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with Notes&amp;Assumptions" sheetId="1" state="visible" r:id="rId3"/>
    <sheet name="Project Scope" sheetId="2" state="visible" r:id="rId4"/>
    <sheet name="Notes" sheetId="3" state="hidden" r:id="rId5"/>
    <sheet name="M&amp;E Costs " sheetId="4" state="visible" r:id="rId6"/>
    <sheet name="FD Costs" sheetId="5" state="visible" r:id="rId7"/>
    <sheet name="PS Costs" sheetId="6" state="visible" r:id="rId8"/>
    <sheet name="Risk Factors" sheetId="7" state="visible" r:id="rId9"/>
    <sheet name="Contact List" sheetId="8" state="visible" r:id="rId10"/>
  </sheets>
  <definedNames>
    <definedName function="false" hidden="false" localSheetId="7" name="_xlnm.Print_Area" vbProcedure="false">'Contact List'!$A$1:$G$54</definedName>
    <definedName function="false" hidden="false" localSheetId="4" name="_xlnm.Print_Area" vbProcedure="false">'FD Costs'!$A$1:$J$63</definedName>
    <definedName function="false" hidden="false" localSheetId="2" name="_xlnm.Print_Area" vbProcedure="false">Notes!$B$1:$L$57</definedName>
    <definedName function="false" hidden="false" localSheetId="2" name="_xlnm.Print_Titles" vbProcedure="false">Notes!$1:$6</definedName>
    <definedName function="false" hidden="false" localSheetId="1" name="_xlnm.Print_Area" vbProcedure="false">'Project Scope'!$A$1:$J$66</definedName>
    <definedName function="false" hidden="false" localSheetId="1" name="_xlnm.Print_Titles" vbProcedure="false">'Project Scope'!$1:$6</definedName>
    <definedName function="false" hidden="false" localSheetId="5" name="_xlnm.Print_Titles" vbProcedure="false">'PS Costs'!$1:$21</definedName>
    <definedName function="false" hidden="false" localSheetId="6" name="_xlnm.Print_Area" vbProcedure="false">'Risk Factors'!$A$1:$H$63</definedName>
    <definedName function="false" hidden="false" localSheetId="6" name="_xlnm.Print_Titles" vbProcedure="false">'Risk Factors'!$1:$6</definedName>
    <definedName function="false" hidden="false" localSheetId="0" name="_xlnm.Print_Area" vbProcedure="false">'Summary with Notes&amp;Assumptions'!$A$1:$J$71</definedName>
    <definedName function="false" hidden="false" localSheetId="0" name="_xlnm.Print_Titles" vbProcedure="false">'Summary with Notes&amp;Assumptions'!$1:$6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<sst xmlns="http://schemas.openxmlformats.org/spreadsheetml/2006/main" count="458" uniqueCount="276">
  <si>
    <t xml:space="preserve">ENA TECHNICAL SERVICES</t>
  </si>
  <si>
    <t xml:space="preserve">PROJECT COST ESTIMATE</t>
  </si>
  <si>
    <t xml:space="preserve">CUSTOMER COMPANY NAME:</t>
  </si>
  <si>
    <t xml:space="preserve">PROJECT NAME:</t>
  </si>
  <si>
    <t xml:space="preserve">W.O. NUMBER:</t>
  </si>
  <si>
    <t xml:space="preserve">PROJECT ENGINEER:</t>
  </si>
  <si>
    <t xml:space="preserve">FILE NAME:</t>
  </si>
  <si>
    <t xml:space="preserve">REVISION NUMBER:</t>
  </si>
  <si>
    <t xml:space="preserve">PLANNER / MARKETER:</t>
  </si>
  <si>
    <t xml:space="preserve">Summary Page</t>
  </si>
  <si>
    <t xml:space="preserve"> </t>
  </si>
  <si>
    <t xml:space="preserve">Estimate with</t>
  </si>
  <si>
    <t xml:space="preserve">Estimate</t>
  </si>
  <si>
    <t xml:space="preserve">Contingencies</t>
  </si>
  <si>
    <t xml:space="preserve">Material and Equipment Cost</t>
  </si>
  <si>
    <t xml:space="preserve">Field Direct Costs</t>
  </si>
  <si>
    <t xml:space="preserve">Project Support Costs</t>
  </si>
  <si>
    <t xml:space="preserve">Other (Overhead, AFUDC, &amp; As-Builts) </t>
  </si>
  <si>
    <t xml:space="preserve">Total</t>
  </si>
  <si>
    <t xml:space="preserve">Notes and Assumption</t>
  </si>
  <si>
    <t xml:space="preserve">1. A surface site will not be required. Plan to install temporary facilities on existing Clark Refinery Meter Station Site. (N)</t>
  </si>
  <si>
    <t xml:space="preserve">2. Ingress and egress for construction activities can be obtained from Clark Refinery at no costs. (A)</t>
  </si>
  <si>
    <t xml:space="preserve">3. Job duration is estimated at 4 Days (mobilization to clean-up), weather permitting. (N)</t>
  </si>
  <si>
    <t xml:space="preserve">4. Cost est. is + or - 10%. (N)</t>
  </si>
  <si>
    <t xml:space="preserve">5. Cost est. is based on HMS completing calibration of pressure and temperature recorders and tubing and adjustment of regulators. (N)</t>
  </si>
  <si>
    <t xml:space="preserve">6. A fence is not required. (N)</t>
  </si>
  <si>
    <t xml:space="preserve">7. Cost est. is based on starting construction activities on March 15, 2000 and completing construction activities on or before March 31, 2000. (N)</t>
  </si>
  <si>
    <t xml:space="preserve">8. Project will be release by Marketing in a timely manner to allow materials to be obtained without expediting or hot shot services. (A)</t>
  </si>
  <si>
    <t xml:space="preserve">9. Since no digging will be required, no environmental costs are included in the cost estimate. (N)</t>
  </si>
  <si>
    <t xml:space="preserve">10. Cost estimate does include moneys for overpressure protection. (N)</t>
  </si>
  <si>
    <t xml:space="preserve">11. Per Midcon, redundant parallel regulator runs will not be required. (N)</t>
  </si>
  <si>
    <t xml:space="preserve">12. Cost est. does not include moneys for extensive safety requirements by Clark Refinery or Midcon. Clark Refinery will require all workers to</t>
  </si>
  <si>
    <t xml:space="preserve">attend a one day safety training class. (N)</t>
  </si>
  <si>
    <t xml:space="preserve">13. COST EST. DOES NOT INCLUDE MONEYS FOR INCOME TAX GROSS-UP.  IF INCOME TAX GROSS-UP IS REQUIRED, DEAL MAKER SHALL DETERMINE</t>
  </si>
  <si>
    <t xml:space="preserve">AND PROVIDE INCOME TAX GROSS-UP PERCENTAGE PRIOR TO SUBMITTING WORK ORDER AUTHORIZATION. (N)</t>
  </si>
  <si>
    <t xml:space="preserve">14. Per Facility Planning, the minimum pressure and maximum flow at the proposed meter station will be 550 psig and 5 MMCF/Day. (N)</t>
  </si>
  <si>
    <t xml:space="preserve">15. Per Midcon, the feed to the Carbon Black Station is steady (i.e no swings). (N)</t>
  </si>
  <si>
    <t xml:space="preserve">16. Cost est. is based on the proposed meter and regulator station being in-service for approximately 3 to 4 weeks. (N)</t>
  </si>
  <si>
    <t xml:space="preserve">17. Cost est. is based on the proposed meter &amp; regulator station being installed and ready for service on April 1, 2000. (N)</t>
  </si>
  <si>
    <t xml:space="preserve">18. Project will be constructed using hand sketches due to facilities being temporary (i.e. no detailed cad drawings will be prepared). (N)</t>
  </si>
  <si>
    <t xml:space="preserve">19. Cost est. does not include any moneys for rock.  All of the proposed facilities will be above grade. (N)</t>
  </si>
  <si>
    <t xml:space="preserve">20. Cost est. is based utilizing the Special Project Team to perform and manage the physical construction activities. (N)</t>
  </si>
  <si>
    <t xml:space="preserve">21. Cost est. is valid for 120 days. (N)</t>
  </si>
  <si>
    <t xml:space="preserve">(A) - Assumption</t>
  </si>
  <si>
    <t xml:space="preserve">(N) - Note</t>
  </si>
  <si>
    <t xml:space="preserve">Enron North America (Houston Pipe Line Co.)</t>
  </si>
  <si>
    <t xml:space="preserve">Temporary Meter &amp; Regulator Station for Midcon's Carbon Black Delivery</t>
  </si>
  <si>
    <t xml:space="preserve">Not Assigned</t>
  </si>
  <si>
    <t xml:space="preserve">Rodney Rogers</t>
  </si>
  <si>
    <t xml:space="preserve">CostEstimateCarbonBlack.xls</t>
  </si>
  <si>
    <t xml:space="preserve">PLANNER/MARKETER:</t>
  </si>
  <si>
    <t xml:space="preserve">Ginger Causey/Mike Morris</t>
  </si>
  <si>
    <t xml:space="preserve">PROJECT SCOPE</t>
  </si>
  <si>
    <t xml:space="preserve">SCOPE:</t>
  </si>
  <si>
    <t xml:space="preserve">This project consists of installing a meter and regulator station at the existing HPL Port Arthur Field-Clark Refinery (3037) Sales Station for</t>
  </si>
  <si>
    <t xml:space="preserve">temporary feed to Midcon's Carbon Black Station.  The temporary meter and regulator station will be installed on Clark Refinery Plant Property</t>
  </si>
  <si>
    <t xml:space="preserve">in Jefferson County, Texas.  For the project location, see valve location maps VLM-54 &amp; 54A and station drawings HC-3037-25-H &amp; </t>
  </si>
  <si>
    <t xml:space="preserve">HC-3037-26-H.</t>
  </si>
  <si>
    <t xml:space="preserve">The proposed meter and regulator station will be connected to HPL's piping via an existing 4" 600# Nordstrom Plug Valve.  The proposed</t>
  </si>
  <si>
    <t xml:space="preserve">station will be designed and estimated to the following parameters:</t>
  </si>
  <si>
    <t xml:space="preserve">Flow Rate: 5 MMCF/Day Maximum &amp; 3 MMCF/Day Minimum (Note: Per Midcon, flow rate will be steady constant load.)</t>
  </si>
  <si>
    <t xml:space="preserve">Pressure: 550 psig= HPL's Normal Station Pressure, 340 psig= Midcon's MAOP</t>
  </si>
  <si>
    <t xml:space="preserve">Specific Gravity: 0.610</t>
  </si>
  <si>
    <t xml:space="preserve">CO2 Mole Percent: 1.400</t>
  </si>
  <si>
    <t xml:space="preserve">N2 Mole Percent: .950</t>
  </si>
  <si>
    <t xml:space="preserve">Pressure Base: 14.65 psia</t>
  </si>
  <si>
    <t xml:space="preserve">Temperature Base: 60 Deg F</t>
  </si>
  <si>
    <t xml:space="preserve">Sales Description:  Custody Tranfer</t>
  </si>
  <si>
    <t xml:space="preserve">Flow Measurement: Orifice Meter with Barton Chart Recorder</t>
  </si>
  <si>
    <t xml:space="preserve">Flow Direction: From HPL's 8" (3037) Port Arthur Line to Midcon</t>
  </si>
  <si>
    <t xml:space="preserve">Redundant Service: Per Midcon, a redundant regulation will not be required.</t>
  </si>
  <si>
    <t xml:space="preserve">Overpressure Protection: Yes (i.e. Monitor Regulator)</t>
  </si>
  <si>
    <t xml:space="preserve">Gas Conditions: Pipeline Quality Gas</t>
  </si>
  <si>
    <t xml:space="preserve">Reimbursable: 100% Reimbursable by Midcon</t>
  </si>
  <si>
    <t xml:space="preserve">The proposed meter station will consist of one (1) 3" skid mounted senior orifice meter run and a single 2" regulator run with a 2" by-pass line.</t>
  </si>
  <si>
    <t xml:space="preserve">The proposed regulator run will consist of one (1) 2" primary regulator and one (1) 2" monitor regulator.  The primary regulator will reduce HPL's</t>
  </si>
  <si>
    <t xml:space="preserve">pressure from 550 psig to 300 psig.  Midcon's MAOP is 340 psig.  The monitor regulator will function as overpressure protection.</t>
  </si>
  <si>
    <t xml:space="preserve">The regulator run will be located just downstream of the proposed orifice meter run.  Midcon will be responsible for installing the </t>
  </si>
  <si>
    <t xml:space="preserve">proposed 3" pipeline from the proposed meter &amp; regulator station to their connecting piping.  The length of the proposed pipeline will be</t>
  </si>
  <si>
    <t xml:space="preserve">approximately 300 feet.  Per Midcon, they plan to install the temporary 3" pipeline on Clark Refinery's existing pipe rack in the near vicinity</t>
  </si>
  <si>
    <t xml:space="preserve">of the project location. </t>
  </si>
  <si>
    <t xml:space="preserve">The proposed meter and regulator station and related piping will be temporary (i.e. approximately 3 to 4 weeks).</t>
  </si>
  <si>
    <t xml:space="preserve">Houston Pipe Line</t>
  </si>
  <si>
    <t xml:space="preserve">NOTES AND ASSUMPTIONS</t>
  </si>
  <si>
    <t xml:space="preserve">PROJECT COST ESTIMATE ANALYSIS</t>
  </si>
  <si>
    <t xml:space="preserve">MATERIAL AND EQUIPMENT COSTS</t>
  </si>
  <si>
    <t xml:space="preserve">W.O.A.</t>
  </si>
  <si>
    <t xml:space="preserve">Est.</t>
  </si>
  <si>
    <t xml:space="preserve">COST</t>
  </si>
  <si>
    <t xml:space="preserve">CONTINGENCY</t>
  </si>
  <si>
    <t xml:space="preserve">Quantity</t>
  </si>
  <si>
    <t xml:space="preserve">Unit</t>
  </si>
  <si>
    <t xml:space="preserve">Unit Cost</t>
  </si>
  <si>
    <t xml:space="preserve">ESTIMATE</t>
  </si>
  <si>
    <t xml:space="preserve">EXPLANATION</t>
  </si>
  <si>
    <t xml:space="preserve">(2/24/2000)</t>
  </si>
  <si>
    <t xml:space="preserve">MATERIAL AND EQUIPMENT</t>
  </si>
  <si>
    <t xml:space="preserve">Meter, Orifice, 3", 600#, RFFE, 0.216" W.T., Gr. B, Skid Mounted, </t>
  </si>
  <si>
    <t xml:space="preserve">Ea.</t>
  </si>
  <si>
    <t xml:space="preserve">c/w 2- 3" 600# Ball Valves, 1-3" Check Valve, 2 Thermowells,</t>
  </si>
  <si>
    <t xml:space="preserve">&amp; a 200" Range Spring</t>
  </si>
  <si>
    <t xml:space="preserve">Barton Chart Recorder, 202E, 0-200", 2 Pin</t>
  </si>
  <si>
    <t xml:space="preserve">Meter House, Park Line, To enclose Press. &amp; Temp. Rec.'s</t>
  </si>
  <si>
    <t xml:space="preserve">Leveling Stands</t>
  </si>
  <si>
    <t xml:space="preserve">5 Valve Manifold</t>
  </si>
  <si>
    <t xml:space="preserve">Temperature Recorder</t>
  </si>
  <si>
    <t xml:space="preserve">Pipe Stands, 2" x 18" &amp; 2" x 24"</t>
  </si>
  <si>
    <t xml:space="preserve">Regulator, Mooney, 2", 600#, Large Single Port, FG-31,</t>
  </si>
  <si>
    <t xml:space="preserve">100% Capacity, c/w Grove 829S Pilot </t>
  </si>
  <si>
    <t xml:space="preserve">Valve, 3", Ball, 600#, RFFE, Wrench Oper.</t>
  </si>
  <si>
    <t xml:space="preserve">Valve, 2", Ball, 600#, RFFE, Wrench Oper.</t>
  </si>
  <si>
    <t xml:space="preserve">Filter, Welker F-4 w/ by-pass &amp; valve manifold</t>
  </si>
  <si>
    <t xml:space="preserve">Flanges, 4", 600#, R.F., Gr. B, XHvy</t>
  </si>
  <si>
    <t xml:space="preserve">Gaskets for 4" Flanges, 600#, Spiral Wound</t>
  </si>
  <si>
    <t xml:space="preserve">Stud Bolts, for 4", 600# Flanges, (8 per Set)</t>
  </si>
  <si>
    <t xml:space="preserve">Flanges, 3", 600#, R.F., Gr. B, XHvy</t>
  </si>
  <si>
    <t xml:space="preserve">Gaskets for 3" Flanges, 600#, Spiral Wound</t>
  </si>
  <si>
    <t xml:space="preserve">Stud Bolts, for 3", 600# Flanges, (8 per Set)</t>
  </si>
  <si>
    <t xml:space="preserve">Gaskets for 3" Flanges, 600#, Insulating</t>
  </si>
  <si>
    <t xml:space="preserve">Flanges, 2", 600#, R.F., Gr. B, XHvy</t>
  </si>
  <si>
    <t xml:space="preserve">Gaskets for 2" Flanges, 600#, Spiral Wound</t>
  </si>
  <si>
    <t xml:space="preserve">Stud Bolts, for 2", 600# Flanges, (8 per Set)</t>
  </si>
  <si>
    <t xml:space="preserve">Blind Flange, 4", 600#, RF</t>
  </si>
  <si>
    <t xml:space="preserve">Blind Flange, 3", 600#, RF</t>
  </si>
  <si>
    <t xml:space="preserve">Nipple, 1", 3", XHvy, NPT</t>
  </si>
  <si>
    <t xml:space="preserve">Valve, 1", 3000#, Female, Screwed</t>
  </si>
  <si>
    <t xml:space="preserve">Plug, 1", XHvy, Hex, Screwed</t>
  </si>
  <si>
    <t xml:space="preserve">Plug, 3/4", XHvy, Hex, Screwed</t>
  </si>
  <si>
    <t xml:space="preserve">Nipple, 1/2", 3", XHvy, NPT</t>
  </si>
  <si>
    <t xml:space="preserve">Valve, 1/2", 3000#, Female, Screwed</t>
  </si>
  <si>
    <t xml:space="preserve">Plug, 1/2", XHvy, Hex, Screwed</t>
  </si>
  <si>
    <t xml:space="preserve">Tee, 3"x 2", 0.300" x 0.218" W.T., Gr. B</t>
  </si>
  <si>
    <t xml:space="preserve">Ell, 3", 0.300" W.T., Gr. B, 90 Deg., LR</t>
  </si>
  <si>
    <t xml:space="preserve">Ell, 2", 0.218" W.T., Gr. B, 90 Deg., LR</t>
  </si>
  <si>
    <t xml:space="preserve">Reducer, 4"x3", 0.337"x 0.300" W.T., Gr. B, Conc.</t>
  </si>
  <si>
    <t xml:space="preserve">Reducer, 3"x2", 0.300"x 0.218" W.T., Gr. B, Conc.</t>
  </si>
  <si>
    <t xml:space="preserve">Pipe, 3.5"O.D., 0.300" W.T., Gr. B, Bare</t>
  </si>
  <si>
    <t xml:space="preserve">Ft.</t>
  </si>
  <si>
    <t xml:space="preserve">Pipe, 2.375"O.D., 0.218" W.T., Gr. B, Bare</t>
  </si>
  <si>
    <t xml:space="preserve">Misc. Materials</t>
  </si>
  <si>
    <t xml:space="preserve">Lot</t>
  </si>
  <si>
    <t xml:space="preserve">Additional unplanned misc. materials.</t>
  </si>
  <si>
    <t xml:space="preserve">FREIGHT  (4.50% of materials)</t>
  </si>
  <si>
    <t xml:space="preserve">TAX  (8.25% of materials)</t>
  </si>
  <si>
    <t xml:space="preserve">MATL. &amp; EQUIP. SUB-TOTAL</t>
  </si>
  <si>
    <t xml:space="preserve">CONTINGENCIES</t>
  </si>
  <si>
    <t xml:space="preserve">MATL. &amp; EQUIP. SUB-TOTAL WITH CONTINGENCIES</t>
  </si>
  <si>
    <t xml:space="preserve">FIELD DIRECT COSTS</t>
  </si>
  <si>
    <t xml:space="preserve">(2/28/2000)</t>
  </si>
  <si>
    <t xml:space="preserve">CONSTRUCTION SUPPORT:</t>
  </si>
  <si>
    <t xml:space="preserve">SURVEY (Preliminary and As-Built)</t>
  </si>
  <si>
    <t xml:space="preserve">Days</t>
  </si>
  <si>
    <t xml:space="preserve">FIELD INSPECTION :</t>
  </si>
  <si>
    <t xml:space="preserve">- Construction - 1 Chief Insp.</t>
  </si>
  <si>
    <t xml:space="preserve">- Construction - 1 Craft Insp.</t>
  </si>
  <si>
    <t xml:space="preserve">- Construction - QA Insp.</t>
  </si>
  <si>
    <t xml:space="preserve">- Contruction Management</t>
  </si>
  <si>
    <t xml:space="preserve">X-Ray</t>
  </si>
  <si>
    <t xml:space="preserve">Day</t>
  </si>
  <si>
    <t xml:space="preserve">CONSTRUCTION SUPPORT SUB TOTAL</t>
  </si>
  <si>
    <t xml:space="preserve">CONTRACT INSTALLATION:</t>
  </si>
  <si>
    <t xml:space="preserve">Special Project Team (Labor &amp; Equipment)</t>
  </si>
  <si>
    <t xml:space="preserve">Lp Sum</t>
  </si>
  <si>
    <t xml:space="preserve">Contract Labor &amp; Equipment</t>
  </si>
  <si>
    <t xml:space="preserve">Special Project Team</t>
  </si>
  <si>
    <t xml:space="preserve">CONTRACT INSTALLATION SUB TOTAL</t>
  </si>
  <si>
    <t xml:space="preserve">FIELD DIRECT SUB TOTAL</t>
  </si>
  <si>
    <t xml:space="preserve">FIELD DIRECT SUB TOTAL WITH CONTINGENCIES</t>
  </si>
  <si>
    <t xml:space="preserve">TOTAL INSTALLED COST (Labor + Material)</t>
  </si>
  <si>
    <t xml:space="preserve">TOTAL INSTALLED COST (Labor + Material) WITH CONTINGENCIES</t>
  </si>
  <si>
    <t xml:space="preserve">.</t>
  </si>
  <si>
    <t xml:space="preserve">PROJECT SUPPORT COSTS</t>
  </si>
  <si>
    <t xml:space="preserve">ENVIRONMENTAL</t>
  </si>
  <si>
    <t xml:space="preserve">Permit Acquisition</t>
  </si>
  <si>
    <t xml:space="preserve">ENVIRONMENTAL SUB TOTAL</t>
  </si>
  <si>
    <t xml:space="preserve">RIGHT OF WAY</t>
  </si>
  <si>
    <t xml:space="preserve">ROW Direct Salaries</t>
  </si>
  <si>
    <t xml:space="preserve">ROW Damages</t>
  </si>
  <si>
    <t xml:space="preserve">ROW Outside Services</t>
  </si>
  <si>
    <t xml:space="preserve">RIGHT OF WAY SUB TOTAL</t>
  </si>
  <si>
    <t xml:space="preserve">DISTRICT LABOR</t>
  </si>
  <si>
    <t xml:space="preserve">DLAB</t>
  </si>
  <si>
    <t xml:space="preserve">DISTRICT LABOR SUB TOTAL</t>
  </si>
  <si>
    <t xml:space="preserve">ENGINEERING </t>
  </si>
  <si>
    <t xml:space="preserve">ENGINEERING - COMPANY</t>
  </si>
  <si>
    <t xml:space="preserve">ENGINEERING - CONTRACT</t>
  </si>
  <si>
    <t xml:space="preserve">Drafting, Reprographics, Copying, etc.</t>
  </si>
  <si>
    <t xml:space="preserve">HMS Support</t>
  </si>
  <si>
    <t xml:space="preserve">ENGINEERING SUB TOTAL</t>
  </si>
  <si>
    <t xml:space="preserve">GAS LOSS (Blowdown &amp; Purge)</t>
  </si>
  <si>
    <t xml:space="preserve">Gas Blowdown and Purge</t>
  </si>
  <si>
    <t xml:space="preserve">Ft3</t>
  </si>
  <si>
    <t xml:space="preserve">GAS LOSS SUB TOTAL</t>
  </si>
  <si>
    <t xml:space="preserve">PROJECT SUPPORT SUB TOTAL BEFORE "OTHER"CATEGORIES</t>
  </si>
  <si>
    <r>
      <rPr>
        <b val="true"/>
        <sz val="15"/>
        <rFont val="Arial"/>
        <family val="2"/>
      </rPr>
      <t xml:space="preserve">ENTIRE PROJECT SUB TOTAL WITHOUT "</t>
    </r>
    <r>
      <rPr>
        <b val="true"/>
        <u val="single"/>
        <sz val="15"/>
        <rFont val="Arial"/>
        <family val="2"/>
      </rPr>
      <t xml:space="preserve">OTHER</t>
    </r>
    <r>
      <rPr>
        <b val="true"/>
        <sz val="15"/>
        <rFont val="Arial"/>
        <family val="2"/>
      </rPr>
      <t xml:space="preserve">" CATEGORIES</t>
    </r>
  </si>
  <si>
    <t xml:space="preserve">OTHER</t>
  </si>
  <si>
    <t xml:space="preserve">As-Built Package (2.0%)</t>
  </si>
  <si>
    <t xml:space="preserve">AFUDC (6.5% per year, for 30 days)</t>
  </si>
  <si>
    <t xml:space="preserve">Overhead (12.0% HPL &amp; 1.0% NNG)</t>
  </si>
  <si>
    <t xml:space="preserve">OTHER SUB TOTAL</t>
  </si>
  <si>
    <t xml:space="preserve">PROJECT SUPPORT SUB TOTAL</t>
  </si>
  <si>
    <t xml:space="preserve">PROJECT SUPPORT SUB TOTAL WITH CONTINGENCIES</t>
  </si>
  <si>
    <t xml:space="preserve">TOTAL ESTIMATED COST FOR ENTIRE WORK ORDER</t>
  </si>
  <si>
    <t xml:space="preserve">TOTAL ESTIMATED COST FOR ENTIRE WORK ORDER WITH CONTINGENCIES</t>
  </si>
  <si>
    <t xml:space="preserve">RISK FACTORS</t>
  </si>
  <si>
    <t xml:space="preserve">1. Delays and additional costs associated with access to Clark Refinery's property.</t>
  </si>
  <si>
    <t xml:space="preserve">2. Delays and additional costs associated with bad weather.</t>
  </si>
  <si>
    <t xml:space="preserve">3. Delays and additional costs associated with material availability and hot shot/ expediting requirements.</t>
  </si>
  <si>
    <t xml:space="preserve">4. Delays and additional costs associated with project approval.</t>
  </si>
  <si>
    <t xml:space="preserve">5. Delays and additional costs associated with not being able to utilize the Special Project Team to complete construction activities.</t>
  </si>
  <si>
    <t xml:space="preserve">PROJECT CONTACT LIST</t>
  </si>
  <si>
    <t xml:space="preserve">Name</t>
  </si>
  <si>
    <t xml:space="preserve">Title</t>
  </si>
  <si>
    <t xml:space="preserve">Office</t>
  </si>
  <si>
    <t xml:space="preserve">Pager</t>
  </si>
  <si>
    <t xml:space="preserve">Mobile</t>
  </si>
  <si>
    <t xml:space="preserve">ENA Project Engineer</t>
  </si>
  <si>
    <t xml:space="preserve">(713)853-5470</t>
  </si>
  <si>
    <t xml:space="preserve">(877)326-0099</t>
  </si>
  <si>
    <t xml:space="preserve">(713)569-0969</t>
  </si>
  <si>
    <t xml:space="preserve">Don Thomas</t>
  </si>
  <si>
    <t xml:space="preserve">ENA Construction Manager</t>
  </si>
  <si>
    <t xml:space="preserve">(713)853-5581</t>
  </si>
  <si>
    <t xml:space="preserve">(281)490-6549</t>
  </si>
  <si>
    <t xml:space="preserve">(713)818-4075</t>
  </si>
  <si>
    <t xml:space="preserve">Ron Suber</t>
  </si>
  <si>
    <t xml:space="preserve">ENA Special Project Team Leader</t>
  </si>
  <si>
    <t xml:space="preserve">(713)853-2245</t>
  </si>
  <si>
    <t xml:space="preserve">(800)632-5193</t>
  </si>
  <si>
    <t xml:space="preserve">(713)705-6654</t>
  </si>
  <si>
    <t xml:space="preserve">T.A. Mills</t>
  </si>
  <si>
    <t xml:space="preserve">HMS Foreman</t>
  </si>
  <si>
    <t xml:space="preserve">(281)652-2562</t>
  </si>
  <si>
    <t xml:space="preserve">(409)755-9433</t>
  </si>
  <si>
    <t xml:space="preserve">(409)656-4467</t>
  </si>
  <si>
    <t xml:space="preserve">Tom Cathey</t>
  </si>
  <si>
    <t xml:space="preserve">HMS Division Measurement Engineer</t>
  </si>
  <si>
    <t xml:space="preserve">(281)652-2004</t>
  </si>
  <si>
    <t xml:space="preserve">(281)490-1790</t>
  </si>
  <si>
    <t xml:space="preserve">(713)805-0181</t>
  </si>
  <si>
    <t xml:space="preserve">Randy Ernst</t>
  </si>
  <si>
    <t xml:space="preserve">EOC Lumberton Team Member</t>
  </si>
  <si>
    <t xml:space="preserve">(281)652-2559</t>
  </si>
  <si>
    <t xml:space="preserve">(409)755-5975 pin 083-4295</t>
  </si>
  <si>
    <t xml:space="preserve">(409)781-8590</t>
  </si>
  <si>
    <t xml:space="preserve">David Ayers</t>
  </si>
  <si>
    <t xml:space="preserve">EOC Environment</t>
  </si>
  <si>
    <t xml:space="preserve">(281)652-2003</t>
  </si>
  <si>
    <t xml:space="preserve">800-960-6987</t>
  </si>
  <si>
    <t xml:space="preserve">(713)907-5075</t>
  </si>
  <si>
    <t xml:space="preserve">Bac Ly</t>
  </si>
  <si>
    <t xml:space="preserve">ENA Designer</t>
  </si>
  <si>
    <t xml:space="preserve">(713)853-4834</t>
  </si>
  <si>
    <t xml:space="preserve">Charlie Thompson</t>
  </si>
  <si>
    <t xml:space="preserve">EOC Tech Ops Director</t>
  </si>
  <si>
    <t xml:space="preserve">(281)652-2102</t>
  </si>
  <si>
    <t xml:space="preserve">Steve Cherry</t>
  </si>
  <si>
    <t xml:space="preserve">EOC Lumberton Team Advisor</t>
  </si>
  <si>
    <t xml:space="preserve">Ginger Causey</t>
  </si>
  <si>
    <t xml:space="preserve">ENA Facility Planner</t>
  </si>
  <si>
    <t xml:space="preserve">(713)853-7813</t>
  </si>
  <si>
    <t xml:space="preserve">James Mckay</t>
  </si>
  <si>
    <t xml:space="preserve">ENA Gas Control Director</t>
  </si>
  <si>
    <t xml:space="preserve">(713)853-6448</t>
  </si>
  <si>
    <t xml:space="preserve">Kevin Kuehler</t>
  </si>
  <si>
    <t xml:space="preserve">ENA Engineering &amp; Constr. Director</t>
  </si>
  <si>
    <t xml:space="preserve">(713)853-9319</t>
  </si>
  <si>
    <t xml:space="preserve">(800)980-6628 pin 0968634</t>
  </si>
  <si>
    <t xml:space="preserve">Mike Morris</t>
  </si>
  <si>
    <t xml:space="preserve">ENA Deal Maker</t>
  </si>
  <si>
    <t xml:space="preserve">(713)853-7513</t>
  </si>
  <si>
    <t xml:space="preserve">Guy Lambert</t>
  </si>
  <si>
    <t xml:space="preserve">Midcon Operations Coordinator</t>
  </si>
  <si>
    <t xml:space="preserve">(409)843-4223 ext.225</t>
  </si>
  <si>
    <t xml:space="preserve">cc:</t>
  </si>
  <si>
    <t xml:space="preserve">Nick Cocavessis</t>
  </si>
</sst>
</file>

<file path=xl/styles.xml><?xml version="1.0" encoding="utf-8"?>
<styleSheet xmlns="http://schemas.openxmlformats.org/spreadsheetml/2006/main">
  <numFmts count="9">
    <numFmt numFmtId="164" formatCode="_(\$* #,##0_);_(\$* \(#,##0\);_(\$* \-_);_(@_)"/>
    <numFmt numFmtId="165" formatCode="[$-409]m/d/yyyy"/>
    <numFmt numFmtId="166" formatCode="General"/>
    <numFmt numFmtId="167" formatCode="0"/>
    <numFmt numFmtId="168" formatCode="\$#,##0_);&quot;($&quot;#,##0\)"/>
    <numFmt numFmtId="169" formatCode="\$#,##0.00"/>
    <numFmt numFmtId="170" formatCode="\$#,##0.00_);&quot;($&quot;#,##0.00\)"/>
    <numFmt numFmtId="171" formatCode="_(\$* #,##0.00_);_(\$* \(#,##0.00\);_(\$* \-??_);_(@_)"/>
    <numFmt numFmtId="172" formatCode="[&lt;=9999999]###\-####;\(###&quot;) &quot;###\-####"/>
  </numFmts>
  <fonts count="32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4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 val="true"/>
      <sz val="12"/>
      <name val="Arial"/>
      <family val="0"/>
    </font>
    <font>
      <b val="true"/>
      <sz val="20"/>
      <name val="Arial"/>
      <family val="2"/>
    </font>
    <font>
      <sz val="11"/>
      <name val="Arial"/>
      <family val="2"/>
    </font>
    <font>
      <sz val="12"/>
      <color rgb="FF000080"/>
      <name val="Arial"/>
      <family val="2"/>
    </font>
    <font>
      <i val="true"/>
      <sz val="12"/>
      <name val="Arial"/>
      <family val="2"/>
    </font>
    <font>
      <sz val="12"/>
      <color rgb="FF000000"/>
      <name val="Arial"/>
      <family val="2"/>
    </font>
    <font>
      <b val="true"/>
      <sz val="14"/>
      <color rgb="FF000080"/>
      <name val="Arial"/>
      <family val="2"/>
    </font>
    <font>
      <b val="true"/>
      <sz val="13"/>
      <name val="Arial"/>
      <family val="2"/>
    </font>
    <font>
      <b val="true"/>
      <sz val="13"/>
      <color rgb="FF000080"/>
      <name val="Arial"/>
      <family val="2"/>
    </font>
    <font>
      <b val="true"/>
      <sz val="15"/>
      <name val="Arial"/>
      <family val="2"/>
    </font>
    <font>
      <b val="true"/>
      <u val="single"/>
      <sz val="15"/>
      <name val="Arial"/>
      <family val="2"/>
    </font>
    <font>
      <b val="true"/>
      <sz val="15"/>
      <color rgb="FF000080"/>
      <name val="Arial"/>
      <family val="2"/>
    </font>
    <font>
      <sz val="15"/>
      <color rgb="FF000080"/>
      <name val="Arial"/>
      <family val="2"/>
    </font>
    <font>
      <sz val="11"/>
      <color rgb="FF000080"/>
      <name val="Arial"/>
      <family val="2"/>
    </font>
    <font>
      <b val="true"/>
      <sz val="19"/>
      <color rgb="FF000000"/>
      <name val="Arial"/>
      <family val="2"/>
    </font>
    <font>
      <b val="true"/>
      <u val="single"/>
      <sz val="19"/>
      <color rgb="FF000000"/>
      <name val="Arial"/>
      <family val="2"/>
    </font>
    <font>
      <sz val="13"/>
      <color rgb="FF000080"/>
      <name val="Arial"/>
      <family val="2"/>
    </font>
    <font>
      <sz val="13"/>
      <name val="Arial"/>
      <family val="2"/>
    </font>
    <font>
      <u val="single"/>
      <sz val="13"/>
      <color rgb="FF000080"/>
      <name val="Arial"/>
      <family val="2"/>
    </font>
    <font>
      <b val="true"/>
      <u val="single"/>
      <sz val="15"/>
      <color rgb="FF00008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7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 style="double"/>
      <bottom style="medium"/>
      <diagonal/>
    </border>
    <border diagonalUp="false" diagonalDown="false">
      <left style="thin"/>
      <right/>
      <top style="double"/>
      <bottom style="medium"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2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2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5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2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2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2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7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9" fillId="2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7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0" fillId="2" borderId="7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68</xdr:row>
      <xdr:rowOff>0</xdr:rowOff>
    </xdr:from>
    <xdr:to>
      <xdr:col>8</xdr:col>
      <xdr:colOff>1080</xdr:colOff>
      <xdr:row>70</xdr:row>
      <xdr:rowOff>419040</xdr:rowOff>
    </xdr:to>
    <xdr:sp>
      <xdr:nvSpPr>
        <xdr:cNvPr id="0" name="Rectangle 2"/>
        <xdr:cNvSpPr/>
      </xdr:nvSpPr>
      <xdr:spPr>
        <a:xfrm>
          <a:off x="0" y="16087680"/>
          <a:ext cx="8561520" cy="1200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48</xdr:row>
      <xdr:rowOff>0</xdr:rowOff>
    </xdr:from>
    <xdr:to>
      <xdr:col>8</xdr:col>
      <xdr:colOff>1080</xdr:colOff>
      <xdr:row>50</xdr:row>
      <xdr:rowOff>419040</xdr:rowOff>
    </xdr:to>
    <xdr:sp>
      <xdr:nvSpPr>
        <xdr:cNvPr id="1" name="Rectangle 2"/>
        <xdr:cNvSpPr/>
      </xdr:nvSpPr>
      <xdr:spPr>
        <a:xfrm>
          <a:off x="0" y="11151720"/>
          <a:ext cx="9124920" cy="11908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8</xdr:col>
      <xdr:colOff>1080</xdr:colOff>
      <xdr:row>62</xdr:row>
      <xdr:rowOff>409320</xdr:rowOff>
    </xdr:to>
    <xdr:sp>
      <xdr:nvSpPr>
        <xdr:cNvPr id="2" name="Rectangle 3"/>
        <xdr:cNvSpPr/>
      </xdr:nvSpPr>
      <xdr:spPr>
        <a:xfrm>
          <a:off x="0" y="14056920"/>
          <a:ext cx="9124920" cy="1209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64</xdr:row>
      <xdr:rowOff>0</xdr:rowOff>
    </xdr:from>
    <xdr:to>
      <xdr:col>8</xdr:col>
      <xdr:colOff>1440</xdr:colOff>
      <xdr:row>66</xdr:row>
      <xdr:rowOff>409680</xdr:rowOff>
    </xdr:to>
    <xdr:sp>
      <xdr:nvSpPr>
        <xdr:cNvPr id="3" name="Rectangle 6"/>
        <xdr:cNvSpPr/>
      </xdr:nvSpPr>
      <xdr:spPr>
        <a:xfrm>
          <a:off x="0" y="15051240"/>
          <a:ext cx="9773280" cy="117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8</xdr:col>
      <xdr:colOff>1440</xdr:colOff>
      <xdr:row>86</xdr:row>
      <xdr:rowOff>390600</xdr:rowOff>
    </xdr:to>
    <xdr:sp>
      <xdr:nvSpPr>
        <xdr:cNvPr id="4" name="Rectangle 10"/>
        <xdr:cNvSpPr/>
      </xdr:nvSpPr>
      <xdr:spPr>
        <a:xfrm>
          <a:off x="0" y="18004320"/>
          <a:ext cx="9773280" cy="1504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1" width="42.21"/>
    <col collapsed="false" customWidth="true" hidden="false" outlineLevel="0" max="5" min="3" style="0" width="17.66"/>
    <col collapsed="false" customWidth="true" hidden="false" outlineLevel="0" max="7" min="6" style="0" width="3.65"/>
    <col collapsed="false" customWidth="true" hidden="false" outlineLevel="0" max="9" min="9" style="0" width="14.44"/>
  </cols>
  <sheetData>
    <row r="1" customFormat="false" ht="20.25" hidden="false" customHeight="false" outlineLevel="0" collapsed="false">
      <c r="A1" s="2"/>
      <c r="B1" s="3"/>
      <c r="C1" s="4"/>
      <c r="D1" s="4"/>
      <c r="E1" s="4"/>
      <c r="F1" s="5"/>
      <c r="G1" s="5"/>
      <c r="H1" s="5"/>
      <c r="I1" s="5"/>
      <c r="J1" s="6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8"/>
      <c r="B3" s="9"/>
      <c r="C3" s="9"/>
      <c r="D3" s="9"/>
      <c r="E3" s="9"/>
      <c r="F3" s="10"/>
      <c r="G3" s="10"/>
      <c r="H3" s="10"/>
      <c r="I3" s="10"/>
      <c r="J3" s="11"/>
    </row>
    <row r="4" customFormat="false" ht="18" hidden="false" customHeight="fals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  <c r="I5" s="13"/>
      <c r="J5" s="13"/>
    </row>
    <row r="6" customFormat="false" ht="15.75" hidden="false" customHeight="false" outlineLevel="0" collapsed="false">
      <c r="A6" s="14"/>
      <c r="B6" s="15"/>
      <c r="C6" s="16"/>
      <c r="D6" s="16"/>
      <c r="E6" s="16"/>
      <c r="F6" s="17"/>
      <c r="G6" s="17"/>
      <c r="H6" s="17"/>
      <c r="I6" s="17"/>
      <c r="J6" s="18"/>
    </row>
    <row r="7" customFormat="false" ht="15" hidden="false" customHeight="false" outlineLevel="0" collapsed="false">
      <c r="A7" s="14"/>
      <c r="B7" s="19"/>
      <c r="C7" s="20"/>
      <c r="D7" s="20"/>
      <c r="E7" s="20"/>
      <c r="F7" s="5"/>
      <c r="G7" s="5"/>
      <c r="H7" s="5"/>
      <c r="I7" s="6"/>
      <c r="J7" s="18"/>
    </row>
    <row r="8" customFormat="false" ht="18" hidden="false" customHeight="true" outlineLevel="0" collapsed="false">
      <c r="A8" s="21"/>
      <c r="B8" s="22" t="s">
        <v>2</v>
      </c>
      <c r="C8" s="23" t="str">
        <f aca="false">'Project Scope'!C8</f>
        <v>Enron North America (Houston Pipe Line Co.)</v>
      </c>
      <c r="D8" s="24"/>
      <c r="E8" s="24"/>
      <c r="F8" s="17"/>
      <c r="G8" s="17"/>
      <c r="H8" s="17"/>
      <c r="I8" s="18"/>
      <c r="J8" s="18"/>
    </row>
    <row r="9" customFormat="false" ht="18" hidden="false" customHeight="true" outlineLevel="0" collapsed="false">
      <c r="A9" s="21"/>
      <c r="B9" s="22" t="s">
        <v>3</v>
      </c>
      <c r="C9" s="23" t="str">
        <f aca="false">'Project Scope'!C9</f>
        <v>Temporary Meter &amp; Regulator Station for Midcon's Carbon Black Delivery</v>
      </c>
      <c r="D9" s="24"/>
      <c r="E9" s="24"/>
      <c r="F9" s="17"/>
      <c r="G9" s="17"/>
      <c r="H9" s="17"/>
      <c r="I9" s="18"/>
      <c r="J9" s="18"/>
    </row>
    <row r="10" customFormat="false" ht="18" hidden="false" customHeight="true" outlineLevel="0" collapsed="false">
      <c r="A10" s="21"/>
      <c r="B10" s="22" t="s">
        <v>4</v>
      </c>
      <c r="C10" s="23" t="str">
        <f aca="false">'Project Scope'!C10</f>
        <v>Not Assigned</v>
      </c>
      <c r="D10" s="24"/>
      <c r="E10" s="24"/>
      <c r="F10" s="17"/>
      <c r="G10" s="17"/>
      <c r="H10" s="17"/>
      <c r="I10" s="18"/>
      <c r="J10" s="18"/>
    </row>
    <row r="11" customFormat="false" ht="18" hidden="false" customHeight="true" outlineLevel="0" collapsed="false">
      <c r="A11" s="21"/>
      <c r="B11" s="22" t="s">
        <v>5</v>
      </c>
      <c r="C11" s="23" t="str">
        <f aca="false">'Project Scope'!C11</f>
        <v>Rodney Rogers</v>
      </c>
      <c r="D11" s="24"/>
      <c r="E11" s="25" t="s">
        <v>6</v>
      </c>
      <c r="F11" s="24" t="str">
        <f aca="false">'Project Scope'!F11</f>
        <v>CostEstimateCarbonBlack.xls</v>
      </c>
      <c r="G11" s="17"/>
      <c r="H11" s="17"/>
      <c r="I11" s="18"/>
      <c r="J11" s="18"/>
    </row>
    <row r="12" customFormat="false" ht="18" hidden="false" customHeight="true" outlineLevel="0" collapsed="false">
      <c r="A12" s="21"/>
      <c r="B12" s="22" t="s">
        <v>7</v>
      </c>
      <c r="C12" s="23" t="str">
        <f aca="false">IF('Project Scope'!C12=0,"",'Project Scope'!C12)</f>
        <v/>
      </c>
      <c r="D12" s="24"/>
      <c r="E12" s="24"/>
      <c r="F12" s="17"/>
      <c r="G12" s="17"/>
      <c r="H12" s="17"/>
      <c r="I12" s="18"/>
      <c r="J12" s="18"/>
    </row>
    <row r="13" customFormat="false" ht="18" hidden="false" customHeight="true" outlineLevel="0" collapsed="false">
      <c r="A13" s="21"/>
      <c r="B13" s="22" t="s">
        <v>8</v>
      </c>
      <c r="C13" s="23" t="str">
        <f aca="false">'Project Scope'!C13</f>
        <v>Ginger Causey/Mike Morris</v>
      </c>
      <c r="D13" s="26"/>
      <c r="E13" s="17"/>
      <c r="F13" s="17"/>
      <c r="G13" s="17"/>
      <c r="H13" s="17"/>
      <c r="I13" s="18"/>
      <c r="J13" s="18"/>
    </row>
    <row r="14" customFormat="false" ht="15.75" hidden="false" customHeight="false" outlineLevel="0" collapsed="false">
      <c r="A14" s="27"/>
      <c r="B14" s="28"/>
      <c r="C14" s="29"/>
      <c r="D14" s="30"/>
      <c r="E14" s="30"/>
      <c r="F14" s="31"/>
      <c r="G14" s="31"/>
      <c r="H14" s="31"/>
      <c r="I14" s="32"/>
      <c r="J14" s="18"/>
    </row>
    <row r="15" customFormat="false" ht="15.75" hidden="false" customHeight="false" outlineLevel="0" collapsed="false">
      <c r="A15" s="33"/>
      <c r="B15" s="34"/>
      <c r="C15" s="17"/>
      <c r="D15" s="17"/>
      <c r="E15" s="17"/>
      <c r="F15" s="17"/>
      <c r="G15" s="17"/>
      <c r="H15" s="17"/>
      <c r="I15" s="17"/>
      <c r="J15" s="18"/>
    </row>
    <row r="16" customFormat="false" ht="18" hidden="false" customHeight="false" outlineLevel="0" collapsed="false">
      <c r="A16" s="35" t="s">
        <v>9</v>
      </c>
      <c r="B16" s="35"/>
      <c r="C16" s="35"/>
      <c r="D16" s="35"/>
      <c r="E16" s="35"/>
      <c r="F16" s="17"/>
      <c r="G16" s="17"/>
      <c r="H16" s="17"/>
      <c r="I16" s="17"/>
      <c r="J16" s="18"/>
    </row>
    <row r="17" customFormat="false" ht="15.75" hidden="false" customHeight="false" outlineLevel="0" collapsed="false">
      <c r="A17" s="33"/>
      <c r="B17" s="34"/>
      <c r="C17" s="17"/>
      <c r="D17" s="17"/>
      <c r="E17" s="17"/>
      <c r="F17" s="17"/>
      <c r="G17" s="17"/>
      <c r="H17" s="17"/>
      <c r="I17" s="17"/>
      <c r="J17" s="18"/>
    </row>
    <row r="18" customFormat="false" ht="16.5" hidden="false" customHeight="false" outlineLevel="0" collapsed="false">
      <c r="A18" s="33" t="s">
        <v>10</v>
      </c>
      <c r="B18" s="34"/>
      <c r="C18" s="17"/>
      <c r="D18" s="17"/>
      <c r="E18" s="17"/>
      <c r="F18" s="17"/>
      <c r="G18" s="17"/>
      <c r="H18" s="17"/>
      <c r="I18" s="17"/>
      <c r="J18" s="18"/>
    </row>
    <row r="19" customFormat="false" ht="18" hidden="false" customHeight="false" outlineLevel="0" collapsed="false">
      <c r="A19" s="36"/>
      <c r="B19" s="37"/>
      <c r="C19" s="38"/>
      <c r="D19" s="39"/>
      <c r="E19" s="40" t="s">
        <v>11</v>
      </c>
      <c r="F19" s="41"/>
      <c r="G19" s="41"/>
      <c r="H19" s="41"/>
      <c r="I19" s="41"/>
      <c r="J19" s="42"/>
    </row>
    <row r="20" customFormat="false" ht="18.75" hidden="false" customHeight="false" outlineLevel="0" collapsed="false">
      <c r="A20" s="36"/>
      <c r="B20" s="43"/>
      <c r="C20" s="44" t="s">
        <v>12</v>
      </c>
      <c r="D20" s="45" t="s">
        <v>13</v>
      </c>
      <c r="E20" s="46" t="s">
        <v>13</v>
      </c>
      <c r="F20" s="41"/>
      <c r="G20" s="41"/>
      <c r="H20" s="41"/>
      <c r="I20" s="41"/>
      <c r="J20" s="42"/>
    </row>
    <row r="21" customFormat="false" ht="9" hidden="false" customHeight="true" outlineLevel="0" collapsed="false">
      <c r="A21" s="47"/>
      <c r="B21" s="48"/>
      <c r="C21" s="49"/>
      <c r="D21" s="50"/>
      <c r="E21" s="51"/>
      <c r="F21" s="17"/>
      <c r="G21" s="17"/>
      <c r="H21" s="17"/>
      <c r="I21" s="17"/>
      <c r="J21" s="18"/>
    </row>
    <row r="22" customFormat="false" ht="18" hidden="false" customHeight="false" outlineLevel="0" collapsed="false">
      <c r="A22" s="47"/>
      <c r="B22" s="52" t="s">
        <v>14</v>
      </c>
      <c r="C22" s="53" t="n">
        <f aca="false">'M&amp;E Costs '!H69</f>
        <v>20005.198675</v>
      </c>
      <c r="D22" s="54" t="n">
        <f aca="false">'M&amp;E Costs '!H70</f>
        <v>563.75</v>
      </c>
      <c r="E22" s="55" t="n">
        <f aca="false">'M&amp;E Costs '!H71</f>
        <v>20568.948675</v>
      </c>
      <c r="F22" s="17"/>
      <c r="G22" s="17"/>
      <c r="H22" s="17"/>
      <c r="I22" s="17"/>
      <c r="J22" s="18"/>
    </row>
    <row r="23" customFormat="false" ht="9" hidden="false" customHeight="true" outlineLevel="0" collapsed="false">
      <c r="A23" s="47"/>
      <c r="B23" s="48"/>
      <c r="C23" s="56"/>
      <c r="D23" s="57"/>
      <c r="E23" s="58"/>
      <c r="F23" s="17"/>
      <c r="G23" s="17"/>
      <c r="H23" s="17"/>
      <c r="I23" s="17"/>
      <c r="J23" s="18"/>
    </row>
    <row r="24" customFormat="false" ht="18" hidden="false" customHeight="false" outlineLevel="0" collapsed="false">
      <c r="A24" s="47"/>
      <c r="B24" s="52" t="s">
        <v>15</v>
      </c>
      <c r="C24" s="53" t="n">
        <f aca="false">'FD Costs'!H49</f>
        <v>8740</v>
      </c>
      <c r="D24" s="54" t="n">
        <f aca="false">'FD Costs'!H50</f>
        <v>0</v>
      </c>
      <c r="E24" s="55" t="n">
        <f aca="false">'FD Costs'!H51</f>
        <v>8740</v>
      </c>
      <c r="F24" s="17"/>
      <c r="G24" s="17"/>
      <c r="H24" s="17"/>
      <c r="I24" s="17"/>
      <c r="J24" s="18"/>
    </row>
    <row r="25" customFormat="false" ht="9" hidden="false" customHeight="true" outlineLevel="0" collapsed="false">
      <c r="A25" s="47"/>
      <c r="B25" s="48"/>
      <c r="C25" s="56"/>
      <c r="D25" s="57"/>
      <c r="E25" s="58"/>
      <c r="F25" s="17"/>
      <c r="G25" s="17"/>
      <c r="H25" s="17"/>
      <c r="I25" s="17"/>
      <c r="J25" s="18"/>
    </row>
    <row r="26" customFormat="false" ht="18" hidden="false" customHeight="false" outlineLevel="0" collapsed="false">
      <c r="A26" s="47"/>
      <c r="B26" s="52" t="s">
        <v>16</v>
      </c>
      <c r="C26" s="53" t="n">
        <f aca="false">'PS Costs'!H53</f>
        <v>2175</v>
      </c>
      <c r="D26" s="54" t="n">
        <f aca="false">'PS Costs'!I53</f>
        <v>250</v>
      </c>
      <c r="E26" s="55" t="n">
        <f aca="false">C26+D26</f>
        <v>2425</v>
      </c>
      <c r="F26" s="17"/>
      <c r="G26" s="17"/>
      <c r="H26" s="17"/>
      <c r="I26" s="17"/>
      <c r="J26" s="18"/>
    </row>
    <row r="27" customFormat="false" ht="9" hidden="false" customHeight="true" outlineLevel="0" collapsed="false">
      <c r="A27" s="47"/>
      <c r="B27" s="59"/>
      <c r="C27" s="60"/>
      <c r="D27" s="60"/>
      <c r="E27" s="58"/>
      <c r="F27" s="17"/>
      <c r="G27" s="17"/>
      <c r="H27" s="17"/>
      <c r="I27" s="17"/>
      <c r="J27" s="18"/>
    </row>
    <row r="28" customFormat="false" ht="18" hidden="false" customHeight="false" outlineLevel="0" collapsed="false">
      <c r="A28" s="47"/>
      <c r="B28" s="52" t="s">
        <v>17</v>
      </c>
      <c r="C28" s="53" t="n">
        <f aca="false">'PS Costs'!H63</f>
        <v>4908.82042995834</v>
      </c>
      <c r="D28" s="54" t="n">
        <f aca="false">'PS Costs'!I63</f>
        <v>129.189099554795</v>
      </c>
      <c r="E28" s="55" t="n">
        <f aca="false">C28+D28</f>
        <v>5038.00952951314</v>
      </c>
      <c r="F28" s="17"/>
      <c r="G28" s="17"/>
      <c r="H28" s="17"/>
      <c r="I28" s="17"/>
      <c r="J28" s="18"/>
    </row>
    <row r="29" customFormat="false" ht="9" hidden="false" customHeight="true" outlineLevel="0" collapsed="false">
      <c r="A29" s="47"/>
      <c r="B29" s="61"/>
      <c r="C29" s="62"/>
      <c r="D29" s="63"/>
      <c r="E29" s="64"/>
      <c r="F29" s="17"/>
      <c r="G29" s="17"/>
      <c r="H29" s="17"/>
      <c r="I29" s="17"/>
      <c r="J29" s="18"/>
    </row>
    <row r="30" customFormat="false" ht="27.75" hidden="false" customHeight="false" outlineLevel="0" collapsed="false">
      <c r="A30" s="65"/>
      <c r="B30" s="66" t="s">
        <v>18</v>
      </c>
      <c r="C30" s="67" t="n">
        <f aca="false">SUM(C22:C29)</f>
        <v>35829.0191049583</v>
      </c>
      <c r="D30" s="68" t="n">
        <f aca="false">SUM(D22:D29)</f>
        <v>942.939099554795</v>
      </c>
      <c r="E30" s="69" t="n">
        <f aca="false">SUM(E22:E29)</f>
        <v>36771.9582045131</v>
      </c>
      <c r="F30" s="70"/>
      <c r="G30" s="70"/>
      <c r="H30" s="70"/>
      <c r="I30" s="70"/>
      <c r="J30" s="71"/>
    </row>
    <row r="31" customFormat="false" ht="18" hidden="false" customHeight="false" outlineLevel="0" collapsed="false">
      <c r="A31" s="47"/>
      <c r="B31" s="72"/>
      <c r="C31" s="24"/>
      <c r="D31" s="24"/>
      <c r="E31" s="24"/>
      <c r="F31" s="17"/>
      <c r="G31" s="17"/>
      <c r="H31" s="17"/>
      <c r="I31" s="17"/>
      <c r="J31" s="18"/>
    </row>
    <row r="32" customFormat="false" ht="15.75" hidden="false" customHeight="false" outlineLevel="0" collapsed="false">
      <c r="A32" s="33"/>
      <c r="B32" s="34"/>
      <c r="C32" s="17"/>
      <c r="D32" s="17"/>
      <c r="E32" s="17"/>
      <c r="F32" s="17"/>
      <c r="G32" s="17"/>
      <c r="H32" s="17"/>
      <c r="I32" s="17"/>
      <c r="J32" s="18"/>
    </row>
    <row r="33" customFormat="false" ht="18" hidden="false" customHeight="false" outlineLevel="0" collapsed="false">
      <c r="A33" s="35" t="s">
        <v>19</v>
      </c>
      <c r="B33" s="35"/>
      <c r="C33" s="35"/>
      <c r="D33" s="35"/>
      <c r="E33" s="35"/>
      <c r="F33" s="17"/>
      <c r="G33" s="17"/>
      <c r="H33" s="17"/>
      <c r="I33" s="17"/>
      <c r="J33" s="18"/>
    </row>
    <row r="34" customFormat="false" ht="15.75" hidden="false" customHeight="false" outlineLevel="0" collapsed="false">
      <c r="A34" s="33"/>
      <c r="B34" s="34"/>
      <c r="C34" s="17"/>
      <c r="D34" s="17"/>
      <c r="E34" s="17"/>
      <c r="F34" s="17"/>
      <c r="G34" s="17"/>
      <c r="H34" s="17"/>
      <c r="I34" s="17"/>
      <c r="J34" s="18"/>
    </row>
    <row r="35" customFormat="false" ht="15.75" hidden="false" customHeight="false" outlineLevel="0" collapsed="false">
      <c r="A35" s="73"/>
      <c r="B35" s="74"/>
      <c r="C35" s="75"/>
      <c r="D35" s="75"/>
      <c r="E35" s="75"/>
      <c r="F35" s="75"/>
      <c r="G35" s="75"/>
      <c r="H35" s="75"/>
      <c r="I35" s="75"/>
      <c r="J35" s="76"/>
    </row>
    <row r="36" customFormat="false" ht="15.75" hidden="false" customHeight="false" outlineLevel="0" collapsed="false">
      <c r="A36" s="73" t="s">
        <v>20</v>
      </c>
      <c r="B36" s="74"/>
      <c r="C36" s="75"/>
      <c r="D36" s="75"/>
      <c r="E36" s="75"/>
      <c r="F36" s="75"/>
      <c r="G36" s="75"/>
      <c r="H36" s="75"/>
      <c r="I36" s="75"/>
      <c r="J36" s="76"/>
    </row>
    <row r="37" customFormat="false" ht="15.75" hidden="false" customHeight="false" outlineLevel="0" collapsed="false">
      <c r="A37" s="73" t="s">
        <v>21</v>
      </c>
      <c r="B37" s="74"/>
      <c r="C37" s="75"/>
      <c r="D37" s="75"/>
      <c r="E37" s="75"/>
      <c r="F37" s="75"/>
      <c r="G37" s="75"/>
      <c r="H37" s="75"/>
      <c r="I37" s="75"/>
      <c r="J37" s="76"/>
    </row>
    <row r="38" customFormat="false" ht="15.75" hidden="false" customHeight="false" outlineLevel="0" collapsed="false">
      <c r="A38" s="73" t="s">
        <v>22</v>
      </c>
      <c r="B38" s="74"/>
      <c r="C38" s="75"/>
      <c r="D38" s="75"/>
      <c r="E38" s="75"/>
      <c r="F38" s="75"/>
      <c r="G38" s="75"/>
      <c r="H38" s="75"/>
      <c r="I38" s="75"/>
      <c r="J38" s="76"/>
    </row>
    <row r="39" customFormat="false" ht="15.75" hidden="false" customHeight="false" outlineLevel="0" collapsed="false">
      <c r="A39" s="73" t="s">
        <v>23</v>
      </c>
      <c r="B39" s="74"/>
      <c r="C39" s="75"/>
      <c r="D39" s="75"/>
      <c r="E39" s="75"/>
      <c r="F39" s="75"/>
      <c r="G39" s="75"/>
      <c r="H39" s="75"/>
      <c r="I39" s="75"/>
      <c r="J39" s="76"/>
    </row>
    <row r="40" customFormat="false" ht="15.75" hidden="false" customHeight="false" outlineLevel="0" collapsed="false">
      <c r="A40" s="73" t="s">
        <v>24</v>
      </c>
      <c r="B40" s="74"/>
      <c r="C40" s="75"/>
      <c r="D40" s="75"/>
      <c r="E40" s="75"/>
      <c r="F40" s="75"/>
      <c r="G40" s="75"/>
      <c r="H40" s="75"/>
      <c r="I40" s="75"/>
      <c r="J40" s="76"/>
    </row>
    <row r="41" customFormat="false" ht="15.75" hidden="false" customHeight="false" outlineLevel="0" collapsed="false">
      <c r="A41" s="73" t="s">
        <v>25</v>
      </c>
      <c r="B41" s="74"/>
      <c r="C41" s="75"/>
      <c r="D41" s="75"/>
      <c r="E41" s="75"/>
      <c r="F41" s="75"/>
      <c r="G41" s="75"/>
      <c r="H41" s="75"/>
      <c r="I41" s="75"/>
      <c r="J41" s="76"/>
    </row>
    <row r="42" customFormat="false" ht="15.75" hidden="false" customHeight="false" outlineLevel="0" collapsed="false">
      <c r="A42" s="73" t="s">
        <v>26</v>
      </c>
      <c r="B42" s="74"/>
      <c r="C42" s="75"/>
      <c r="D42" s="75"/>
      <c r="E42" s="75"/>
      <c r="F42" s="75"/>
      <c r="G42" s="75"/>
      <c r="H42" s="75"/>
      <c r="I42" s="75"/>
      <c r="J42" s="76"/>
    </row>
    <row r="43" customFormat="false" ht="15.75" hidden="false" customHeight="false" outlineLevel="0" collapsed="false">
      <c r="A43" s="73" t="s">
        <v>27</v>
      </c>
      <c r="B43" s="74"/>
      <c r="C43" s="75"/>
      <c r="D43" s="75"/>
      <c r="E43" s="75"/>
      <c r="F43" s="75"/>
      <c r="G43" s="75"/>
      <c r="H43" s="75"/>
      <c r="I43" s="75"/>
      <c r="J43" s="76"/>
    </row>
    <row r="44" customFormat="false" ht="15.75" hidden="false" customHeight="false" outlineLevel="0" collapsed="false">
      <c r="A44" s="73" t="s">
        <v>28</v>
      </c>
      <c r="B44" s="74"/>
      <c r="C44" s="75"/>
      <c r="D44" s="75"/>
      <c r="E44" s="75"/>
      <c r="F44" s="75"/>
      <c r="G44" s="75"/>
      <c r="H44" s="75"/>
      <c r="I44" s="75"/>
      <c r="J44" s="76"/>
    </row>
    <row r="45" customFormat="false" ht="15.75" hidden="false" customHeight="false" outlineLevel="0" collapsed="false">
      <c r="A45" s="73" t="s">
        <v>29</v>
      </c>
      <c r="B45" s="74"/>
      <c r="C45" s="75"/>
      <c r="D45" s="75"/>
      <c r="E45" s="75"/>
      <c r="F45" s="75"/>
      <c r="G45" s="75"/>
      <c r="H45" s="75"/>
      <c r="I45" s="75"/>
      <c r="J45" s="76"/>
    </row>
    <row r="46" customFormat="false" ht="15.75" hidden="false" customHeight="false" outlineLevel="0" collapsed="false">
      <c r="A46" s="73" t="s">
        <v>30</v>
      </c>
      <c r="B46" s="74"/>
      <c r="C46" s="75"/>
      <c r="D46" s="75"/>
      <c r="E46" s="75"/>
      <c r="F46" s="75"/>
      <c r="G46" s="75"/>
      <c r="H46" s="75"/>
      <c r="I46" s="75"/>
      <c r="J46" s="76"/>
    </row>
    <row r="47" customFormat="false" ht="15.75" hidden="false" customHeight="false" outlineLevel="0" collapsed="false">
      <c r="A47" s="73" t="s">
        <v>31</v>
      </c>
      <c r="B47" s="74"/>
      <c r="C47" s="75"/>
      <c r="D47" s="75"/>
      <c r="E47" s="75"/>
      <c r="F47" s="75"/>
      <c r="G47" s="75"/>
      <c r="H47" s="75"/>
      <c r="I47" s="75"/>
      <c r="J47" s="76"/>
    </row>
    <row r="48" customFormat="false" ht="15.75" hidden="false" customHeight="false" outlineLevel="0" collapsed="false">
      <c r="A48" s="73" t="s">
        <v>32</v>
      </c>
      <c r="B48" s="74"/>
      <c r="C48" s="75"/>
      <c r="D48" s="75"/>
      <c r="E48" s="75"/>
      <c r="F48" s="75"/>
      <c r="G48" s="75"/>
      <c r="H48" s="75"/>
      <c r="I48" s="75"/>
      <c r="J48" s="76"/>
    </row>
    <row r="49" customFormat="false" ht="15.75" hidden="false" customHeight="false" outlineLevel="0" collapsed="false">
      <c r="A49" s="77" t="s">
        <v>33</v>
      </c>
      <c r="B49" s="74"/>
      <c r="C49" s="75"/>
      <c r="D49" s="75"/>
      <c r="E49" s="75"/>
      <c r="F49" s="75"/>
      <c r="G49" s="75"/>
      <c r="H49" s="75"/>
      <c r="I49" s="75"/>
      <c r="J49" s="76"/>
    </row>
    <row r="50" customFormat="false" ht="15.75" hidden="false" customHeight="false" outlineLevel="0" collapsed="false">
      <c r="A50" s="77" t="s">
        <v>34</v>
      </c>
      <c r="B50" s="74"/>
      <c r="C50" s="75"/>
      <c r="D50" s="75"/>
      <c r="E50" s="75"/>
      <c r="F50" s="75"/>
      <c r="G50" s="75"/>
      <c r="H50" s="75"/>
      <c r="I50" s="75"/>
      <c r="J50" s="76"/>
    </row>
    <row r="51" customFormat="false" ht="15.75" hidden="false" customHeight="false" outlineLevel="0" collapsed="false">
      <c r="A51" s="73" t="s">
        <v>35</v>
      </c>
      <c r="B51" s="74"/>
      <c r="C51" s="75"/>
      <c r="D51" s="75"/>
      <c r="E51" s="75"/>
      <c r="F51" s="75"/>
      <c r="G51" s="75"/>
      <c r="H51" s="75"/>
      <c r="I51" s="75"/>
      <c r="J51" s="76"/>
    </row>
    <row r="52" customFormat="false" ht="15.75" hidden="false" customHeight="false" outlineLevel="0" collapsed="false">
      <c r="A52" s="73" t="s">
        <v>36</v>
      </c>
      <c r="B52" s="74"/>
      <c r="C52" s="75"/>
      <c r="D52" s="75"/>
      <c r="E52" s="75"/>
      <c r="F52" s="75"/>
      <c r="G52" s="75"/>
      <c r="H52" s="75"/>
      <c r="I52" s="75"/>
      <c r="J52" s="76"/>
    </row>
    <row r="53" customFormat="false" ht="15.75" hidden="false" customHeight="false" outlineLevel="0" collapsed="false">
      <c r="A53" s="73" t="s">
        <v>37</v>
      </c>
      <c r="B53" s="74"/>
      <c r="C53" s="75"/>
      <c r="D53" s="75"/>
      <c r="E53" s="75"/>
      <c r="F53" s="75"/>
      <c r="G53" s="75"/>
      <c r="H53" s="75"/>
      <c r="I53" s="75"/>
      <c r="J53" s="76"/>
    </row>
    <row r="54" customFormat="false" ht="15.75" hidden="false" customHeight="false" outlineLevel="0" collapsed="false">
      <c r="A54" s="73" t="s">
        <v>38</v>
      </c>
      <c r="B54" s="74"/>
      <c r="C54" s="75"/>
      <c r="D54" s="75"/>
      <c r="E54" s="75"/>
      <c r="F54" s="75"/>
      <c r="G54" s="75"/>
      <c r="H54" s="75"/>
      <c r="I54" s="75"/>
      <c r="J54" s="76"/>
    </row>
    <row r="55" customFormat="false" ht="15.75" hidden="false" customHeight="false" outlineLevel="0" collapsed="false">
      <c r="A55" s="73" t="s">
        <v>39</v>
      </c>
      <c r="B55" s="74"/>
      <c r="C55" s="75"/>
      <c r="D55" s="75"/>
      <c r="E55" s="75"/>
      <c r="F55" s="75"/>
      <c r="G55" s="75"/>
      <c r="H55" s="75"/>
      <c r="I55" s="75"/>
      <c r="J55" s="76"/>
    </row>
    <row r="56" customFormat="false" ht="15.75" hidden="false" customHeight="false" outlineLevel="0" collapsed="false">
      <c r="A56" s="73" t="s">
        <v>40</v>
      </c>
      <c r="B56" s="74"/>
      <c r="C56" s="75"/>
      <c r="D56" s="75"/>
      <c r="E56" s="75"/>
      <c r="F56" s="75"/>
      <c r="G56" s="75"/>
      <c r="H56" s="75"/>
      <c r="I56" s="75"/>
      <c r="J56" s="76"/>
    </row>
    <row r="57" customFormat="false" ht="15.75" hidden="false" customHeight="false" outlineLevel="0" collapsed="false">
      <c r="A57" s="73" t="s">
        <v>41</v>
      </c>
      <c r="B57" s="74"/>
      <c r="C57" s="75"/>
      <c r="D57" s="75"/>
      <c r="E57" s="75"/>
      <c r="F57" s="75"/>
      <c r="G57" s="75"/>
      <c r="H57" s="75"/>
      <c r="I57" s="75"/>
      <c r="J57" s="76"/>
    </row>
    <row r="58" customFormat="false" ht="15.75" hidden="false" customHeight="false" outlineLevel="0" collapsed="false">
      <c r="A58" s="73" t="s">
        <v>42</v>
      </c>
      <c r="B58" s="74"/>
      <c r="C58" s="75"/>
      <c r="D58" s="75"/>
      <c r="E58" s="75"/>
      <c r="F58" s="75"/>
      <c r="G58" s="75"/>
      <c r="H58" s="75"/>
      <c r="I58" s="75"/>
      <c r="J58" s="76"/>
    </row>
    <row r="59" customFormat="false" ht="15.75" hidden="false" customHeight="false" outlineLevel="0" collapsed="false">
      <c r="A59" s="73"/>
      <c r="B59" s="74"/>
      <c r="C59" s="75"/>
      <c r="D59" s="75"/>
      <c r="E59" s="75"/>
      <c r="F59" s="75"/>
      <c r="G59" s="75"/>
      <c r="H59" s="75"/>
      <c r="I59" s="75"/>
      <c r="J59" s="76"/>
    </row>
    <row r="60" customFormat="false" ht="15.75" hidden="false" customHeight="false" outlineLevel="0" collapsed="false">
      <c r="A60" s="73"/>
      <c r="B60" s="74"/>
      <c r="C60" s="75"/>
      <c r="D60" s="75"/>
      <c r="E60" s="75"/>
      <c r="F60" s="75"/>
      <c r="G60" s="75"/>
      <c r="H60" s="75"/>
      <c r="I60" s="75"/>
      <c r="J60" s="76"/>
    </row>
    <row r="61" customFormat="false" ht="15.75" hidden="false" customHeight="false" outlineLevel="0" collapsed="false">
      <c r="A61" s="73"/>
      <c r="B61" s="74"/>
      <c r="C61" s="75"/>
      <c r="D61" s="75"/>
      <c r="E61" s="75"/>
      <c r="F61" s="75"/>
      <c r="G61" s="75"/>
      <c r="H61" s="75"/>
      <c r="I61" s="75"/>
      <c r="J61" s="76"/>
    </row>
    <row r="62" customFormat="false" ht="15.75" hidden="false" customHeight="false" outlineLevel="0" collapsed="false">
      <c r="A62" s="73"/>
      <c r="B62" s="74"/>
      <c r="C62" s="75"/>
      <c r="D62" s="75"/>
      <c r="E62" s="75"/>
      <c r="F62" s="75"/>
      <c r="G62" s="75"/>
      <c r="H62" s="75"/>
      <c r="I62" s="75"/>
      <c r="J62" s="76"/>
    </row>
    <row r="63" customFormat="false" ht="15.75" hidden="false" customHeight="false" outlineLevel="0" collapsed="false">
      <c r="A63" s="73"/>
      <c r="B63" s="74"/>
      <c r="C63" s="75"/>
      <c r="D63" s="75"/>
      <c r="E63" s="75"/>
      <c r="F63" s="75"/>
      <c r="G63" s="75"/>
      <c r="H63" s="75"/>
      <c r="I63" s="75"/>
      <c r="J63" s="76"/>
    </row>
    <row r="64" customFormat="false" ht="15.75" hidden="false" customHeight="false" outlineLevel="0" collapsed="false">
      <c r="A64" s="73" t="s">
        <v>10</v>
      </c>
      <c r="B64" s="74"/>
      <c r="C64" s="75"/>
      <c r="D64" s="75"/>
      <c r="E64" s="75"/>
      <c r="F64" s="75"/>
      <c r="G64" s="75"/>
      <c r="H64" s="75"/>
      <c r="I64" s="75"/>
      <c r="J64" s="76"/>
    </row>
    <row r="65" customFormat="false" ht="15.75" hidden="false" customHeight="false" outlineLevel="0" collapsed="false">
      <c r="A65" s="73" t="s">
        <v>10</v>
      </c>
      <c r="B65" s="74"/>
      <c r="C65" s="75"/>
      <c r="D65" s="75"/>
      <c r="E65" s="75"/>
      <c r="F65" s="75"/>
      <c r="G65" s="75"/>
      <c r="H65" s="75"/>
      <c r="I65" s="75"/>
      <c r="J65" s="76"/>
    </row>
    <row r="66" customFormat="false" ht="15.75" hidden="false" customHeight="false" outlineLevel="0" collapsed="false">
      <c r="A66" s="73" t="s">
        <v>10</v>
      </c>
      <c r="B66" s="74"/>
      <c r="C66" s="75"/>
      <c r="D66" s="75"/>
      <c r="E66" s="75"/>
      <c r="F66" s="75"/>
      <c r="G66" s="75"/>
      <c r="H66" s="75"/>
      <c r="I66" s="75"/>
      <c r="J66" s="76"/>
    </row>
    <row r="67" customFormat="false" ht="15.75" hidden="false" customHeight="false" outlineLevel="0" collapsed="false">
      <c r="A67" s="73" t="s">
        <v>10</v>
      </c>
      <c r="B67" s="74"/>
      <c r="C67" s="75"/>
      <c r="D67" s="75"/>
      <c r="E67" s="75"/>
      <c r="F67" s="75"/>
      <c r="G67" s="75"/>
      <c r="H67" s="75"/>
      <c r="I67" s="75"/>
      <c r="J67" s="76"/>
    </row>
    <row r="68" customFormat="false" ht="15.75" hidden="false" customHeight="false" outlineLevel="0" collapsed="false">
      <c r="A68" s="73" t="s">
        <v>10</v>
      </c>
      <c r="B68" s="74"/>
      <c r="C68" s="75"/>
      <c r="D68" s="75"/>
      <c r="E68" s="75"/>
      <c r="F68" s="75"/>
      <c r="G68" s="75"/>
      <c r="H68" s="75"/>
      <c r="I68" s="75"/>
      <c r="J68" s="76"/>
    </row>
    <row r="69" customFormat="false" ht="15.75" hidden="false" customHeight="false" outlineLevel="0" collapsed="false">
      <c r="A69" s="73" t="s">
        <v>10</v>
      </c>
      <c r="B69" s="74"/>
      <c r="C69" s="75"/>
      <c r="D69" s="75"/>
      <c r="E69" s="75"/>
      <c r="F69" s="75"/>
      <c r="G69" s="75"/>
      <c r="H69" s="75"/>
      <c r="I69" s="75"/>
      <c r="J69" s="76"/>
    </row>
    <row r="70" customFormat="false" ht="15.75" hidden="false" customHeight="false" outlineLevel="0" collapsed="false">
      <c r="A70" s="78" t="s">
        <v>43</v>
      </c>
      <c r="B70" s="74"/>
      <c r="C70" s="75"/>
      <c r="D70" s="75"/>
      <c r="E70" s="75"/>
      <c r="F70" s="75"/>
      <c r="G70" s="75"/>
      <c r="H70" s="75"/>
      <c r="I70" s="75"/>
      <c r="J70" s="76"/>
    </row>
    <row r="71" customFormat="false" ht="18.75" hidden="false" customHeight="false" outlineLevel="0" collapsed="false">
      <c r="A71" s="79" t="s">
        <v>44</v>
      </c>
      <c r="B71" s="80"/>
      <c r="C71" s="81"/>
      <c r="D71" s="81"/>
      <c r="E71" s="81"/>
      <c r="F71" s="31"/>
      <c r="G71" s="31"/>
      <c r="H71" s="31"/>
      <c r="I71" s="31"/>
      <c r="J71" s="32"/>
    </row>
    <row r="72" customFormat="false" ht="18" hidden="false" customHeight="false" outlineLevel="0" collapsed="false">
      <c r="A72" s="82"/>
      <c r="B72" s="83"/>
      <c r="C72" s="84"/>
      <c r="D72" s="84"/>
      <c r="E72" s="84"/>
      <c r="F72" s="85"/>
      <c r="G72" s="1"/>
      <c r="H72" s="1"/>
      <c r="I72" s="1"/>
    </row>
    <row r="73" customFormat="false" ht="18" hidden="false" customHeight="false" outlineLevel="0" collapsed="false">
      <c r="A73" s="82"/>
      <c r="B73" s="83"/>
      <c r="C73" s="82"/>
      <c r="D73" s="82"/>
      <c r="E73" s="82"/>
      <c r="F73" s="86"/>
    </row>
    <row r="74" customFormat="false" ht="18" hidden="false" customHeight="false" outlineLevel="0" collapsed="false">
      <c r="A74" s="82"/>
      <c r="B74" s="83"/>
      <c r="C74" s="82"/>
      <c r="D74" s="82"/>
      <c r="E74" s="82"/>
      <c r="F74" s="86"/>
    </row>
    <row r="75" customFormat="false" ht="18" hidden="false" customHeight="false" outlineLevel="0" collapsed="false">
      <c r="A75" s="82"/>
      <c r="B75" s="83"/>
      <c r="C75" s="82"/>
      <c r="D75" s="82"/>
      <c r="E75" s="82"/>
      <c r="F75" s="86"/>
    </row>
    <row r="76" customFormat="false" ht="18" hidden="false" customHeight="false" outlineLevel="0" collapsed="false">
      <c r="A76" s="82"/>
      <c r="B76" s="83"/>
      <c r="C76" s="82"/>
      <c r="D76" s="82"/>
      <c r="E76" s="82"/>
      <c r="F76" s="86"/>
    </row>
    <row r="77" customFormat="false" ht="18" hidden="false" customHeight="false" outlineLevel="0" collapsed="false">
      <c r="A77" s="82"/>
      <c r="B77" s="83"/>
      <c r="C77" s="82"/>
      <c r="D77" s="82"/>
      <c r="E77" s="82"/>
      <c r="F77" s="86"/>
    </row>
    <row r="78" customFormat="false" ht="18" hidden="false" customHeight="false" outlineLevel="0" collapsed="false">
      <c r="A78" s="82"/>
      <c r="B78" s="83"/>
      <c r="C78" s="82"/>
      <c r="D78" s="82"/>
      <c r="E78" s="82"/>
      <c r="F78" s="86"/>
    </row>
    <row r="79" customFormat="false" ht="18" hidden="false" customHeight="false" outlineLevel="0" collapsed="false">
      <c r="A79" s="82"/>
      <c r="B79" s="83"/>
      <c r="C79" s="82"/>
      <c r="D79" s="82"/>
      <c r="E79" s="82"/>
      <c r="F79" s="86"/>
    </row>
    <row r="80" customFormat="false" ht="18" hidden="false" customHeight="false" outlineLevel="0" collapsed="false">
      <c r="A80" s="82"/>
      <c r="B80" s="83"/>
      <c r="C80" s="84"/>
      <c r="D80" s="84"/>
      <c r="E80" s="84"/>
      <c r="F80" s="85"/>
      <c r="G80" s="1"/>
      <c r="H80" s="1"/>
      <c r="I80" s="1"/>
    </row>
    <row r="81" customFormat="false" ht="18" hidden="false" customHeight="false" outlineLevel="0" collapsed="false">
      <c r="A81" s="82"/>
      <c r="B81" s="83"/>
      <c r="C81" s="82"/>
      <c r="D81" s="82"/>
      <c r="E81" s="82"/>
      <c r="F81" s="86"/>
    </row>
    <row r="82" customFormat="false" ht="18" hidden="false" customHeight="false" outlineLevel="0" collapsed="false">
      <c r="A82" s="82"/>
      <c r="B82" s="83"/>
      <c r="C82" s="82"/>
      <c r="D82" s="82"/>
      <c r="E82" s="82"/>
      <c r="F82" s="86"/>
    </row>
    <row r="83" customFormat="false" ht="18" hidden="false" customHeight="false" outlineLevel="0" collapsed="false">
      <c r="A83" s="82"/>
      <c r="B83" s="83"/>
      <c r="C83" s="82"/>
      <c r="D83" s="82"/>
      <c r="E83" s="82"/>
      <c r="F83" s="86"/>
    </row>
    <row r="84" customFormat="false" ht="18" hidden="false" customHeight="false" outlineLevel="0" collapsed="false">
      <c r="A84" s="82"/>
      <c r="B84" s="83"/>
      <c r="C84" s="82"/>
      <c r="D84" s="82"/>
      <c r="E84" s="82"/>
      <c r="F84" s="86"/>
    </row>
    <row r="85" customFormat="false" ht="18" hidden="false" customHeight="false" outlineLevel="0" collapsed="false">
      <c r="A85" s="82"/>
      <c r="B85" s="83"/>
      <c r="C85" s="84"/>
      <c r="D85" s="84"/>
      <c r="E85" s="84"/>
      <c r="F85" s="85"/>
      <c r="G85" s="1"/>
      <c r="H85" s="1"/>
      <c r="I85" s="1"/>
    </row>
    <row r="86" customFormat="false" ht="18" hidden="false" customHeight="false" outlineLevel="0" collapsed="false">
      <c r="A86" s="82"/>
      <c r="B86" s="83"/>
      <c r="C86" s="82"/>
      <c r="D86" s="82"/>
      <c r="E86" s="82"/>
      <c r="F86" s="86"/>
    </row>
    <row r="87" customFormat="false" ht="18" hidden="false" customHeight="false" outlineLevel="0" collapsed="false">
      <c r="A87" s="84"/>
      <c r="B87" s="83"/>
      <c r="C87" s="84"/>
      <c r="D87" s="84"/>
      <c r="E87" s="84"/>
      <c r="F87" s="85"/>
      <c r="G87" s="1"/>
      <c r="H87" s="1"/>
      <c r="I87" s="1"/>
    </row>
    <row r="88" customFormat="false" ht="18" hidden="false" customHeight="false" outlineLevel="0" collapsed="false">
      <c r="A88" s="84"/>
      <c r="B88" s="83"/>
      <c r="C88" s="84"/>
      <c r="D88" s="84"/>
      <c r="E88" s="84"/>
      <c r="F88" s="85"/>
      <c r="G88" s="1"/>
      <c r="H88" s="1"/>
      <c r="I88" s="1"/>
    </row>
    <row r="89" customFormat="false" ht="18" hidden="false" customHeight="false" outlineLevel="0" collapsed="false">
      <c r="A89" s="82"/>
      <c r="B89" s="83"/>
      <c r="C89" s="82"/>
      <c r="D89" s="82"/>
      <c r="E89" s="82"/>
      <c r="F89" s="86"/>
    </row>
    <row r="90" customFormat="false" ht="18" hidden="false" customHeight="false" outlineLevel="0" collapsed="false">
      <c r="A90" s="82"/>
      <c r="B90" s="83"/>
      <c r="C90" s="82"/>
      <c r="D90" s="82"/>
      <c r="E90" s="82"/>
      <c r="F90" s="86"/>
    </row>
    <row r="91" customFormat="false" ht="18" hidden="false" customHeight="false" outlineLevel="0" collapsed="false">
      <c r="A91" s="82"/>
      <c r="B91" s="83"/>
      <c r="C91" s="82"/>
      <c r="D91" s="82"/>
      <c r="E91" s="82"/>
      <c r="F91" s="86"/>
    </row>
    <row r="92" customFormat="false" ht="18" hidden="false" customHeight="false" outlineLevel="0" collapsed="false">
      <c r="A92" s="82"/>
      <c r="B92" s="83"/>
      <c r="C92" s="82"/>
      <c r="D92" s="82"/>
      <c r="E92" s="82"/>
      <c r="F92" s="86"/>
    </row>
    <row r="93" customFormat="false" ht="18" hidden="false" customHeight="false" outlineLevel="0" collapsed="false">
      <c r="A93" s="82"/>
      <c r="B93" s="83"/>
      <c r="C93" s="82"/>
      <c r="D93" s="82"/>
      <c r="E93" s="82"/>
      <c r="F93" s="86"/>
    </row>
    <row r="94" customFormat="false" ht="18" hidden="false" customHeight="false" outlineLevel="0" collapsed="false">
      <c r="A94" s="82"/>
      <c r="B94" s="83"/>
      <c r="C94" s="82"/>
      <c r="D94" s="82"/>
      <c r="E94" s="82"/>
      <c r="F94" s="86"/>
    </row>
    <row r="95" customFormat="false" ht="18" hidden="false" customHeight="false" outlineLevel="0" collapsed="false">
      <c r="A95" s="86"/>
      <c r="B95" s="85"/>
      <c r="C95" s="86"/>
      <c r="D95" s="86"/>
      <c r="E95" s="86"/>
      <c r="F95" s="82"/>
      <c r="G95" s="87"/>
      <c r="H95" s="87"/>
      <c r="I95" s="87"/>
    </row>
    <row r="96" customFormat="false" ht="18" hidden="false" customHeight="false" outlineLevel="0" collapsed="false">
      <c r="A96" s="86"/>
      <c r="B96" s="85"/>
      <c r="C96" s="86"/>
      <c r="D96" s="86"/>
      <c r="E96" s="86"/>
      <c r="F96" s="82"/>
      <c r="G96" s="87"/>
      <c r="H96" s="87"/>
      <c r="I96" s="87"/>
    </row>
    <row r="97" customFormat="false" ht="18" hidden="false" customHeight="false" outlineLevel="0" collapsed="false">
      <c r="A97" s="86"/>
      <c r="B97" s="85"/>
      <c r="C97" s="86"/>
      <c r="D97" s="86"/>
      <c r="E97" s="86"/>
      <c r="F97" s="82"/>
      <c r="G97" s="87"/>
      <c r="H97" s="87"/>
      <c r="I97" s="87"/>
    </row>
    <row r="98" customFormat="false" ht="18" hidden="false" customHeight="false" outlineLevel="0" collapsed="false">
      <c r="A98" s="82"/>
      <c r="B98" s="84"/>
      <c r="C98" s="82"/>
      <c r="D98" s="82"/>
      <c r="E98" s="82"/>
      <c r="F98" s="82"/>
      <c r="G98" s="87"/>
      <c r="H98" s="87"/>
      <c r="I98" s="87"/>
    </row>
    <row r="99" customFormat="false" ht="15.75" hidden="false" customHeight="false" outlineLevel="0" collapsed="false">
      <c r="A99" s="86"/>
      <c r="B99" s="85"/>
      <c r="C99" s="86"/>
      <c r="D99" s="86"/>
      <c r="E99" s="86"/>
      <c r="F99" s="86"/>
    </row>
    <row r="100" customFormat="false" ht="15.75" hidden="false" customHeight="false" outlineLevel="0" collapsed="false">
      <c r="A100" s="86"/>
      <c r="B100" s="85"/>
      <c r="C100" s="86"/>
      <c r="D100" s="86"/>
      <c r="E100" s="86"/>
      <c r="F100" s="86"/>
    </row>
    <row r="101" customFormat="false" ht="15.75" hidden="false" customHeight="false" outlineLevel="0" collapsed="false">
      <c r="A101" s="86"/>
      <c r="B101" s="85"/>
      <c r="C101" s="86"/>
      <c r="D101" s="86"/>
      <c r="E101" s="86"/>
      <c r="F101" s="86"/>
    </row>
    <row r="102" customFormat="false" ht="15.75" hidden="false" customHeight="false" outlineLevel="0" collapsed="false">
      <c r="A102" s="86"/>
      <c r="B102" s="85"/>
      <c r="C102" s="86"/>
      <c r="D102" s="86"/>
      <c r="E102" s="86"/>
      <c r="F102" s="86"/>
    </row>
    <row r="103" customFormat="false" ht="15.75" hidden="false" customHeight="false" outlineLevel="0" collapsed="false">
      <c r="A103" s="86"/>
      <c r="B103" s="85"/>
      <c r="C103" s="86"/>
      <c r="D103" s="86"/>
      <c r="E103" s="86"/>
      <c r="F103" s="86"/>
    </row>
    <row r="104" customFormat="false" ht="15.75" hidden="false" customHeight="false" outlineLevel="0" collapsed="false">
      <c r="A104" s="86"/>
      <c r="B104" s="85"/>
      <c r="C104" s="86"/>
      <c r="D104" s="86"/>
      <c r="E104" s="86"/>
      <c r="F104" s="86"/>
    </row>
    <row r="105" customFormat="false" ht="15.75" hidden="false" customHeight="false" outlineLevel="0" collapsed="false">
      <c r="A105" s="86"/>
      <c r="B105" s="85"/>
      <c r="C105" s="86"/>
      <c r="D105" s="86"/>
      <c r="E105" s="86"/>
      <c r="F105" s="86"/>
    </row>
    <row r="106" customFormat="false" ht="15.75" hidden="false" customHeight="false" outlineLevel="0" collapsed="false">
      <c r="A106" s="86"/>
      <c r="B106" s="85"/>
      <c r="C106" s="86"/>
      <c r="D106" s="86"/>
      <c r="E106" s="86"/>
      <c r="F106" s="86"/>
    </row>
    <row r="107" customFormat="false" ht="15.75" hidden="false" customHeight="false" outlineLevel="0" collapsed="false">
      <c r="A107" s="86"/>
      <c r="B107" s="85"/>
      <c r="C107" s="86"/>
      <c r="D107" s="86"/>
      <c r="E107" s="86"/>
      <c r="F107" s="86"/>
    </row>
    <row r="108" customFormat="false" ht="15.75" hidden="false" customHeight="false" outlineLevel="0" collapsed="false">
      <c r="A108" s="86"/>
      <c r="B108" s="85"/>
      <c r="C108" s="86"/>
      <c r="D108" s="86"/>
      <c r="E108" s="86"/>
      <c r="F108" s="86"/>
    </row>
    <row r="109" customFormat="false" ht="15.75" hidden="false" customHeight="false" outlineLevel="0" collapsed="false">
      <c r="A109" s="86"/>
      <c r="B109" s="85"/>
      <c r="C109" s="86"/>
      <c r="D109" s="86"/>
      <c r="E109" s="86"/>
      <c r="F109" s="86"/>
    </row>
    <row r="110" customFormat="false" ht="15.75" hidden="false" customHeight="false" outlineLevel="0" collapsed="false">
      <c r="A110" s="86"/>
      <c r="B110" s="85"/>
      <c r="C110" s="86"/>
      <c r="D110" s="86"/>
      <c r="E110" s="86"/>
      <c r="F110" s="86"/>
    </row>
    <row r="111" customFormat="false" ht="15.75" hidden="false" customHeight="false" outlineLevel="0" collapsed="false">
      <c r="A111" s="86"/>
      <c r="B111" s="85"/>
      <c r="C111" s="86"/>
      <c r="D111" s="86"/>
      <c r="E111" s="86"/>
      <c r="F111" s="86"/>
    </row>
    <row r="112" customFormat="false" ht="15.75" hidden="false" customHeight="false" outlineLevel="0" collapsed="false">
      <c r="A112" s="86"/>
      <c r="B112" s="85"/>
      <c r="C112" s="86"/>
      <c r="D112" s="86"/>
      <c r="E112" s="86"/>
      <c r="F112" s="86"/>
    </row>
    <row r="113" customFormat="false" ht="15.75" hidden="false" customHeight="false" outlineLevel="0" collapsed="false">
      <c r="A113" s="86"/>
      <c r="B113" s="85"/>
      <c r="C113" s="86"/>
      <c r="D113" s="86"/>
      <c r="E113" s="86"/>
      <c r="F113" s="86"/>
    </row>
    <row r="114" customFormat="false" ht="15.75" hidden="false" customHeight="false" outlineLevel="0" collapsed="false">
      <c r="A114" s="86"/>
      <c r="B114" s="85"/>
      <c r="C114" s="86"/>
      <c r="D114" s="86"/>
      <c r="E114" s="86"/>
      <c r="F114" s="86"/>
    </row>
    <row r="115" customFormat="false" ht="15.75" hidden="false" customHeight="false" outlineLevel="0" collapsed="false">
      <c r="A115" s="86"/>
      <c r="B115" s="85"/>
      <c r="C115" s="86"/>
      <c r="D115" s="86"/>
      <c r="E115" s="86"/>
      <c r="F115" s="86"/>
    </row>
    <row r="116" customFormat="false" ht="15.75" hidden="false" customHeight="false" outlineLevel="0" collapsed="false">
      <c r="A116" s="86"/>
      <c r="B116" s="85"/>
      <c r="C116" s="86"/>
      <c r="D116" s="86"/>
      <c r="E116" s="86"/>
      <c r="F116" s="86"/>
    </row>
    <row r="117" customFormat="false" ht="15.75" hidden="false" customHeight="false" outlineLevel="0" collapsed="false">
      <c r="A117" s="86"/>
      <c r="B117" s="85"/>
      <c r="C117" s="86"/>
      <c r="D117" s="86"/>
      <c r="E117" s="86"/>
      <c r="F117" s="86"/>
    </row>
    <row r="118" customFormat="false" ht="15.75" hidden="false" customHeight="false" outlineLevel="0" collapsed="false">
      <c r="A118" s="86"/>
      <c r="B118" s="85"/>
      <c r="C118" s="86"/>
      <c r="D118" s="86"/>
      <c r="E118" s="86"/>
      <c r="F118" s="86"/>
    </row>
    <row r="119" customFormat="false" ht="15.75" hidden="false" customHeight="false" outlineLevel="0" collapsed="false">
      <c r="A119" s="86"/>
      <c r="B119" s="85"/>
      <c r="C119" s="86"/>
      <c r="D119" s="86"/>
      <c r="E119" s="86"/>
      <c r="F119" s="86"/>
    </row>
    <row r="120" customFormat="false" ht="15.75" hidden="false" customHeight="false" outlineLevel="0" collapsed="false">
      <c r="A120" s="86"/>
      <c r="B120" s="85"/>
      <c r="C120" s="86"/>
      <c r="D120" s="86"/>
      <c r="E120" s="86"/>
      <c r="F120" s="86"/>
    </row>
    <row r="121" customFormat="false" ht="15.75" hidden="false" customHeight="false" outlineLevel="0" collapsed="false">
      <c r="A121" s="86"/>
      <c r="B121" s="85"/>
      <c r="C121" s="86"/>
      <c r="D121" s="86"/>
      <c r="E121" s="86"/>
      <c r="F121" s="86"/>
    </row>
    <row r="122" customFormat="false" ht="15.75" hidden="false" customHeight="false" outlineLevel="0" collapsed="false">
      <c r="A122" s="86"/>
      <c r="B122" s="85"/>
      <c r="C122" s="86"/>
      <c r="D122" s="86"/>
      <c r="E122" s="86"/>
      <c r="F122" s="86"/>
    </row>
    <row r="123" customFormat="false" ht="15.75" hidden="false" customHeight="false" outlineLevel="0" collapsed="false">
      <c r="A123" s="86"/>
      <c r="B123" s="85"/>
      <c r="C123" s="86"/>
      <c r="D123" s="86"/>
      <c r="E123" s="86"/>
      <c r="F123" s="86"/>
    </row>
    <row r="124" customFormat="false" ht="15.75" hidden="false" customHeight="false" outlineLevel="0" collapsed="false">
      <c r="A124" s="86"/>
      <c r="B124" s="85"/>
      <c r="C124" s="86"/>
      <c r="D124" s="86"/>
      <c r="E124" s="86"/>
      <c r="F124" s="86"/>
    </row>
    <row r="125" customFormat="false" ht="15.75" hidden="false" customHeight="false" outlineLevel="0" collapsed="false">
      <c r="A125" s="86"/>
      <c r="B125" s="85"/>
      <c r="C125" s="86"/>
      <c r="D125" s="86"/>
      <c r="E125" s="86"/>
      <c r="F125" s="86"/>
    </row>
    <row r="126" customFormat="false" ht="15.75" hidden="false" customHeight="false" outlineLevel="0" collapsed="false">
      <c r="A126" s="86"/>
      <c r="B126" s="85"/>
      <c r="C126" s="86"/>
      <c r="D126" s="86"/>
      <c r="E126" s="86"/>
      <c r="F126" s="86"/>
    </row>
    <row r="127" customFormat="false" ht="15.75" hidden="false" customHeight="false" outlineLevel="0" collapsed="false">
      <c r="A127" s="86"/>
      <c r="B127" s="85"/>
      <c r="C127" s="86"/>
      <c r="D127" s="86"/>
      <c r="E127" s="86"/>
      <c r="F127" s="86"/>
    </row>
    <row r="128" customFormat="false" ht="15.75" hidden="false" customHeight="false" outlineLevel="0" collapsed="false">
      <c r="A128" s="86"/>
      <c r="B128" s="85"/>
      <c r="C128" s="86"/>
      <c r="D128" s="86"/>
      <c r="E128" s="86"/>
      <c r="F128" s="86"/>
    </row>
    <row r="129" customFormat="false" ht="15.75" hidden="false" customHeight="false" outlineLevel="0" collapsed="false">
      <c r="A129" s="86"/>
      <c r="B129" s="85"/>
      <c r="C129" s="86"/>
      <c r="D129" s="86"/>
      <c r="E129" s="86"/>
      <c r="F129" s="86"/>
    </row>
    <row r="130" customFormat="false" ht="15.75" hidden="false" customHeight="false" outlineLevel="0" collapsed="false">
      <c r="A130" s="86"/>
      <c r="B130" s="85"/>
      <c r="C130" s="86"/>
      <c r="D130" s="86"/>
      <c r="E130" s="86"/>
      <c r="F130" s="86"/>
    </row>
    <row r="131" customFormat="false" ht="15.75" hidden="false" customHeight="false" outlineLevel="0" collapsed="false">
      <c r="A131" s="86"/>
      <c r="B131" s="85"/>
      <c r="C131" s="86"/>
      <c r="D131" s="86"/>
      <c r="E131" s="86"/>
      <c r="F131" s="86"/>
    </row>
    <row r="132" customFormat="false" ht="15.75" hidden="false" customHeight="false" outlineLevel="0" collapsed="false">
      <c r="A132" s="86"/>
      <c r="B132" s="85"/>
      <c r="C132" s="86"/>
      <c r="D132" s="86"/>
      <c r="E132" s="86"/>
      <c r="F132" s="86"/>
    </row>
    <row r="133" customFormat="false" ht="15.75" hidden="false" customHeight="false" outlineLevel="0" collapsed="false">
      <c r="A133" s="86"/>
      <c r="B133" s="85"/>
      <c r="C133" s="86"/>
      <c r="D133" s="86"/>
      <c r="E133" s="86"/>
      <c r="F133" s="86"/>
    </row>
    <row r="134" customFormat="false" ht="15.75" hidden="false" customHeight="false" outlineLevel="0" collapsed="false">
      <c r="A134" s="86"/>
      <c r="B134" s="85"/>
      <c r="C134" s="86"/>
      <c r="D134" s="86"/>
      <c r="E134" s="86"/>
      <c r="F134" s="86"/>
    </row>
    <row r="135" customFormat="false" ht="15.75" hidden="false" customHeight="false" outlineLevel="0" collapsed="false">
      <c r="A135" s="86"/>
      <c r="B135" s="85"/>
      <c r="C135" s="86"/>
      <c r="D135" s="86"/>
      <c r="E135" s="86"/>
      <c r="F135" s="86"/>
    </row>
    <row r="136" customFormat="false" ht="15.75" hidden="false" customHeight="false" outlineLevel="0" collapsed="false">
      <c r="A136" s="86"/>
      <c r="B136" s="85"/>
      <c r="C136" s="86"/>
      <c r="D136" s="86"/>
      <c r="E136" s="86"/>
      <c r="F136" s="86"/>
    </row>
    <row r="137" customFormat="false" ht="15.75" hidden="false" customHeight="false" outlineLevel="0" collapsed="false">
      <c r="A137" s="86"/>
      <c r="B137" s="85"/>
      <c r="C137" s="86"/>
      <c r="D137" s="86"/>
      <c r="E137" s="86"/>
      <c r="F137" s="86"/>
    </row>
    <row r="138" customFormat="false" ht="15.75" hidden="false" customHeight="false" outlineLevel="0" collapsed="false">
      <c r="A138" s="86"/>
      <c r="B138" s="85"/>
      <c r="C138" s="86"/>
      <c r="D138" s="86"/>
      <c r="E138" s="86"/>
      <c r="F138" s="86"/>
    </row>
    <row r="139" customFormat="false" ht="15.75" hidden="false" customHeight="false" outlineLevel="0" collapsed="false">
      <c r="A139" s="86"/>
      <c r="B139" s="85"/>
      <c r="C139" s="86"/>
      <c r="D139" s="86"/>
      <c r="E139" s="86"/>
      <c r="F139" s="86"/>
    </row>
    <row r="140" customFormat="false" ht="15.75" hidden="false" customHeight="false" outlineLevel="0" collapsed="false">
      <c r="A140" s="86"/>
      <c r="B140" s="85"/>
      <c r="C140" s="86"/>
      <c r="D140" s="86"/>
      <c r="E140" s="86"/>
      <c r="F140" s="86"/>
    </row>
    <row r="141" customFormat="false" ht="15.75" hidden="false" customHeight="false" outlineLevel="0" collapsed="false">
      <c r="A141" s="86"/>
      <c r="B141" s="85"/>
      <c r="C141" s="86"/>
      <c r="D141" s="86"/>
      <c r="E141" s="86"/>
      <c r="F141" s="86"/>
    </row>
    <row r="142" customFormat="false" ht="15.75" hidden="false" customHeight="false" outlineLevel="0" collapsed="false">
      <c r="A142" s="86"/>
      <c r="B142" s="85"/>
      <c r="C142" s="86"/>
      <c r="D142" s="86"/>
      <c r="E142" s="86"/>
      <c r="F142" s="86"/>
    </row>
    <row r="143" customFormat="false" ht="15.75" hidden="false" customHeight="false" outlineLevel="0" collapsed="false">
      <c r="A143" s="86"/>
      <c r="B143" s="85"/>
      <c r="C143" s="86"/>
      <c r="D143" s="86"/>
      <c r="E143" s="86"/>
      <c r="F143" s="86"/>
    </row>
    <row r="144" customFormat="false" ht="15.75" hidden="false" customHeight="false" outlineLevel="0" collapsed="false">
      <c r="A144" s="86"/>
      <c r="B144" s="85"/>
      <c r="C144" s="86"/>
      <c r="D144" s="86"/>
      <c r="E144" s="86"/>
      <c r="F144" s="86"/>
    </row>
    <row r="145" customFormat="false" ht="15.75" hidden="false" customHeight="false" outlineLevel="0" collapsed="false">
      <c r="A145" s="86"/>
      <c r="B145" s="85"/>
      <c r="C145" s="86"/>
      <c r="D145" s="86"/>
      <c r="E145" s="86"/>
      <c r="F145" s="86"/>
    </row>
    <row r="146" customFormat="false" ht="15.75" hidden="false" customHeight="false" outlineLevel="0" collapsed="false">
      <c r="A146" s="86"/>
      <c r="B146" s="85"/>
      <c r="C146" s="86"/>
      <c r="D146" s="86"/>
      <c r="E146" s="86"/>
      <c r="F146" s="86"/>
    </row>
  </sheetData>
  <mergeCells count="5">
    <mergeCell ref="A2:J2"/>
    <mergeCell ref="A4:J4"/>
    <mergeCell ref="A5:J5"/>
    <mergeCell ref="A16:E16"/>
    <mergeCell ref="A33:E3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55" activeCellId="0" sqref="B5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32.88"/>
    <col collapsed="false" customWidth="true" hidden="false" outlineLevel="0" max="3" min="3" style="0" width="13.32"/>
    <col collapsed="false" customWidth="true" hidden="false" outlineLevel="0" max="4" min="4" style="0" width="24.77"/>
    <col collapsed="false" customWidth="true" hidden="false" outlineLevel="0" max="9" min="5" style="0" width="8.77"/>
    <col collapsed="false" customWidth="true" hidden="false" outlineLevel="0" max="10" min="10" style="0" width="14.77"/>
  </cols>
  <sheetData>
    <row r="1" customFormat="false" ht="20.25" hidden="false" customHeight="false" outlineLevel="0" collapsed="false">
      <c r="A1" s="2"/>
      <c r="B1" s="4"/>
      <c r="C1" s="4"/>
      <c r="D1" s="4"/>
      <c r="E1" s="4"/>
      <c r="F1" s="4"/>
      <c r="G1" s="4"/>
      <c r="H1" s="4"/>
      <c r="I1" s="4"/>
      <c r="J1" s="88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89"/>
    </row>
    <row r="4" customFormat="false" ht="18" hidden="false" customHeight="fals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  <c r="I5" s="13"/>
      <c r="J5" s="13"/>
    </row>
    <row r="6" customFormat="false" ht="15.75" hidden="false" customHeight="false" outlineLevel="0" collapsed="false">
      <c r="A6" s="90"/>
      <c r="B6" s="30"/>
      <c r="C6" s="30"/>
      <c r="D6" s="30"/>
      <c r="E6" s="30"/>
      <c r="F6" s="30"/>
      <c r="G6" s="30"/>
      <c r="H6" s="30"/>
      <c r="I6" s="30"/>
      <c r="J6" s="91"/>
    </row>
    <row r="7" customFormat="false" ht="15" hidden="false" customHeight="false" outlineLevel="0" collapsed="false">
      <c r="A7" s="92"/>
      <c r="B7" s="20"/>
      <c r="C7" s="20"/>
      <c r="D7" s="20"/>
      <c r="E7" s="20"/>
      <c r="F7" s="20"/>
      <c r="G7" s="20"/>
      <c r="H7" s="20"/>
      <c r="I7" s="20"/>
      <c r="J7" s="93"/>
    </row>
    <row r="8" customFormat="false" ht="18" hidden="false" customHeight="true" outlineLevel="0" collapsed="false">
      <c r="A8" s="21"/>
      <c r="B8" s="25" t="s">
        <v>2</v>
      </c>
      <c r="C8" s="23" t="s">
        <v>45</v>
      </c>
      <c r="D8" s="24"/>
      <c r="E8" s="24"/>
      <c r="F8" s="24"/>
      <c r="G8" s="24"/>
      <c r="H8" s="24"/>
      <c r="I8" s="24"/>
      <c r="J8" s="18"/>
    </row>
    <row r="9" customFormat="false" ht="18" hidden="false" customHeight="true" outlineLevel="0" collapsed="false">
      <c r="A9" s="21"/>
      <c r="B9" s="25" t="s">
        <v>3</v>
      </c>
      <c r="C9" s="23" t="s">
        <v>46</v>
      </c>
      <c r="D9" s="94"/>
      <c r="E9" s="24"/>
      <c r="F9" s="24"/>
      <c r="G9" s="24"/>
      <c r="H9" s="24"/>
      <c r="I9" s="24"/>
      <c r="J9" s="18"/>
    </row>
    <row r="10" customFormat="false" ht="18" hidden="false" customHeight="true" outlineLevel="0" collapsed="false">
      <c r="A10" s="21"/>
      <c r="B10" s="25" t="s">
        <v>4</v>
      </c>
      <c r="C10" s="23" t="s">
        <v>47</v>
      </c>
      <c r="D10" s="94"/>
      <c r="E10" s="24"/>
      <c r="F10" s="24"/>
      <c r="G10" s="24"/>
      <c r="H10" s="24"/>
      <c r="I10" s="24"/>
      <c r="J10" s="18"/>
    </row>
    <row r="11" customFormat="false" ht="18" hidden="false" customHeight="true" outlineLevel="0" collapsed="false">
      <c r="A11" s="21"/>
      <c r="B11" s="25" t="s">
        <v>5</v>
      </c>
      <c r="C11" s="23" t="s">
        <v>48</v>
      </c>
      <c r="E11" s="25" t="s">
        <v>6</v>
      </c>
      <c r="F11" s="24" t="s">
        <v>49</v>
      </c>
      <c r="G11" s="24"/>
      <c r="H11" s="24"/>
      <c r="I11" s="24"/>
      <c r="J11" s="18"/>
    </row>
    <row r="12" customFormat="false" ht="18" hidden="false" customHeight="true" outlineLevel="0" collapsed="false">
      <c r="A12" s="21"/>
      <c r="B12" s="25" t="s">
        <v>7</v>
      </c>
      <c r="C12" s="23"/>
      <c r="D12" s="95"/>
      <c r="E12" s="26"/>
      <c r="F12" s="17"/>
      <c r="G12" s="17"/>
      <c r="H12" s="17"/>
      <c r="I12" s="17"/>
      <c r="J12" s="18"/>
    </row>
    <row r="13" customFormat="false" ht="18" hidden="false" customHeight="true" outlineLevel="0" collapsed="false">
      <c r="A13" s="21"/>
      <c r="B13" s="25" t="s">
        <v>50</v>
      </c>
      <c r="C13" s="23" t="s">
        <v>51</v>
      </c>
      <c r="D13" s="95"/>
      <c r="E13" s="26"/>
      <c r="F13" s="17"/>
      <c r="G13" s="17"/>
      <c r="H13" s="17"/>
      <c r="I13" s="17"/>
      <c r="J13" s="18"/>
    </row>
    <row r="14" customFormat="false" ht="15.75" hidden="false" customHeight="false" outlineLevel="0" collapsed="false">
      <c r="A14" s="28"/>
      <c r="B14" s="30"/>
      <c r="C14" s="96"/>
      <c r="D14" s="29"/>
      <c r="E14" s="30"/>
      <c r="F14" s="30"/>
      <c r="G14" s="30"/>
      <c r="H14" s="30"/>
      <c r="I14" s="30"/>
      <c r="J14" s="91"/>
    </row>
    <row r="15" customFormat="false" ht="15" hidden="false" customHeight="false" outlineLevel="0" collapsed="false">
      <c r="A15" s="97"/>
      <c r="B15" s="5"/>
      <c r="C15" s="5"/>
      <c r="D15" s="5"/>
      <c r="E15" s="5"/>
      <c r="F15" s="5"/>
      <c r="G15" s="5"/>
      <c r="H15" s="5"/>
      <c r="I15" s="5"/>
      <c r="J15" s="6"/>
    </row>
    <row r="16" customFormat="false" ht="18" hidden="false" customHeight="false" outlineLevel="0" collapsed="false">
      <c r="A16" s="98" t="s">
        <v>52</v>
      </c>
      <c r="B16" s="98"/>
      <c r="C16" s="98"/>
      <c r="D16" s="98"/>
      <c r="E16" s="98"/>
      <c r="F16" s="98"/>
      <c r="G16" s="98"/>
      <c r="H16" s="98"/>
      <c r="I16" s="98"/>
      <c r="J16" s="98"/>
    </row>
    <row r="17" customFormat="false" ht="15.75" hidden="false" customHeight="false" outlineLevel="0" collapsed="false">
      <c r="A17" s="99"/>
      <c r="B17" s="31"/>
      <c r="C17" s="31"/>
      <c r="D17" s="31"/>
      <c r="E17" s="31"/>
      <c r="F17" s="31"/>
      <c r="G17" s="31"/>
      <c r="H17" s="31"/>
      <c r="I17" s="31"/>
      <c r="J17" s="32"/>
    </row>
    <row r="18" customFormat="false" ht="15" hidden="false" customHeight="false" outlineLevel="0" collapsed="false">
      <c r="A18" s="33" t="s">
        <v>10</v>
      </c>
      <c r="B18" s="17"/>
      <c r="C18" s="17"/>
      <c r="D18" s="17"/>
      <c r="E18" s="17"/>
      <c r="F18" s="17"/>
      <c r="G18" s="17"/>
      <c r="H18" s="17"/>
      <c r="I18" s="17"/>
      <c r="J18" s="18"/>
    </row>
    <row r="19" customFormat="false" ht="18" hidden="false" customHeight="false" outlineLevel="0" collapsed="false">
      <c r="A19" s="100" t="s">
        <v>53</v>
      </c>
      <c r="B19" s="17"/>
      <c r="C19" s="17"/>
      <c r="D19" s="17"/>
      <c r="E19" s="17"/>
      <c r="F19" s="17"/>
      <c r="G19" s="17"/>
      <c r="H19" s="17"/>
      <c r="I19" s="17"/>
      <c r="J19" s="18"/>
    </row>
    <row r="20" customFormat="false" ht="18" hidden="false" customHeight="false" outlineLevel="0" collapsed="false">
      <c r="A20" s="101"/>
      <c r="B20" s="102"/>
      <c r="C20" s="103"/>
      <c r="D20" s="104"/>
      <c r="E20" s="104"/>
      <c r="F20" s="104"/>
      <c r="G20" s="104"/>
      <c r="H20" s="104"/>
      <c r="I20" s="104"/>
      <c r="J20" s="105"/>
    </row>
    <row r="21" customFormat="false" ht="18" hidden="false" customHeight="false" outlineLevel="0" collapsed="false">
      <c r="A21" s="101" t="s">
        <v>54</v>
      </c>
      <c r="B21" s="102"/>
      <c r="C21" s="103"/>
      <c r="D21" s="104"/>
      <c r="E21" s="104"/>
      <c r="F21" s="104"/>
      <c r="G21" s="104"/>
      <c r="H21" s="104"/>
      <c r="I21" s="104"/>
      <c r="J21" s="105"/>
    </row>
    <row r="22" customFormat="false" ht="18" hidden="false" customHeight="false" outlineLevel="0" collapsed="false">
      <c r="A22" s="101" t="s">
        <v>55</v>
      </c>
      <c r="B22" s="102"/>
      <c r="C22" s="103"/>
      <c r="D22" s="104"/>
      <c r="E22" s="104"/>
      <c r="F22" s="104"/>
      <c r="G22" s="104"/>
      <c r="H22" s="104"/>
      <c r="I22" s="104"/>
      <c r="J22" s="105"/>
    </row>
    <row r="23" customFormat="false" ht="18" hidden="false" customHeight="false" outlineLevel="0" collapsed="false">
      <c r="A23" s="101" t="s">
        <v>56</v>
      </c>
      <c r="B23" s="102"/>
      <c r="C23" s="103"/>
      <c r="D23" s="104"/>
      <c r="E23" s="104"/>
      <c r="F23" s="104"/>
      <c r="G23" s="104"/>
      <c r="H23" s="104"/>
      <c r="I23" s="104"/>
      <c r="J23" s="105"/>
    </row>
    <row r="24" customFormat="false" ht="18" hidden="false" customHeight="false" outlineLevel="0" collapsed="false">
      <c r="A24" s="101" t="s">
        <v>57</v>
      </c>
      <c r="B24" s="102"/>
      <c r="C24" s="103"/>
      <c r="D24" s="104"/>
      <c r="E24" s="104"/>
      <c r="F24" s="104"/>
      <c r="G24" s="104"/>
      <c r="H24" s="104"/>
      <c r="I24" s="104"/>
      <c r="J24" s="105"/>
    </row>
    <row r="25" customFormat="false" ht="18" hidden="false" customHeight="false" outlineLevel="0" collapsed="false">
      <c r="A25" s="101"/>
      <c r="B25" s="102"/>
      <c r="C25" s="103"/>
      <c r="D25" s="104"/>
      <c r="E25" s="104"/>
      <c r="F25" s="104"/>
      <c r="G25" s="104"/>
      <c r="H25" s="104"/>
      <c r="I25" s="104"/>
      <c r="J25" s="105"/>
    </row>
    <row r="26" customFormat="false" ht="18" hidden="false" customHeight="false" outlineLevel="0" collapsed="false">
      <c r="A26" s="101" t="s">
        <v>58</v>
      </c>
      <c r="B26" s="102"/>
      <c r="C26" s="103"/>
      <c r="D26" s="104"/>
      <c r="E26" s="104"/>
      <c r="F26" s="104"/>
      <c r="G26" s="104"/>
      <c r="H26" s="104"/>
      <c r="I26" s="104"/>
      <c r="J26" s="105"/>
    </row>
    <row r="27" customFormat="false" ht="18" hidden="false" customHeight="false" outlineLevel="0" collapsed="false">
      <c r="A27" s="101" t="s">
        <v>59</v>
      </c>
      <c r="B27" s="102"/>
      <c r="C27" s="103"/>
      <c r="D27" s="104"/>
      <c r="E27" s="104"/>
      <c r="F27" s="104"/>
      <c r="G27" s="104"/>
      <c r="H27" s="104"/>
      <c r="I27" s="104"/>
      <c r="J27" s="105"/>
    </row>
    <row r="28" customFormat="false" ht="18" hidden="false" customHeight="false" outlineLevel="0" collapsed="false">
      <c r="A28" s="101"/>
      <c r="B28" s="102"/>
      <c r="C28" s="103"/>
      <c r="D28" s="104"/>
      <c r="E28" s="104"/>
      <c r="F28" s="104"/>
      <c r="G28" s="104"/>
      <c r="H28" s="104"/>
      <c r="I28" s="104"/>
      <c r="J28" s="105"/>
    </row>
    <row r="29" customFormat="false" ht="18" hidden="false" customHeight="false" outlineLevel="0" collapsed="false">
      <c r="A29" s="101" t="s">
        <v>60</v>
      </c>
      <c r="B29" s="102"/>
      <c r="C29" s="103"/>
      <c r="D29" s="104"/>
      <c r="E29" s="104"/>
      <c r="F29" s="104"/>
      <c r="G29" s="104"/>
      <c r="H29" s="104"/>
      <c r="I29" s="104"/>
      <c r="J29" s="105"/>
    </row>
    <row r="30" customFormat="false" ht="18" hidden="false" customHeight="false" outlineLevel="0" collapsed="false">
      <c r="A30" s="101" t="s">
        <v>61</v>
      </c>
      <c r="B30" s="102"/>
      <c r="C30" s="103"/>
      <c r="D30" s="104"/>
      <c r="E30" s="104"/>
      <c r="F30" s="104"/>
      <c r="G30" s="104"/>
      <c r="H30" s="104"/>
      <c r="I30" s="104"/>
      <c r="J30" s="105"/>
    </row>
    <row r="31" customFormat="false" ht="18" hidden="false" customHeight="false" outlineLevel="0" collapsed="false">
      <c r="A31" s="101" t="s">
        <v>62</v>
      </c>
      <c r="B31" s="102"/>
      <c r="C31" s="103"/>
      <c r="D31" s="104"/>
      <c r="E31" s="104"/>
      <c r="F31" s="104"/>
      <c r="G31" s="104"/>
      <c r="H31" s="104"/>
      <c r="I31" s="104"/>
      <c r="J31" s="105"/>
    </row>
    <row r="32" customFormat="false" ht="18" hidden="false" customHeight="false" outlineLevel="0" collapsed="false">
      <c r="A32" s="101" t="s">
        <v>63</v>
      </c>
      <c r="B32" s="102"/>
      <c r="C32" s="103"/>
      <c r="D32" s="104"/>
      <c r="E32" s="104"/>
      <c r="F32" s="104"/>
      <c r="G32" s="104"/>
      <c r="H32" s="104"/>
      <c r="I32" s="104"/>
      <c r="J32" s="105"/>
    </row>
    <row r="33" customFormat="false" ht="18" hidden="false" customHeight="false" outlineLevel="0" collapsed="false">
      <c r="A33" s="101" t="s">
        <v>64</v>
      </c>
      <c r="B33" s="102"/>
      <c r="C33" s="103"/>
      <c r="D33" s="104"/>
      <c r="E33" s="104"/>
      <c r="F33" s="104"/>
      <c r="G33" s="104"/>
      <c r="H33" s="104"/>
      <c r="I33" s="104"/>
      <c r="J33" s="105"/>
    </row>
    <row r="34" customFormat="false" ht="18" hidden="false" customHeight="false" outlineLevel="0" collapsed="false">
      <c r="A34" s="101" t="s">
        <v>65</v>
      </c>
      <c r="B34" s="102"/>
      <c r="C34" s="103"/>
      <c r="D34" s="104"/>
      <c r="E34" s="104"/>
      <c r="F34" s="104"/>
      <c r="G34" s="104"/>
      <c r="H34" s="104"/>
      <c r="I34" s="104"/>
      <c r="J34" s="105"/>
    </row>
    <row r="35" customFormat="false" ht="18" hidden="false" customHeight="false" outlineLevel="0" collapsed="false">
      <c r="A35" s="101" t="s">
        <v>66</v>
      </c>
      <c r="B35" s="102"/>
      <c r="C35" s="103"/>
      <c r="D35" s="104"/>
      <c r="E35" s="104"/>
      <c r="F35" s="104"/>
      <c r="G35" s="104"/>
      <c r="H35" s="104"/>
      <c r="I35" s="104"/>
      <c r="J35" s="105"/>
    </row>
    <row r="36" customFormat="false" ht="18" hidden="false" customHeight="false" outlineLevel="0" collapsed="false">
      <c r="A36" s="101" t="s">
        <v>67</v>
      </c>
      <c r="B36" s="102"/>
      <c r="C36" s="103"/>
      <c r="D36" s="104"/>
      <c r="E36" s="104"/>
      <c r="F36" s="104"/>
      <c r="G36" s="104"/>
      <c r="H36" s="104"/>
      <c r="I36" s="104"/>
      <c r="J36" s="105"/>
    </row>
    <row r="37" customFormat="false" ht="18" hidden="false" customHeight="false" outlineLevel="0" collapsed="false">
      <c r="A37" s="101" t="s">
        <v>68</v>
      </c>
      <c r="B37" s="102"/>
      <c r="C37" s="103"/>
      <c r="D37" s="104"/>
      <c r="E37" s="104"/>
      <c r="F37" s="104"/>
      <c r="G37" s="104"/>
      <c r="H37" s="104"/>
      <c r="I37" s="104"/>
      <c r="J37" s="105"/>
    </row>
    <row r="38" customFormat="false" ht="18" hidden="false" customHeight="false" outlineLevel="0" collapsed="false">
      <c r="A38" s="101" t="s">
        <v>69</v>
      </c>
      <c r="B38" s="102"/>
      <c r="C38" s="103"/>
      <c r="D38" s="104"/>
      <c r="E38" s="104"/>
      <c r="F38" s="104"/>
      <c r="G38" s="104"/>
      <c r="H38" s="104"/>
      <c r="I38" s="104"/>
      <c r="J38" s="105"/>
    </row>
    <row r="39" customFormat="false" ht="18" hidden="false" customHeight="false" outlineLevel="0" collapsed="false">
      <c r="A39" s="101" t="s">
        <v>70</v>
      </c>
      <c r="B39" s="102"/>
      <c r="C39" s="103"/>
      <c r="D39" s="104"/>
      <c r="E39" s="104"/>
      <c r="F39" s="104"/>
      <c r="G39" s="104"/>
      <c r="H39" s="104"/>
      <c r="I39" s="104"/>
      <c r="J39" s="105"/>
    </row>
    <row r="40" customFormat="false" ht="18" hidden="false" customHeight="false" outlineLevel="0" collapsed="false">
      <c r="A40" s="101" t="s">
        <v>71</v>
      </c>
      <c r="B40" s="102"/>
      <c r="C40" s="103"/>
      <c r="D40" s="104"/>
      <c r="E40" s="104"/>
      <c r="F40" s="104"/>
      <c r="G40" s="104"/>
      <c r="H40" s="104"/>
      <c r="I40" s="104"/>
      <c r="J40" s="105"/>
    </row>
    <row r="41" customFormat="false" ht="18" hidden="false" customHeight="false" outlineLevel="0" collapsed="false">
      <c r="A41" s="101" t="s">
        <v>72</v>
      </c>
      <c r="B41" s="102"/>
      <c r="C41" s="103"/>
      <c r="D41" s="104"/>
      <c r="E41" s="104"/>
      <c r="F41" s="104"/>
      <c r="G41" s="104"/>
      <c r="H41" s="104"/>
      <c r="I41" s="104"/>
      <c r="J41" s="105"/>
    </row>
    <row r="42" customFormat="false" ht="18" hidden="false" customHeight="false" outlineLevel="0" collapsed="false">
      <c r="A42" s="101" t="s">
        <v>73</v>
      </c>
      <c r="B42" s="102"/>
      <c r="C42" s="103"/>
      <c r="D42" s="104"/>
      <c r="E42" s="104"/>
      <c r="F42" s="104"/>
      <c r="G42" s="104"/>
      <c r="H42" s="104"/>
      <c r="I42" s="104"/>
      <c r="J42" s="105"/>
    </row>
    <row r="43" customFormat="false" ht="18" hidden="false" customHeight="false" outlineLevel="0" collapsed="false">
      <c r="A43" s="101"/>
      <c r="B43" s="102"/>
      <c r="C43" s="103"/>
      <c r="D43" s="104"/>
      <c r="E43" s="104"/>
      <c r="F43" s="104"/>
      <c r="G43" s="104"/>
      <c r="H43" s="104"/>
      <c r="I43" s="104"/>
      <c r="J43" s="105"/>
    </row>
    <row r="44" customFormat="false" ht="18" hidden="false" customHeight="false" outlineLevel="0" collapsed="false">
      <c r="A44" s="101" t="s">
        <v>74</v>
      </c>
      <c r="B44" s="102"/>
      <c r="C44" s="103"/>
      <c r="D44" s="104"/>
      <c r="E44" s="104"/>
      <c r="F44" s="104"/>
      <c r="G44" s="104"/>
      <c r="H44" s="104"/>
      <c r="I44" s="104"/>
      <c r="J44" s="105"/>
    </row>
    <row r="45" customFormat="false" ht="18" hidden="false" customHeight="false" outlineLevel="0" collapsed="false">
      <c r="A45" s="101" t="s">
        <v>75</v>
      </c>
      <c r="B45" s="102"/>
      <c r="C45" s="103"/>
      <c r="D45" s="104"/>
      <c r="E45" s="104"/>
      <c r="F45" s="104"/>
      <c r="G45" s="104"/>
      <c r="H45" s="104"/>
      <c r="I45" s="104"/>
      <c r="J45" s="105"/>
    </row>
    <row r="46" customFormat="false" ht="18" hidden="false" customHeight="false" outlineLevel="0" collapsed="false">
      <c r="A46" s="101" t="s">
        <v>76</v>
      </c>
      <c r="B46" s="102"/>
      <c r="C46" s="103"/>
      <c r="D46" s="104"/>
      <c r="E46" s="104"/>
      <c r="F46" s="104"/>
      <c r="G46" s="104"/>
      <c r="H46" s="104"/>
      <c r="I46" s="104"/>
      <c r="J46" s="105"/>
    </row>
    <row r="47" customFormat="false" ht="18" hidden="false" customHeight="false" outlineLevel="0" collapsed="false">
      <c r="A47" s="101" t="s">
        <v>77</v>
      </c>
      <c r="B47" s="102"/>
      <c r="C47" s="103"/>
      <c r="D47" s="104"/>
      <c r="E47" s="104"/>
      <c r="F47" s="104"/>
      <c r="G47" s="104"/>
      <c r="H47" s="104"/>
      <c r="I47" s="104"/>
      <c r="J47" s="105"/>
    </row>
    <row r="48" customFormat="false" ht="18" hidden="false" customHeight="false" outlineLevel="0" collapsed="false">
      <c r="A48" s="101" t="s">
        <v>78</v>
      </c>
      <c r="B48" s="102"/>
      <c r="C48" s="103"/>
      <c r="D48" s="104"/>
      <c r="E48" s="104"/>
      <c r="F48" s="104"/>
      <c r="G48" s="104"/>
      <c r="H48" s="104"/>
      <c r="I48" s="104"/>
      <c r="J48" s="105"/>
    </row>
    <row r="49" customFormat="false" ht="18" hidden="false" customHeight="false" outlineLevel="0" collapsed="false">
      <c r="A49" s="101" t="s">
        <v>79</v>
      </c>
      <c r="B49" s="102"/>
      <c r="C49" s="103"/>
      <c r="D49" s="104"/>
      <c r="E49" s="104"/>
      <c r="F49" s="104"/>
      <c r="G49" s="104"/>
      <c r="H49" s="104"/>
      <c r="I49" s="104"/>
      <c r="J49" s="105"/>
    </row>
    <row r="50" customFormat="false" ht="18" hidden="false" customHeight="false" outlineLevel="0" collapsed="false">
      <c r="A50" s="101" t="s">
        <v>80</v>
      </c>
      <c r="B50" s="102"/>
      <c r="C50" s="103"/>
      <c r="D50" s="104"/>
      <c r="E50" s="104"/>
      <c r="F50" s="104"/>
      <c r="G50" s="104"/>
      <c r="H50" s="104"/>
      <c r="I50" s="104"/>
      <c r="J50" s="105"/>
    </row>
    <row r="51" customFormat="false" ht="18" hidden="false" customHeight="false" outlineLevel="0" collapsed="false">
      <c r="A51" s="101"/>
      <c r="B51" s="102"/>
      <c r="C51" s="103"/>
      <c r="D51" s="104"/>
      <c r="E51" s="104"/>
      <c r="F51" s="104"/>
      <c r="G51" s="104"/>
      <c r="H51" s="104"/>
      <c r="I51" s="104"/>
      <c r="J51" s="105"/>
    </row>
    <row r="52" customFormat="false" ht="18" hidden="false" customHeight="false" outlineLevel="0" collapsed="false">
      <c r="A52" s="101" t="s">
        <v>81</v>
      </c>
      <c r="B52" s="102"/>
      <c r="C52" s="103"/>
      <c r="D52" s="104"/>
      <c r="E52" s="104"/>
      <c r="F52" s="104"/>
      <c r="G52" s="104"/>
      <c r="H52" s="104"/>
      <c r="I52" s="104"/>
      <c r="J52" s="105"/>
    </row>
    <row r="53" customFormat="false" ht="18" hidden="false" customHeight="false" outlineLevel="0" collapsed="false">
      <c r="A53" s="101"/>
      <c r="B53" s="102"/>
      <c r="C53" s="103"/>
      <c r="D53" s="104"/>
      <c r="E53" s="104"/>
      <c r="F53" s="104"/>
      <c r="G53" s="104"/>
      <c r="H53" s="104"/>
      <c r="I53" s="104"/>
      <c r="J53" s="105"/>
    </row>
    <row r="54" customFormat="false" ht="18" hidden="false" customHeight="false" outlineLevel="0" collapsed="false">
      <c r="A54" s="101"/>
      <c r="B54" s="102"/>
      <c r="C54" s="103"/>
      <c r="D54" s="104"/>
      <c r="E54" s="104"/>
      <c r="F54" s="104"/>
      <c r="G54" s="104"/>
      <c r="H54" s="104"/>
      <c r="I54" s="104"/>
      <c r="J54" s="105"/>
    </row>
    <row r="55" customFormat="false" ht="18" hidden="false" customHeight="false" outlineLevel="0" collapsed="false">
      <c r="A55" s="101"/>
      <c r="B55" s="102"/>
      <c r="C55" s="103"/>
      <c r="D55" s="104"/>
      <c r="E55" s="104"/>
      <c r="F55" s="104"/>
      <c r="G55" s="104"/>
      <c r="H55" s="104"/>
      <c r="I55" s="104"/>
      <c r="J55" s="105"/>
    </row>
    <row r="56" customFormat="false" ht="18" hidden="false" customHeight="false" outlineLevel="0" collapsed="false">
      <c r="A56" s="101"/>
      <c r="B56" s="102"/>
      <c r="C56" s="103"/>
      <c r="D56" s="104"/>
      <c r="E56" s="104"/>
      <c r="F56" s="104"/>
      <c r="G56" s="104"/>
      <c r="H56" s="104"/>
      <c r="I56" s="104"/>
      <c r="J56" s="105"/>
    </row>
    <row r="57" customFormat="false" ht="18" hidden="false" customHeight="false" outlineLevel="0" collapsed="false">
      <c r="A57" s="101"/>
      <c r="B57" s="102"/>
      <c r="C57" s="103"/>
      <c r="D57" s="104"/>
      <c r="E57" s="104"/>
      <c r="F57" s="104"/>
      <c r="G57" s="104"/>
      <c r="H57" s="104"/>
      <c r="I57" s="104"/>
      <c r="J57" s="105"/>
    </row>
    <row r="58" customFormat="false" ht="18" hidden="false" customHeight="false" outlineLevel="0" collapsed="false">
      <c r="A58" s="101"/>
      <c r="B58" s="102"/>
      <c r="C58" s="103"/>
      <c r="D58" s="104"/>
      <c r="E58" s="104"/>
      <c r="F58" s="104"/>
      <c r="G58" s="104"/>
      <c r="H58" s="104"/>
      <c r="I58" s="104"/>
      <c r="J58" s="105"/>
    </row>
    <row r="59" customFormat="false" ht="18" hidden="false" customHeight="false" outlineLevel="0" collapsed="false">
      <c r="A59" s="101"/>
      <c r="B59" s="102"/>
      <c r="C59" s="103"/>
      <c r="D59" s="104"/>
      <c r="E59" s="104"/>
      <c r="F59" s="104"/>
      <c r="G59" s="104"/>
      <c r="H59" s="104"/>
      <c r="I59" s="104"/>
      <c r="J59" s="105"/>
    </row>
    <row r="60" customFormat="false" ht="18" hidden="false" customHeight="false" outlineLevel="0" collapsed="false">
      <c r="A60" s="101"/>
      <c r="B60" s="102"/>
      <c r="C60" s="103"/>
      <c r="D60" s="104"/>
      <c r="E60" s="104"/>
      <c r="F60" s="104"/>
      <c r="G60" s="104"/>
      <c r="H60" s="104"/>
      <c r="I60" s="104"/>
      <c r="J60" s="105"/>
    </row>
    <row r="61" customFormat="false" ht="18" hidden="false" customHeight="false" outlineLevel="0" collapsed="false">
      <c r="A61" s="101"/>
      <c r="B61" s="102"/>
      <c r="C61" s="103"/>
      <c r="D61" s="104"/>
      <c r="E61" s="104"/>
      <c r="F61" s="104"/>
      <c r="G61" s="104"/>
      <c r="H61" s="104"/>
      <c r="I61" s="104"/>
      <c r="J61" s="105"/>
    </row>
    <row r="62" customFormat="false" ht="18" hidden="false" customHeight="false" outlineLevel="0" collapsed="false">
      <c r="A62" s="101"/>
      <c r="B62" s="102"/>
      <c r="C62" s="103"/>
      <c r="D62" s="104"/>
      <c r="E62" s="104"/>
      <c r="F62" s="104"/>
      <c r="G62" s="104"/>
      <c r="H62" s="104"/>
      <c r="I62" s="104"/>
      <c r="J62" s="105"/>
    </row>
    <row r="63" customFormat="false" ht="18" hidden="false" customHeight="false" outlineLevel="0" collapsed="false">
      <c r="A63" s="101"/>
      <c r="B63" s="102"/>
      <c r="C63" s="103"/>
      <c r="D63" s="104"/>
      <c r="E63" s="104"/>
      <c r="F63" s="104"/>
      <c r="G63" s="104"/>
      <c r="H63" s="104"/>
      <c r="I63" s="104"/>
      <c r="J63" s="105"/>
    </row>
    <row r="64" customFormat="false" ht="18" hidden="false" customHeight="false" outlineLevel="0" collapsed="false">
      <c r="A64" s="101"/>
      <c r="B64" s="102"/>
      <c r="C64" s="103"/>
      <c r="D64" s="104"/>
      <c r="E64" s="104"/>
      <c r="F64" s="104"/>
      <c r="G64" s="104"/>
      <c r="H64" s="104"/>
      <c r="I64" s="104"/>
      <c r="J64" s="105"/>
    </row>
    <row r="65" customFormat="false" ht="18" hidden="false" customHeight="false" outlineLevel="0" collapsed="false">
      <c r="A65" s="101"/>
      <c r="B65" s="102"/>
      <c r="C65" s="103"/>
      <c r="D65" s="104"/>
      <c r="E65" s="104"/>
      <c r="F65" s="104"/>
      <c r="G65" s="104"/>
      <c r="H65" s="104"/>
      <c r="I65" s="104"/>
      <c r="J65" s="105"/>
    </row>
    <row r="66" customFormat="false" ht="18.75" hidden="false" customHeight="false" outlineLevel="0" collapsed="false">
      <c r="A66" s="106"/>
      <c r="B66" s="107"/>
      <c r="C66" s="108"/>
      <c r="D66" s="81"/>
      <c r="E66" s="81"/>
      <c r="F66" s="81"/>
      <c r="G66" s="81"/>
      <c r="H66" s="81"/>
      <c r="I66" s="81"/>
      <c r="J66" s="109"/>
    </row>
    <row r="67" customFormat="false" ht="18" hidden="false" customHeight="false" outlineLevel="0" collapsed="false"/>
    <row r="68" customFormat="false" ht="18" hidden="false" customHeight="false" outlineLevel="0" collapsed="false"/>
    <row r="69" customFormat="false" ht="18" hidden="false" customHeight="false" outlineLevel="0" collapsed="false"/>
    <row r="70" customFormat="false" ht="18" hidden="false" customHeight="false" outlineLevel="0" collapsed="false">
      <c r="A70" s="87"/>
      <c r="B70" s="87"/>
      <c r="C70" s="87"/>
      <c r="D70" s="87"/>
      <c r="E70" s="87"/>
      <c r="F70" s="87"/>
      <c r="G70" s="87"/>
      <c r="H70" s="87"/>
      <c r="I70" s="87"/>
      <c r="J70" s="87"/>
    </row>
  </sheetData>
  <mergeCells count="4"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B56" activeCellId="0" sqref="B56:B57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3.77"/>
    <col collapsed="false" customWidth="true" hidden="false" outlineLevel="0" max="3" min="3" style="0" width="11.76"/>
    <col collapsed="false" customWidth="true" hidden="false" outlineLevel="0" max="4" min="4" style="0" width="4.77"/>
    <col collapsed="false" customWidth="true" hidden="false" outlineLevel="0" max="5" min="5" style="0" width="7.77"/>
    <col collapsed="false" customWidth="true" hidden="false" outlineLevel="0" max="6" min="6" style="0" width="24.77"/>
    <col collapsed="false" customWidth="true" hidden="false" outlineLevel="0" max="8" min="7" style="0" width="8.77"/>
    <col collapsed="false" customWidth="true" hidden="false" outlineLevel="0" max="9" min="9" style="0" width="7.66"/>
    <col collapsed="false" customWidth="true" hidden="false" outlineLevel="0" max="12" min="10" style="0" width="14.77"/>
  </cols>
  <sheetData>
    <row r="1" customFormat="false" ht="20.25" hidden="false" customHeight="false" outlineLevel="0" collapsed="false">
      <c r="B1" s="2"/>
      <c r="C1" s="4"/>
      <c r="D1" s="4"/>
      <c r="E1" s="4"/>
      <c r="F1" s="4"/>
      <c r="G1" s="4"/>
      <c r="H1" s="4"/>
      <c r="I1" s="4"/>
      <c r="J1" s="4"/>
      <c r="K1" s="4"/>
      <c r="L1" s="88"/>
    </row>
    <row r="2" customFormat="false" ht="20.25" hidden="false" customHeight="false" outlineLevel="0" collapsed="false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false" ht="15" hidden="false" customHeight="false" outlineLevel="0" collapsed="false">
      <c r="B3" s="8"/>
      <c r="C3" s="9"/>
      <c r="D3" s="9"/>
      <c r="E3" s="9"/>
      <c r="F3" s="9"/>
      <c r="G3" s="9"/>
      <c r="H3" s="9"/>
      <c r="I3" s="9"/>
      <c r="J3" s="9"/>
      <c r="K3" s="9"/>
      <c r="L3" s="89"/>
    </row>
    <row r="4" customFormat="false" ht="18" hidden="false" customHeight="false" outlineLevel="0" collapsed="false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customFormat="false" ht="18" hidden="false" customHeight="false" outlineLevel="0" collapsed="false">
      <c r="B5" s="13" t="n">
        <f aca="true">TODAY()</f>
        <v>45926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customFormat="false" ht="15.75" hidden="false" customHeight="false" outlineLevel="0" collapsed="false">
      <c r="B6" s="90"/>
      <c r="C6" s="30"/>
      <c r="D6" s="30"/>
      <c r="E6" s="30"/>
      <c r="F6" s="30"/>
      <c r="G6" s="30"/>
      <c r="H6" s="30"/>
      <c r="I6" s="30"/>
      <c r="J6" s="30"/>
      <c r="K6" s="30"/>
      <c r="L6" s="91"/>
    </row>
    <row r="7" customFormat="false" ht="15" hidden="false" customHeight="false" outlineLevel="0" collapsed="false"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2"/>
    </row>
    <row r="8" customFormat="false" ht="18" hidden="false" customHeight="true" outlineLevel="0" collapsed="false">
      <c r="B8" s="113"/>
      <c r="C8" s="114"/>
      <c r="D8" s="86"/>
      <c r="E8" s="115" t="s">
        <v>2</v>
      </c>
      <c r="F8" s="116" t="s">
        <v>82</v>
      </c>
      <c r="G8" s="116"/>
      <c r="H8" s="116"/>
      <c r="I8" s="82"/>
      <c r="J8" s="82"/>
      <c r="K8" s="82"/>
      <c r="L8" s="117"/>
    </row>
    <row r="9" customFormat="false" ht="18" hidden="false" customHeight="true" outlineLevel="0" collapsed="false">
      <c r="B9" s="113"/>
      <c r="C9" s="114"/>
      <c r="D9" s="86"/>
      <c r="E9" s="115" t="s">
        <v>3</v>
      </c>
      <c r="F9" s="118" t="s">
        <v>10</v>
      </c>
      <c r="G9" s="116"/>
      <c r="H9" s="116"/>
      <c r="I9" s="82"/>
      <c r="J9" s="82"/>
      <c r="K9" s="82"/>
      <c r="L9" s="117"/>
    </row>
    <row r="10" customFormat="false" ht="18" hidden="false" customHeight="true" outlineLevel="0" collapsed="false">
      <c r="B10" s="113"/>
      <c r="C10" s="114"/>
      <c r="D10" s="86"/>
      <c r="E10" s="115" t="s">
        <v>4</v>
      </c>
      <c r="F10" s="118"/>
      <c r="G10" s="116"/>
      <c r="H10" s="116"/>
      <c r="I10" s="82"/>
      <c r="J10" s="82"/>
      <c r="K10" s="82"/>
      <c r="L10" s="117"/>
    </row>
    <row r="11" customFormat="false" ht="18" hidden="false" customHeight="true" outlineLevel="0" collapsed="false">
      <c r="B11" s="113"/>
      <c r="C11" s="114"/>
      <c r="D11" s="86"/>
      <c r="E11" s="115" t="s">
        <v>5</v>
      </c>
      <c r="F11" s="119" t="s">
        <v>10</v>
      </c>
      <c r="G11" s="116"/>
      <c r="H11" s="116"/>
      <c r="I11" s="82"/>
      <c r="J11" s="82"/>
      <c r="K11" s="82"/>
      <c r="L11" s="117"/>
    </row>
    <row r="12" customFormat="false" ht="18" hidden="false" customHeight="true" outlineLevel="0" collapsed="false">
      <c r="B12" s="113"/>
      <c r="C12" s="114"/>
      <c r="D12" s="86"/>
      <c r="E12" s="115" t="s">
        <v>7</v>
      </c>
      <c r="F12" s="119" t="s">
        <v>10</v>
      </c>
      <c r="G12" s="116"/>
      <c r="H12" s="116"/>
      <c r="I12" s="82"/>
      <c r="J12" s="82"/>
      <c r="K12" s="82"/>
      <c r="L12" s="117"/>
    </row>
    <row r="13" customFormat="false" ht="18" hidden="false" customHeight="true" outlineLevel="0" collapsed="false">
      <c r="B13" s="120"/>
      <c r="C13" s="121"/>
      <c r="D13" s="122"/>
      <c r="E13" s="123" t="s">
        <v>8</v>
      </c>
      <c r="F13" s="124"/>
      <c r="G13" s="125"/>
      <c r="H13" s="126"/>
      <c r="I13" s="122"/>
      <c r="J13" s="122"/>
      <c r="K13" s="122"/>
      <c r="L13" s="127"/>
    </row>
    <row r="14" customFormat="false" ht="15.75" hidden="false" customHeight="false" outlineLevel="0" collapsed="false">
      <c r="B14" s="128"/>
      <c r="C14" s="129"/>
      <c r="D14" s="130"/>
      <c r="E14" s="130"/>
      <c r="F14" s="131"/>
      <c r="G14" s="132"/>
      <c r="H14" s="132"/>
      <c r="I14" s="129"/>
      <c r="J14" s="129"/>
      <c r="K14" s="129"/>
      <c r="L14" s="133"/>
    </row>
    <row r="15" customFormat="false" ht="15" hidden="false" customHeight="false" outlineLevel="0" collapsed="false">
      <c r="B15" s="97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customFormat="false" ht="18" hidden="false" customHeight="false" outlineLevel="0" collapsed="false">
      <c r="B16" s="98" t="s">
        <v>83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customFormat="false" ht="15.75" hidden="false" customHeight="false" outlineLevel="0" collapsed="false">
      <c r="B17" s="99"/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customFormat="false" ht="15" hidden="false" customHeight="false" outlineLevel="0" collapsed="false">
      <c r="B18" s="134"/>
      <c r="C18" s="86"/>
      <c r="D18" s="86"/>
      <c r="E18" s="86"/>
      <c r="F18" s="86"/>
      <c r="G18" s="86"/>
      <c r="H18" s="86"/>
      <c r="I18" s="86"/>
      <c r="J18" s="86"/>
      <c r="K18" s="86"/>
      <c r="L18" s="117"/>
    </row>
    <row r="19" customFormat="false" ht="18" hidden="false" customHeight="false" outlineLevel="0" collapsed="false">
      <c r="B19" s="135"/>
      <c r="C19" s="136"/>
      <c r="D19" s="137"/>
      <c r="E19" s="137"/>
      <c r="F19" s="82"/>
      <c r="G19" s="82"/>
      <c r="H19" s="82"/>
      <c r="I19" s="82"/>
      <c r="J19" s="82"/>
      <c r="K19" s="82"/>
      <c r="L19" s="138"/>
    </row>
    <row r="20" customFormat="false" ht="18" hidden="false" customHeight="false" outlineLevel="0" collapsed="false">
      <c r="B20" s="135"/>
      <c r="C20" s="136"/>
      <c r="D20" s="137"/>
      <c r="E20" s="137"/>
      <c r="F20" s="82"/>
      <c r="G20" s="82"/>
      <c r="H20" s="82"/>
      <c r="I20" s="82"/>
      <c r="J20" s="82"/>
      <c r="K20" s="82"/>
      <c r="L20" s="138"/>
    </row>
    <row r="21" customFormat="false" ht="18" hidden="false" customHeight="false" outlineLevel="0" collapsed="false">
      <c r="B21" s="135"/>
      <c r="C21" s="136"/>
      <c r="D21" s="137"/>
      <c r="E21" s="137"/>
      <c r="F21" s="82"/>
      <c r="G21" s="82"/>
      <c r="H21" s="82"/>
      <c r="I21" s="82"/>
      <c r="J21" s="82"/>
      <c r="K21" s="82"/>
      <c r="L21" s="138"/>
    </row>
    <row r="22" customFormat="false" ht="18" hidden="false" customHeight="false" outlineLevel="0" collapsed="false">
      <c r="A22" s="87"/>
      <c r="B22" s="139"/>
      <c r="C22" s="136"/>
      <c r="D22" s="137"/>
      <c r="E22" s="140"/>
      <c r="F22" s="82"/>
      <c r="G22" s="82"/>
      <c r="H22" s="82"/>
      <c r="I22" s="82"/>
      <c r="J22" s="82"/>
      <c r="K22" s="82"/>
      <c r="L22" s="138"/>
    </row>
    <row r="23" customFormat="false" ht="18" hidden="false" customHeight="true" outlineLevel="0" collapsed="false">
      <c r="A23" s="87"/>
      <c r="B23" s="135"/>
      <c r="C23" s="136"/>
      <c r="D23" s="140"/>
      <c r="E23" s="140"/>
      <c r="F23" s="82"/>
      <c r="G23" s="82"/>
      <c r="H23" s="82"/>
      <c r="I23" s="82"/>
      <c r="J23" s="82"/>
      <c r="K23" s="82"/>
      <c r="L23" s="138"/>
    </row>
    <row r="24" customFormat="false" ht="18" hidden="false" customHeight="true" outlineLevel="0" collapsed="false">
      <c r="A24" s="87"/>
      <c r="B24" s="135"/>
      <c r="C24" s="136"/>
      <c r="D24" s="140"/>
      <c r="E24" s="140"/>
      <c r="F24" s="82"/>
      <c r="G24" s="82"/>
      <c r="H24" s="82"/>
      <c r="I24" s="82"/>
      <c r="J24" s="82"/>
      <c r="K24" s="82"/>
      <c r="L24" s="138"/>
    </row>
    <row r="25" customFormat="false" ht="18" hidden="false" customHeight="true" outlineLevel="0" collapsed="false">
      <c r="A25" s="87"/>
      <c r="B25" s="135"/>
      <c r="D25" s="140"/>
      <c r="E25" s="140"/>
      <c r="F25" s="82"/>
      <c r="G25" s="82"/>
      <c r="H25" s="82"/>
      <c r="I25" s="82"/>
      <c r="J25" s="82"/>
      <c r="K25" s="82"/>
      <c r="L25" s="138"/>
    </row>
    <row r="26" customFormat="false" ht="18" hidden="false" customHeight="false" outlineLevel="0" collapsed="false">
      <c r="B26" s="135"/>
      <c r="C26" s="136"/>
      <c r="D26" s="137"/>
      <c r="E26" s="137"/>
      <c r="F26" s="82"/>
      <c r="G26" s="82"/>
      <c r="H26" s="82"/>
      <c r="I26" s="82"/>
      <c r="J26" s="82"/>
      <c r="K26" s="82"/>
      <c r="L26" s="138"/>
    </row>
    <row r="27" customFormat="false" ht="18" hidden="false" customHeight="false" outlineLevel="0" collapsed="false">
      <c r="B27" s="135"/>
      <c r="C27" s="136"/>
      <c r="D27" s="137"/>
      <c r="E27" s="137"/>
      <c r="F27" s="82"/>
      <c r="G27" s="82"/>
      <c r="H27" s="82"/>
      <c r="I27" s="82"/>
      <c r="J27" s="82"/>
      <c r="K27" s="82"/>
      <c r="L27" s="138"/>
    </row>
    <row r="28" customFormat="false" ht="18" hidden="false" customHeight="false" outlineLevel="0" collapsed="false">
      <c r="A28" s="87"/>
      <c r="B28" s="135"/>
      <c r="C28" s="136"/>
      <c r="D28" s="140"/>
      <c r="E28" s="140"/>
      <c r="F28" s="82"/>
      <c r="G28" s="82"/>
      <c r="H28" s="82"/>
      <c r="I28" s="82"/>
      <c r="J28" s="82"/>
      <c r="K28" s="82"/>
      <c r="L28" s="138"/>
    </row>
    <row r="29" customFormat="false" ht="18" hidden="false" customHeight="false" outlineLevel="0" collapsed="false">
      <c r="A29" s="87"/>
      <c r="B29" s="139"/>
      <c r="C29" s="136"/>
      <c r="D29" s="137"/>
      <c r="E29" s="140"/>
      <c r="F29" s="82"/>
      <c r="G29" s="82"/>
      <c r="H29" s="82"/>
      <c r="I29" s="82"/>
      <c r="J29" s="82"/>
      <c r="K29" s="82"/>
      <c r="L29" s="138"/>
    </row>
    <row r="30" customFormat="false" ht="18" hidden="false" customHeight="false" outlineLevel="0" collapsed="false">
      <c r="A30" s="87"/>
      <c r="B30" s="139"/>
      <c r="C30" s="136"/>
      <c r="D30" s="140"/>
      <c r="E30" s="140"/>
      <c r="F30" s="82"/>
      <c r="G30" s="82"/>
      <c r="H30" s="82"/>
      <c r="I30" s="82"/>
      <c r="J30" s="82"/>
      <c r="K30" s="82"/>
      <c r="L30" s="138"/>
    </row>
    <row r="31" customFormat="false" ht="18" hidden="false" customHeight="false" outlineLevel="0" collapsed="false">
      <c r="A31" s="87"/>
      <c r="B31" s="135"/>
      <c r="C31" s="136"/>
      <c r="D31" s="140"/>
      <c r="E31" s="140"/>
      <c r="F31" s="82"/>
      <c r="G31" s="82"/>
      <c r="H31" s="82"/>
      <c r="I31" s="82"/>
      <c r="J31" s="82"/>
      <c r="K31" s="82"/>
      <c r="L31" s="138"/>
    </row>
    <row r="32" customFormat="false" ht="18" hidden="false" customHeight="false" outlineLevel="0" collapsed="false">
      <c r="A32" s="87"/>
      <c r="B32" s="135"/>
      <c r="C32" s="136"/>
      <c r="D32" s="140"/>
      <c r="E32" s="140"/>
      <c r="F32" s="82"/>
      <c r="G32" s="82"/>
      <c r="H32" s="82"/>
      <c r="I32" s="82"/>
      <c r="J32" s="82"/>
      <c r="K32" s="82"/>
      <c r="L32" s="138"/>
    </row>
    <row r="33" customFormat="false" ht="18" hidden="false" customHeight="false" outlineLevel="0" collapsed="false">
      <c r="A33" s="87"/>
      <c r="B33" s="139"/>
      <c r="C33" s="136"/>
      <c r="D33" s="140"/>
      <c r="E33" s="140"/>
      <c r="F33" s="82"/>
      <c r="G33" s="82"/>
      <c r="H33" s="82"/>
      <c r="I33" s="82"/>
      <c r="J33" s="82"/>
      <c r="K33" s="82"/>
      <c r="L33" s="138"/>
    </row>
    <row r="34" customFormat="false" ht="18" hidden="false" customHeight="false" outlineLevel="0" collapsed="false">
      <c r="A34" s="87"/>
      <c r="B34" s="135"/>
      <c r="C34" s="136"/>
      <c r="D34" s="140"/>
      <c r="E34" s="140"/>
      <c r="F34" s="82"/>
      <c r="G34" s="82"/>
      <c r="H34" s="82"/>
      <c r="I34" s="82"/>
      <c r="J34" s="82"/>
      <c r="K34" s="82"/>
      <c r="L34" s="138"/>
    </row>
    <row r="35" customFormat="false" ht="18" hidden="false" customHeight="false" outlineLevel="0" collapsed="false">
      <c r="A35" s="87"/>
      <c r="B35" s="135"/>
      <c r="C35" s="136"/>
      <c r="D35" s="140"/>
      <c r="E35" s="140"/>
      <c r="F35" s="82"/>
      <c r="G35" s="82"/>
      <c r="H35" s="82"/>
      <c r="I35" s="82"/>
      <c r="J35" s="82"/>
      <c r="K35" s="82"/>
      <c r="L35" s="138"/>
    </row>
    <row r="36" customFormat="false" ht="18" hidden="false" customHeight="false" outlineLevel="0" collapsed="false">
      <c r="A36" s="87"/>
      <c r="B36" s="135"/>
      <c r="C36" s="136"/>
      <c r="D36" s="140"/>
      <c r="E36" s="140"/>
      <c r="F36" s="82"/>
      <c r="G36" s="82"/>
      <c r="H36" s="82"/>
      <c r="I36" s="82"/>
      <c r="J36" s="82"/>
      <c r="K36" s="82"/>
      <c r="L36" s="138"/>
    </row>
    <row r="37" customFormat="false" ht="18" hidden="false" customHeight="false" outlineLevel="0" collapsed="false">
      <c r="A37" s="87"/>
      <c r="B37" s="135"/>
      <c r="C37" s="136"/>
      <c r="D37" s="140"/>
      <c r="E37" s="140"/>
      <c r="F37" s="82"/>
      <c r="G37" s="82"/>
      <c r="H37" s="82"/>
      <c r="I37" s="82"/>
      <c r="J37" s="82"/>
      <c r="K37" s="82"/>
      <c r="L37" s="138"/>
    </row>
    <row r="38" customFormat="false" ht="18" hidden="false" customHeight="false" outlineLevel="0" collapsed="false">
      <c r="A38" s="87"/>
      <c r="B38" s="135"/>
      <c r="C38" s="136"/>
      <c r="D38" s="140"/>
      <c r="E38" s="140"/>
      <c r="F38" s="82"/>
      <c r="G38" s="82"/>
      <c r="H38" s="82"/>
      <c r="I38" s="82"/>
      <c r="J38" s="82"/>
      <c r="K38" s="82"/>
      <c r="L38" s="138"/>
    </row>
    <row r="39" customFormat="false" ht="18" hidden="false" customHeight="false" outlineLevel="0" collapsed="false">
      <c r="A39" s="87"/>
      <c r="B39" s="135"/>
      <c r="C39" s="136"/>
      <c r="D39" s="137"/>
      <c r="E39" s="137"/>
      <c r="F39" s="82"/>
      <c r="G39" s="82"/>
      <c r="H39" s="82"/>
      <c r="I39" s="82"/>
      <c r="J39" s="82"/>
      <c r="K39" s="82"/>
      <c r="L39" s="138"/>
    </row>
    <row r="40" customFormat="false" ht="18" hidden="false" customHeight="false" outlineLevel="0" collapsed="false">
      <c r="A40" s="87"/>
      <c r="B40" s="135"/>
      <c r="C40" s="136"/>
      <c r="D40" s="137"/>
      <c r="E40" s="137"/>
      <c r="F40" s="82"/>
      <c r="G40" s="82"/>
      <c r="H40" s="82"/>
      <c r="I40" s="82"/>
      <c r="J40" s="82"/>
      <c r="K40" s="82"/>
      <c r="L40" s="138"/>
    </row>
    <row r="41" customFormat="false" ht="18" hidden="false" customHeight="false" outlineLevel="0" collapsed="false">
      <c r="A41" s="87"/>
      <c r="B41" s="135"/>
      <c r="C41" s="136"/>
      <c r="D41" s="140"/>
      <c r="E41" s="140"/>
      <c r="F41" s="82"/>
      <c r="G41" s="82"/>
      <c r="H41" s="82"/>
      <c r="I41" s="82"/>
      <c r="J41" s="82"/>
      <c r="K41" s="82"/>
      <c r="L41" s="138"/>
    </row>
    <row r="42" customFormat="false" ht="18" hidden="false" customHeight="false" outlineLevel="0" collapsed="false">
      <c r="A42" s="87"/>
      <c r="B42" s="135"/>
      <c r="C42" s="136"/>
      <c r="D42" s="140"/>
      <c r="E42" s="140"/>
      <c r="F42" s="82"/>
      <c r="G42" s="82"/>
      <c r="H42" s="82"/>
      <c r="I42" s="82"/>
      <c r="J42" s="82"/>
      <c r="K42" s="82"/>
      <c r="L42" s="138"/>
    </row>
    <row r="43" customFormat="false" ht="18" hidden="false" customHeight="false" outlineLevel="0" collapsed="false">
      <c r="A43" s="87"/>
      <c r="B43" s="135"/>
      <c r="C43" s="136"/>
      <c r="D43" s="140"/>
      <c r="E43" s="140"/>
      <c r="F43" s="82"/>
      <c r="G43" s="82"/>
      <c r="H43" s="82"/>
      <c r="I43" s="82"/>
      <c r="J43" s="82"/>
      <c r="K43" s="82"/>
      <c r="L43" s="138"/>
    </row>
    <row r="44" customFormat="false" ht="18" hidden="false" customHeight="false" outlineLevel="0" collapsed="false">
      <c r="A44" s="87"/>
      <c r="B44" s="135"/>
      <c r="C44" s="136"/>
      <c r="D44" s="140"/>
      <c r="E44" s="140"/>
      <c r="F44" s="82"/>
      <c r="G44" s="82"/>
      <c r="H44" s="82"/>
      <c r="I44" s="82"/>
      <c r="J44" s="82"/>
      <c r="K44" s="82"/>
      <c r="L44" s="138"/>
    </row>
    <row r="45" customFormat="false" ht="18" hidden="false" customHeight="false" outlineLevel="0" collapsed="false">
      <c r="A45" s="87"/>
      <c r="B45" s="135"/>
      <c r="C45" s="136"/>
      <c r="D45" s="140"/>
      <c r="E45" s="140"/>
      <c r="F45" s="82"/>
      <c r="G45" s="82"/>
      <c r="H45" s="82"/>
      <c r="I45" s="82"/>
      <c r="J45" s="82"/>
      <c r="K45" s="82"/>
      <c r="L45" s="138"/>
    </row>
    <row r="46" customFormat="false" ht="18" hidden="false" customHeight="false" outlineLevel="0" collapsed="false">
      <c r="A46" s="87"/>
      <c r="B46" s="135"/>
      <c r="C46" s="136"/>
      <c r="D46" s="140"/>
      <c r="E46" s="140"/>
      <c r="F46" s="82"/>
      <c r="G46" s="82"/>
      <c r="H46" s="82"/>
      <c r="I46" s="82"/>
      <c r="J46" s="82"/>
      <c r="K46" s="82"/>
      <c r="L46" s="138"/>
    </row>
    <row r="47" customFormat="false" ht="18" hidden="false" customHeight="false" outlineLevel="0" collapsed="false">
      <c r="A47" s="87"/>
      <c r="B47" s="135"/>
      <c r="C47" s="136"/>
      <c r="D47" s="140"/>
      <c r="E47" s="140"/>
      <c r="F47" s="82"/>
      <c r="G47" s="82"/>
      <c r="H47" s="82"/>
      <c r="I47" s="82"/>
      <c r="J47" s="82"/>
      <c r="K47" s="82"/>
      <c r="L47" s="138"/>
    </row>
    <row r="48" customFormat="false" ht="18" hidden="false" customHeight="false" outlineLevel="0" collapsed="false">
      <c r="A48" s="87"/>
      <c r="B48" s="135"/>
      <c r="C48" s="136"/>
      <c r="D48" s="140"/>
      <c r="E48" s="140"/>
      <c r="F48" s="82"/>
      <c r="G48" s="82"/>
      <c r="H48" s="82"/>
      <c r="I48" s="82"/>
      <c r="J48" s="82"/>
      <c r="K48" s="82"/>
      <c r="L48" s="138"/>
    </row>
    <row r="49" customFormat="false" ht="18" hidden="false" customHeight="false" outlineLevel="0" collapsed="false">
      <c r="A49" s="87"/>
      <c r="B49" s="135"/>
      <c r="C49" s="136"/>
      <c r="D49" s="140"/>
      <c r="E49" s="140"/>
      <c r="F49" s="82"/>
      <c r="G49" s="82"/>
      <c r="H49" s="82"/>
      <c r="I49" s="82"/>
      <c r="J49" s="82"/>
      <c r="K49" s="82"/>
      <c r="L49" s="138"/>
    </row>
    <row r="50" customFormat="false" ht="18" hidden="false" customHeight="false" outlineLevel="0" collapsed="false">
      <c r="A50" s="87"/>
      <c r="B50" s="135"/>
      <c r="C50" s="136"/>
      <c r="D50" s="140"/>
      <c r="E50" s="140"/>
      <c r="F50" s="82"/>
      <c r="G50" s="82"/>
      <c r="H50" s="82"/>
      <c r="I50" s="82"/>
      <c r="J50" s="82"/>
      <c r="K50" s="82"/>
      <c r="L50" s="138"/>
    </row>
    <row r="51" customFormat="false" ht="18" hidden="false" customHeight="false" outlineLevel="0" collapsed="false">
      <c r="A51" s="87"/>
      <c r="B51" s="135"/>
      <c r="C51" s="136"/>
      <c r="D51" s="140"/>
      <c r="E51" s="140"/>
      <c r="F51" s="82"/>
      <c r="G51" s="82"/>
      <c r="H51" s="82"/>
      <c r="I51" s="82"/>
      <c r="J51" s="82"/>
      <c r="K51" s="82"/>
      <c r="L51" s="138"/>
    </row>
    <row r="52" customFormat="false" ht="18" hidden="false" customHeight="false" outlineLevel="0" collapsed="false">
      <c r="A52" s="87"/>
      <c r="B52" s="135"/>
      <c r="C52" s="136"/>
      <c r="D52" s="140"/>
      <c r="E52" s="140"/>
      <c r="F52" s="82"/>
      <c r="G52" s="82"/>
      <c r="H52" s="82"/>
      <c r="I52" s="82"/>
      <c r="J52" s="82"/>
      <c r="K52" s="82"/>
      <c r="L52" s="138"/>
    </row>
    <row r="53" customFormat="false" ht="18" hidden="false" customHeight="false" outlineLevel="0" collapsed="false">
      <c r="A53" s="87"/>
      <c r="B53" s="135"/>
      <c r="C53" s="136"/>
      <c r="D53" s="140"/>
      <c r="E53" s="140"/>
      <c r="F53" s="82"/>
      <c r="G53" s="82"/>
      <c r="H53" s="82"/>
      <c r="I53" s="82"/>
      <c r="J53" s="82"/>
      <c r="K53" s="82"/>
      <c r="L53" s="138"/>
    </row>
    <row r="54" customFormat="false" ht="18" hidden="false" customHeight="false" outlineLevel="0" collapsed="false">
      <c r="A54" s="87"/>
      <c r="B54" s="135"/>
      <c r="C54" s="136"/>
      <c r="D54" s="140"/>
      <c r="E54" s="140"/>
      <c r="F54" s="82"/>
      <c r="G54" s="82"/>
      <c r="H54" s="82"/>
      <c r="I54" s="82"/>
      <c r="J54" s="82"/>
      <c r="K54" s="82"/>
      <c r="L54" s="138"/>
    </row>
    <row r="55" customFormat="false" ht="18" hidden="false" customHeight="false" outlineLevel="0" collapsed="false">
      <c r="A55" s="87"/>
      <c r="B55" s="135"/>
      <c r="C55" s="136"/>
      <c r="D55" s="140"/>
      <c r="E55" s="140"/>
      <c r="F55" s="82"/>
      <c r="G55" s="82"/>
      <c r="H55" s="82"/>
      <c r="I55" s="82"/>
      <c r="J55" s="82"/>
      <c r="K55" s="82"/>
      <c r="L55" s="138"/>
    </row>
    <row r="56" customFormat="false" ht="18" hidden="false" customHeight="false" outlineLevel="0" collapsed="false">
      <c r="A56" s="87"/>
      <c r="B56" s="135" t="s">
        <v>43</v>
      </c>
      <c r="C56" s="136"/>
      <c r="D56" s="140"/>
      <c r="E56" s="140"/>
      <c r="F56" s="82"/>
      <c r="G56" s="82"/>
      <c r="H56" s="82"/>
      <c r="I56" s="82"/>
      <c r="J56" s="82"/>
      <c r="K56" s="82"/>
      <c r="L56" s="138"/>
    </row>
    <row r="57" customFormat="false" ht="18.75" hidden="false" customHeight="false" outlineLevel="0" collapsed="false">
      <c r="A57" s="87"/>
      <c r="B57" s="141" t="s">
        <v>44</v>
      </c>
      <c r="C57" s="142"/>
      <c r="D57" s="143"/>
      <c r="E57" s="143"/>
      <c r="F57" s="142"/>
      <c r="G57" s="142"/>
      <c r="H57" s="142"/>
      <c r="I57" s="142"/>
      <c r="J57" s="142"/>
      <c r="K57" s="142"/>
      <c r="L57" s="144"/>
    </row>
    <row r="58" customFormat="false" ht="18" hidden="false" customHeight="false" outlineLevel="0" collapsed="false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</sheetData>
  <mergeCells count="4">
    <mergeCell ref="B2:L2"/>
    <mergeCell ref="B4:L4"/>
    <mergeCell ref="B5:L5"/>
    <mergeCell ref="B16:L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2"/>
  <sheetViews>
    <sheetView showFormulas="false" showGridLines="true" showRowColHeaders="true" showZeros="true" rightToLeft="false" tabSelected="false" showOutlineSymbols="true" defaultGridColor="true" view="normal" topLeftCell="A1" colorId="64" zoomScale="69" zoomScaleNormal="69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65"/>
    <col collapsed="false" customWidth="true" hidden="false" outlineLevel="0" max="2" min="2" style="0" width="30.32"/>
    <col collapsed="false" customWidth="true" hidden="false" outlineLevel="0" max="3" min="3" style="0" width="11.76"/>
    <col collapsed="false" customWidth="true" hidden="false" outlineLevel="0" max="4" min="4" style="0" width="8.77"/>
    <col collapsed="false" customWidth="true" hidden="false" outlineLevel="0" max="5" min="5" style="0" width="10.55"/>
    <col collapsed="false" customWidth="true" hidden="false" outlineLevel="0" max="6" min="6" style="0" width="8.77"/>
    <col collapsed="false" customWidth="true" hidden="false" outlineLevel="0" max="7" min="7" style="0" width="12.77"/>
    <col collapsed="false" customWidth="true" hidden="false" outlineLevel="0" max="9" min="8" style="0" width="14.77"/>
    <col collapsed="false" customWidth="true" hidden="false" outlineLevel="0" max="10" min="10" style="0" width="32.32"/>
  </cols>
  <sheetData>
    <row r="1" customFormat="false" ht="20.25" hidden="false" customHeight="false" outlineLevel="0" collapsed="false">
      <c r="A1" s="2"/>
      <c r="B1" s="4"/>
      <c r="C1" s="4"/>
      <c r="D1" s="4"/>
      <c r="E1" s="4"/>
      <c r="F1" s="4"/>
      <c r="G1" s="4"/>
      <c r="H1" s="4"/>
      <c r="I1" s="4"/>
      <c r="J1" s="88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89"/>
    </row>
    <row r="4" customFormat="false" ht="18" hidden="false" customHeight="false" outlineLevel="0" collapsed="false">
      <c r="A4" s="12" t="s">
        <v>84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  <c r="I5" s="13"/>
      <c r="J5" s="13"/>
    </row>
    <row r="6" customFormat="false" ht="15.75" hidden="false" customHeight="false" outlineLevel="0" collapsed="false">
      <c r="A6" s="145"/>
      <c r="B6" s="146"/>
      <c r="C6" s="146"/>
      <c r="D6" s="146"/>
      <c r="E6" s="146"/>
      <c r="F6" s="146"/>
      <c r="G6" s="146"/>
      <c r="H6" s="146"/>
      <c r="I6" s="146"/>
      <c r="J6" s="147"/>
    </row>
    <row r="7" customFormat="false" ht="15" hidden="false" customHeight="false" outlineLevel="0" collapsed="false">
      <c r="A7" s="92"/>
      <c r="B7" s="20"/>
      <c r="C7" s="20"/>
      <c r="D7" s="20"/>
      <c r="E7" s="20"/>
      <c r="F7" s="20"/>
      <c r="G7" s="20"/>
      <c r="H7" s="20"/>
      <c r="I7" s="20"/>
      <c r="J7" s="93"/>
    </row>
    <row r="8" customFormat="false" ht="18" hidden="false" customHeight="true" outlineLevel="0" collapsed="false">
      <c r="A8" s="21"/>
      <c r="B8" s="25" t="s">
        <v>2</v>
      </c>
      <c r="C8" s="23" t="str">
        <f aca="false">'Project Scope'!C8</f>
        <v>Enron North America (Houston Pipe Line Co.)</v>
      </c>
      <c r="D8" s="25"/>
      <c r="E8" s="24"/>
      <c r="F8" s="24"/>
      <c r="G8" s="24"/>
      <c r="H8" s="24"/>
      <c r="I8" s="24"/>
      <c r="J8" s="148"/>
    </row>
    <row r="9" customFormat="false" ht="18" hidden="false" customHeight="true" outlineLevel="0" collapsed="false">
      <c r="A9" s="21"/>
      <c r="B9" s="25" t="s">
        <v>3</v>
      </c>
      <c r="C9" s="23" t="str">
        <f aca="false">'Project Scope'!C9</f>
        <v>Temporary Meter &amp; Regulator Station for Midcon's Carbon Black Delivery</v>
      </c>
      <c r="D9" s="25"/>
      <c r="E9" s="24"/>
      <c r="F9" s="24"/>
      <c r="G9" s="24"/>
      <c r="H9" s="24"/>
      <c r="I9" s="24"/>
      <c r="J9" s="148"/>
    </row>
    <row r="10" customFormat="false" ht="18" hidden="false" customHeight="true" outlineLevel="0" collapsed="false">
      <c r="A10" s="21"/>
      <c r="B10" s="25" t="s">
        <v>4</v>
      </c>
      <c r="C10" s="23" t="str">
        <f aca="false">'Project Scope'!C10</f>
        <v>Not Assigned</v>
      </c>
      <c r="D10" s="25"/>
      <c r="E10" s="24"/>
      <c r="F10" s="24"/>
      <c r="G10" s="24"/>
      <c r="H10" s="24"/>
      <c r="I10" s="24"/>
      <c r="J10" s="148"/>
    </row>
    <row r="11" customFormat="false" ht="18" hidden="false" customHeight="true" outlineLevel="0" collapsed="false">
      <c r="A11" s="21"/>
      <c r="B11" s="25" t="s">
        <v>5</v>
      </c>
      <c r="C11" s="23" t="str">
        <f aca="false">'Project Scope'!C11</f>
        <v>Rodney Rogers</v>
      </c>
      <c r="D11" s="25"/>
      <c r="E11" s="25" t="s">
        <v>6</v>
      </c>
      <c r="F11" s="24" t="str">
        <f aca="false">'Project Scope'!F11</f>
        <v>CostEstimateCarbonBlack.xls</v>
      </c>
      <c r="G11" s="24"/>
      <c r="H11" s="24"/>
      <c r="I11" s="24"/>
      <c r="J11" s="148"/>
    </row>
    <row r="12" customFormat="false" ht="18" hidden="false" customHeight="true" outlineLevel="0" collapsed="false">
      <c r="A12" s="21"/>
      <c r="B12" s="25" t="s">
        <v>7</v>
      </c>
      <c r="C12" s="23" t="str">
        <f aca="false">IF('Project Scope'!C12=0,"",'Project Scope'!C12)</f>
        <v/>
      </c>
      <c r="D12" s="25"/>
      <c r="E12" s="149"/>
      <c r="F12" s="26"/>
      <c r="G12" s="17"/>
      <c r="H12" s="17"/>
      <c r="I12" s="17"/>
      <c r="J12" s="18"/>
    </row>
    <row r="13" customFormat="false" ht="18" hidden="false" customHeight="true" outlineLevel="0" collapsed="false">
      <c r="A13" s="21"/>
      <c r="B13" s="25" t="s">
        <v>8</v>
      </c>
      <c r="C13" s="23" t="str">
        <f aca="false">'Project Scope'!C13</f>
        <v>Ginger Causey/Mike Morris</v>
      </c>
      <c r="D13" s="25"/>
      <c r="E13" s="149"/>
      <c r="F13" s="26"/>
      <c r="G13" s="17"/>
      <c r="H13" s="17"/>
      <c r="I13" s="17"/>
      <c r="J13" s="18"/>
    </row>
    <row r="14" customFormat="false" ht="15.75" hidden="false" customHeight="false" outlineLevel="0" collapsed="false">
      <c r="A14" s="28"/>
      <c r="B14" s="30"/>
      <c r="C14" s="96"/>
      <c r="D14" s="29"/>
      <c r="E14" s="30"/>
      <c r="F14" s="30"/>
      <c r="G14" s="30"/>
      <c r="H14" s="30"/>
      <c r="I14" s="30"/>
      <c r="J14" s="91"/>
    </row>
    <row r="15" customFormat="false" ht="15" hidden="false" customHeight="false" outlineLevel="0" collapsed="false">
      <c r="A15" s="19"/>
      <c r="B15" s="20"/>
      <c r="C15" s="150"/>
      <c r="D15" s="151"/>
      <c r="E15" s="20"/>
      <c r="F15" s="20"/>
      <c r="G15" s="20"/>
      <c r="H15" s="20"/>
      <c r="I15" s="20"/>
      <c r="J15" s="93"/>
    </row>
    <row r="16" customFormat="false" ht="18" hidden="false" customHeight="false" outlineLevel="0" collapsed="false">
      <c r="A16" s="152" t="s">
        <v>85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customFormat="false" ht="15.75" hidden="false" customHeight="false" outlineLevel="0" collapsed="false">
      <c r="A17" s="28"/>
      <c r="B17" s="30"/>
      <c r="C17" s="96"/>
      <c r="D17" s="29"/>
      <c r="E17" s="30"/>
      <c r="F17" s="30"/>
      <c r="G17" s="30"/>
      <c r="H17" s="30"/>
      <c r="I17" s="30"/>
      <c r="J17" s="91"/>
    </row>
    <row r="18" customFormat="false" ht="15" hidden="false" customHeight="false" outlineLevel="0" collapsed="false">
      <c r="A18" s="97"/>
      <c r="B18" s="5"/>
      <c r="C18" s="5"/>
      <c r="D18" s="5"/>
      <c r="E18" s="153"/>
      <c r="F18" s="154"/>
      <c r="G18" s="5"/>
      <c r="H18" s="155" t="s">
        <v>86</v>
      </c>
      <c r="I18" s="156" t="s">
        <v>86</v>
      </c>
      <c r="J18" s="157" t="s">
        <v>86</v>
      </c>
    </row>
    <row r="19" customFormat="false" ht="15" hidden="false" customHeight="false" outlineLevel="0" collapsed="false">
      <c r="A19" s="33"/>
      <c r="B19" s="17"/>
      <c r="C19" s="17"/>
      <c r="D19" s="17"/>
      <c r="E19" s="158" t="s">
        <v>87</v>
      </c>
      <c r="F19" s="159" t="s">
        <v>87</v>
      </c>
      <c r="G19" s="160" t="s">
        <v>86</v>
      </c>
      <c r="H19" s="159" t="s">
        <v>88</v>
      </c>
      <c r="I19" s="161" t="s">
        <v>89</v>
      </c>
      <c r="J19" s="162" t="s">
        <v>89</v>
      </c>
    </row>
    <row r="20" customFormat="false" ht="15" hidden="false" customHeight="false" outlineLevel="0" collapsed="false">
      <c r="A20" s="33"/>
      <c r="B20" s="17"/>
      <c r="C20" s="17"/>
      <c r="D20" s="17"/>
      <c r="E20" s="158" t="s">
        <v>90</v>
      </c>
      <c r="F20" s="159" t="s">
        <v>91</v>
      </c>
      <c r="G20" s="160" t="s">
        <v>92</v>
      </c>
      <c r="H20" s="159" t="s">
        <v>93</v>
      </c>
      <c r="I20" s="161" t="s">
        <v>93</v>
      </c>
      <c r="J20" s="162" t="s">
        <v>94</v>
      </c>
    </row>
    <row r="21" customFormat="false" ht="15.75" hidden="false" customHeight="false" outlineLevel="0" collapsed="false">
      <c r="A21" s="99"/>
      <c r="B21" s="31"/>
      <c r="C21" s="31"/>
      <c r="D21" s="163"/>
      <c r="E21" s="164"/>
      <c r="F21" s="165"/>
      <c r="G21" s="165"/>
      <c r="H21" s="165" t="s">
        <v>95</v>
      </c>
      <c r="I21" s="166"/>
      <c r="J21" s="167"/>
    </row>
    <row r="22" customFormat="false" ht="3.75" hidden="false" customHeight="true" outlineLevel="0" collapsed="false">
      <c r="A22" s="73"/>
      <c r="B22" s="75"/>
      <c r="C22" s="75"/>
      <c r="D22" s="168"/>
      <c r="E22" s="169"/>
      <c r="F22" s="155"/>
      <c r="G22" s="155"/>
      <c r="H22" s="155"/>
      <c r="I22" s="156"/>
      <c r="J22" s="170"/>
    </row>
    <row r="23" customFormat="false" ht="20.1" hidden="false" customHeight="true" outlineLevel="0" collapsed="false">
      <c r="A23" s="171" t="s">
        <v>96</v>
      </c>
      <c r="B23" s="103"/>
      <c r="C23" s="75"/>
      <c r="D23" s="172"/>
      <c r="E23" s="173"/>
      <c r="F23" s="174"/>
      <c r="G23" s="175"/>
      <c r="H23" s="176"/>
      <c r="I23" s="177"/>
      <c r="J23" s="178"/>
    </row>
    <row r="24" customFormat="false" ht="20.1" hidden="false" customHeight="true" outlineLevel="0" collapsed="false">
      <c r="A24" s="179" t="s">
        <v>97</v>
      </c>
      <c r="B24" s="149"/>
      <c r="C24" s="17"/>
      <c r="D24" s="17"/>
      <c r="E24" s="180" t="n">
        <v>1</v>
      </c>
      <c r="F24" s="181" t="s">
        <v>98</v>
      </c>
      <c r="G24" s="182" t="n">
        <v>7699</v>
      </c>
      <c r="H24" s="183" t="n">
        <f aca="false">SUM(G24*E24)</f>
        <v>7699</v>
      </c>
      <c r="I24" s="184"/>
      <c r="J24" s="178"/>
    </row>
    <row r="25" customFormat="false" ht="20.1" hidden="false" customHeight="true" outlineLevel="0" collapsed="false">
      <c r="A25" s="185" t="s">
        <v>99</v>
      </c>
      <c r="B25" s="149"/>
      <c r="C25" s="17"/>
      <c r="D25" s="17"/>
      <c r="E25" s="181"/>
      <c r="F25" s="181"/>
      <c r="G25" s="182"/>
      <c r="H25" s="183"/>
      <c r="I25" s="186"/>
      <c r="J25" s="178"/>
    </row>
    <row r="26" customFormat="false" ht="20.1" hidden="false" customHeight="true" outlineLevel="0" collapsed="false">
      <c r="A26" s="187" t="s">
        <v>100</v>
      </c>
      <c r="B26" s="103"/>
      <c r="C26" s="75"/>
      <c r="D26" s="75"/>
      <c r="E26" s="188"/>
      <c r="F26" s="188"/>
      <c r="G26" s="189"/>
      <c r="H26" s="190"/>
      <c r="I26" s="191"/>
      <c r="J26" s="178"/>
    </row>
    <row r="27" customFormat="false" ht="20.1" hidden="false" customHeight="true" outlineLevel="0" collapsed="false">
      <c r="A27" s="192" t="s">
        <v>101</v>
      </c>
      <c r="B27" s="103"/>
      <c r="C27" s="75"/>
      <c r="D27" s="75"/>
      <c r="E27" s="193" t="n">
        <v>1</v>
      </c>
      <c r="F27" s="193" t="s">
        <v>98</v>
      </c>
      <c r="G27" s="194" t="n">
        <v>465</v>
      </c>
      <c r="H27" s="190" t="n">
        <f aca="false">SUM(G27*E27)</f>
        <v>465</v>
      </c>
      <c r="I27" s="177"/>
      <c r="J27" s="178"/>
    </row>
    <row r="28" customFormat="false" ht="20.1" hidden="false" customHeight="true" outlineLevel="0" collapsed="false">
      <c r="A28" s="192" t="s">
        <v>102</v>
      </c>
      <c r="B28" s="103"/>
      <c r="C28" s="75"/>
      <c r="D28" s="75"/>
      <c r="E28" s="193" t="n">
        <v>1</v>
      </c>
      <c r="F28" s="188" t="s">
        <v>98</v>
      </c>
      <c r="G28" s="189" t="n">
        <v>100</v>
      </c>
      <c r="H28" s="190" t="n">
        <f aca="false">SUM(G28*E28)</f>
        <v>100</v>
      </c>
      <c r="I28" s="177"/>
      <c r="J28" s="178"/>
    </row>
    <row r="29" customFormat="false" ht="20.1" hidden="false" customHeight="true" outlineLevel="0" collapsed="false">
      <c r="A29" s="192" t="s">
        <v>103</v>
      </c>
      <c r="B29" s="103"/>
      <c r="C29" s="75"/>
      <c r="D29" s="75"/>
      <c r="E29" s="193" t="n">
        <v>2</v>
      </c>
      <c r="F29" s="188" t="s">
        <v>98</v>
      </c>
      <c r="G29" s="189" t="n">
        <v>35</v>
      </c>
      <c r="H29" s="190" t="n">
        <f aca="false">SUM(G29*E29)</f>
        <v>70</v>
      </c>
      <c r="I29" s="177"/>
      <c r="J29" s="178"/>
    </row>
    <row r="30" customFormat="false" ht="20.1" hidden="false" customHeight="true" outlineLevel="0" collapsed="false">
      <c r="A30" s="192" t="s">
        <v>104</v>
      </c>
      <c r="B30" s="103"/>
      <c r="C30" s="75"/>
      <c r="D30" s="75"/>
      <c r="E30" s="193" t="n">
        <v>1</v>
      </c>
      <c r="F30" s="188" t="s">
        <v>98</v>
      </c>
      <c r="G30" s="189" t="n">
        <v>133</v>
      </c>
      <c r="H30" s="190" t="n">
        <f aca="false">SUM(G30*E30)</f>
        <v>133</v>
      </c>
      <c r="I30" s="177"/>
      <c r="J30" s="178"/>
    </row>
    <row r="31" customFormat="false" ht="20.1" hidden="false" customHeight="true" outlineLevel="0" collapsed="false">
      <c r="A31" s="192" t="s">
        <v>105</v>
      </c>
      <c r="B31" s="103"/>
      <c r="C31" s="75"/>
      <c r="D31" s="75"/>
      <c r="E31" s="193" t="n">
        <v>1</v>
      </c>
      <c r="F31" s="188" t="s">
        <v>98</v>
      </c>
      <c r="G31" s="189" t="n">
        <v>350</v>
      </c>
      <c r="H31" s="190" t="n">
        <f aca="false">SUM(G31*E31)</f>
        <v>350</v>
      </c>
      <c r="I31" s="177"/>
      <c r="J31" s="178"/>
    </row>
    <row r="32" customFormat="false" ht="20.1" hidden="false" customHeight="true" outlineLevel="0" collapsed="false">
      <c r="A32" s="192" t="s">
        <v>106</v>
      </c>
      <c r="B32" s="103"/>
      <c r="C32" s="75"/>
      <c r="D32" s="75"/>
      <c r="E32" s="193" t="n">
        <v>2</v>
      </c>
      <c r="F32" s="188" t="s">
        <v>98</v>
      </c>
      <c r="G32" s="189" t="n">
        <v>5</v>
      </c>
      <c r="H32" s="190" t="n">
        <f aca="false">SUM(G32*E32)</f>
        <v>10</v>
      </c>
      <c r="I32" s="177"/>
      <c r="J32" s="178"/>
    </row>
    <row r="33" customFormat="false" ht="20.1" hidden="false" customHeight="true" outlineLevel="0" collapsed="false">
      <c r="A33" s="185" t="s">
        <v>107</v>
      </c>
      <c r="B33" s="149"/>
      <c r="C33" s="17"/>
      <c r="D33" s="17"/>
      <c r="E33" s="180" t="n">
        <v>2</v>
      </c>
      <c r="F33" s="181" t="s">
        <v>98</v>
      </c>
      <c r="G33" s="182" t="n">
        <v>1533</v>
      </c>
      <c r="H33" s="183" t="n">
        <f aca="false">SUM(G33*E33)</f>
        <v>3066</v>
      </c>
      <c r="I33" s="184"/>
      <c r="J33" s="178"/>
    </row>
    <row r="34" customFormat="false" ht="20.1" hidden="false" customHeight="true" outlineLevel="0" collapsed="false">
      <c r="A34" s="187" t="s">
        <v>108</v>
      </c>
      <c r="B34" s="103"/>
      <c r="C34" s="75"/>
      <c r="D34" s="168"/>
      <c r="E34" s="181"/>
      <c r="F34" s="188"/>
      <c r="G34" s="189"/>
      <c r="H34" s="190"/>
      <c r="I34" s="191"/>
      <c r="J34" s="178"/>
    </row>
    <row r="35" customFormat="false" ht="20.1" hidden="false" customHeight="true" outlineLevel="0" collapsed="false">
      <c r="A35" s="192" t="s">
        <v>109</v>
      </c>
      <c r="B35" s="103"/>
      <c r="C35" s="75"/>
      <c r="D35" s="75"/>
      <c r="E35" s="193" t="n">
        <v>2</v>
      </c>
      <c r="F35" s="188" t="s">
        <v>98</v>
      </c>
      <c r="G35" s="189" t="n">
        <v>1100</v>
      </c>
      <c r="H35" s="190" t="n">
        <f aca="false">SUM(G35*E35)</f>
        <v>2200</v>
      </c>
      <c r="I35" s="177"/>
      <c r="J35" s="178"/>
    </row>
    <row r="36" customFormat="false" ht="20.1" hidden="false" customHeight="true" outlineLevel="0" collapsed="false">
      <c r="A36" s="192" t="s">
        <v>110</v>
      </c>
      <c r="B36" s="103"/>
      <c r="C36" s="75"/>
      <c r="D36" s="75"/>
      <c r="E36" s="193" t="n">
        <v>1</v>
      </c>
      <c r="F36" s="188" t="s">
        <v>98</v>
      </c>
      <c r="G36" s="189" t="n">
        <v>765</v>
      </c>
      <c r="H36" s="190" t="n">
        <f aca="false">SUM(G36*E36)</f>
        <v>765</v>
      </c>
      <c r="I36" s="177"/>
      <c r="J36" s="178"/>
    </row>
    <row r="37" customFormat="false" ht="20.1" hidden="false" customHeight="true" outlineLevel="0" collapsed="false">
      <c r="A37" s="192" t="s">
        <v>111</v>
      </c>
      <c r="B37" s="103"/>
      <c r="C37" s="75"/>
      <c r="D37" s="75"/>
      <c r="E37" s="193" t="n">
        <v>2</v>
      </c>
      <c r="F37" s="188" t="s">
        <v>98</v>
      </c>
      <c r="G37" s="189" t="n">
        <v>581</v>
      </c>
      <c r="H37" s="190" t="n">
        <f aca="false">SUM(G37*E37)</f>
        <v>1162</v>
      </c>
      <c r="I37" s="177"/>
      <c r="J37" s="178"/>
    </row>
    <row r="38" customFormat="false" ht="20.1" hidden="false" customHeight="true" outlineLevel="0" collapsed="false">
      <c r="A38" s="192" t="s">
        <v>112</v>
      </c>
      <c r="B38" s="103"/>
      <c r="C38" s="75"/>
      <c r="D38" s="75"/>
      <c r="E38" s="193" t="n">
        <v>1</v>
      </c>
      <c r="F38" s="188" t="s">
        <v>98</v>
      </c>
      <c r="G38" s="189" t="n">
        <v>26.29</v>
      </c>
      <c r="H38" s="190" t="n">
        <f aca="false">SUM(G38*E38)</f>
        <v>26.29</v>
      </c>
      <c r="I38" s="177"/>
      <c r="J38" s="178"/>
    </row>
    <row r="39" customFormat="false" ht="20.1" hidden="false" customHeight="true" outlineLevel="0" collapsed="false">
      <c r="A39" s="192" t="s">
        <v>113</v>
      </c>
      <c r="B39" s="103"/>
      <c r="C39" s="75"/>
      <c r="D39" s="75"/>
      <c r="E39" s="193" t="n">
        <v>2</v>
      </c>
      <c r="F39" s="188" t="s">
        <v>98</v>
      </c>
      <c r="G39" s="189" t="n">
        <v>2.28</v>
      </c>
      <c r="H39" s="190" t="n">
        <f aca="false">SUM(G39*E39)</f>
        <v>4.56</v>
      </c>
      <c r="I39" s="177"/>
      <c r="J39" s="178"/>
    </row>
    <row r="40" customFormat="false" ht="20.1" hidden="false" customHeight="true" outlineLevel="0" collapsed="false">
      <c r="A40" s="192" t="s">
        <v>114</v>
      </c>
      <c r="B40" s="103"/>
      <c r="C40" s="75"/>
      <c r="D40" s="75"/>
      <c r="E40" s="193" t="n">
        <v>8</v>
      </c>
      <c r="F40" s="188" t="s">
        <v>98</v>
      </c>
      <c r="G40" s="189" t="n">
        <v>2</v>
      </c>
      <c r="H40" s="190" t="n">
        <f aca="false">SUM(G40*E40)</f>
        <v>16</v>
      </c>
      <c r="I40" s="177"/>
      <c r="J40" s="178"/>
    </row>
    <row r="41" customFormat="false" ht="20.1" hidden="false" customHeight="true" outlineLevel="0" collapsed="false">
      <c r="A41" s="192" t="s">
        <v>115</v>
      </c>
      <c r="B41" s="103"/>
      <c r="C41" s="75"/>
      <c r="D41" s="75"/>
      <c r="E41" s="193" t="n">
        <v>7</v>
      </c>
      <c r="F41" s="188" t="s">
        <v>98</v>
      </c>
      <c r="G41" s="189" t="n">
        <v>16.95</v>
      </c>
      <c r="H41" s="190" t="n">
        <f aca="false">SUM(G41*E41)</f>
        <v>118.65</v>
      </c>
      <c r="I41" s="177"/>
      <c r="J41" s="178"/>
    </row>
    <row r="42" customFormat="false" ht="20.1" hidden="false" customHeight="true" outlineLevel="0" collapsed="false">
      <c r="A42" s="192" t="s">
        <v>116</v>
      </c>
      <c r="B42" s="103"/>
      <c r="C42" s="75"/>
      <c r="D42" s="75"/>
      <c r="E42" s="193" t="n">
        <v>12</v>
      </c>
      <c r="F42" s="188" t="s">
        <v>98</v>
      </c>
      <c r="G42" s="189" t="n">
        <v>1.62</v>
      </c>
      <c r="H42" s="190" t="n">
        <f aca="false">SUM(G42*E42)</f>
        <v>19.44</v>
      </c>
      <c r="I42" s="177"/>
      <c r="J42" s="178"/>
    </row>
    <row r="43" customFormat="false" ht="20.1" hidden="false" customHeight="true" outlineLevel="0" collapsed="false">
      <c r="A43" s="192" t="s">
        <v>117</v>
      </c>
      <c r="B43" s="103"/>
      <c r="C43" s="75"/>
      <c r="D43" s="75"/>
      <c r="E43" s="193" t="n">
        <v>48</v>
      </c>
      <c r="F43" s="188" t="s">
        <v>98</v>
      </c>
      <c r="G43" s="189" t="n">
        <v>1.29</v>
      </c>
      <c r="H43" s="190" t="n">
        <f aca="false">SUM(G43*E43)</f>
        <v>61.92</v>
      </c>
      <c r="I43" s="177"/>
      <c r="J43" s="178"/>
    </row>
    <row r="44" customFormat="false" ht="20.1" hidden="false" customHeight="true" outlineLevel="0" collapsed="false">
      <c r="A44" s="192" t="s">
        <v>118</v>
      </c>
      <c r="B44" s="103"/>
      <c r="C44" s="75"/>
      <c r="D44" s="75"/>
      <c r="E44" s="193" t="n">
        <v>1</v>
      </c>
      <c r="F44" s="188" t="s">
        <v>98</v>
      </c>
      <c r="G44" s="189" t="n">
        <v>13.03</v>
      </c>
      <c r="H44" s="190" t="n">
        <f aca="false">SUM(G44*E44)</f>
        <v>13.03</v>
      </c>
      <c r="I44" s="177"/>
      <c r="J44" s="178"/>
    </row>
    <row r="45" customFormat="false" ht="20.1" hidden="false" customHeight="true" outlineLevel="0" collapsed="false">
      <c r="A45" s="192" t="s">
        <v>117</v>
      </c>
      <c r="B45" s="103"/>
      <c r="C45" s="75"/>
      <c r="D45" s="75"/>
      <c r="E45" s="193" t="n">
        <v>8</v>
      </c>
      <c r="F45" s="188" t="s">
        <v>98</v>
      </c>
      <c r="G45" s="189" t="n">
        <v>1.29</v>
      </c>
      <c r="H45" s="190" t="n">
        <f aca="false">SUM(G45*E45)</f>
        <v>10.32</v>
      </c>
      <c r="I45" s="177"/>
      <c r="J45" s="178"/>
    </row>
    <row r="46" customFormat="false" ht="20.1" hidden="false" customHeight="true" outlineLevel="0" collapsed="false">
      <c r="A46" s="192" t="s">
        <v>119</v>
      </c>
      <c r="B46" s="103"/>
      <c r="C46" s="75"/>
      <c r="D46" s="75"/>
      <c r="E46" s="193" t="n">
        <v>2</v>
      </c>
      <c r="F46" s="188" t="s">
        <v>98</v>
      </c>
      <c r="G46" s="189" t="n">
        <v>10.23</v>
      </c>
      <c r="H46" s="190" t="n">
        <f aca="false">SUM(G46*E46)</f>
        <v>20.46</v>
      </c>
      <c r="I46" s="177"/>
      <c r="J46" s="178"/>
    </row>
    <row r="47" customFormat="false" ht="20.1" hidden="false" customHeight="true" outlineLevel="0" collapsed="false">
      <c r="A47" s="192" t="s">
        <v>120</v>
      </c>
      <c r="B47" s="103"/>
      <c r="C47" s="75"/>
      <c r="D47" s="75"/>
      <c r="E47" s="193" t="n">
        <v>3</v>
      </c>
      <c r="F47" s="188" t="s">
        <v>98</v>
      </c>
      <c r="G47" s="189" t="n">
        <v>1.24</v>
      </c>
      <c r="H47" s="190" t="n">
        <f aca="false">SUM(G47*E47)</f>
        <v>3.72</v>
      </c>
      <c r="I47" s="177"/>
      <c r="J47" s="178"/>
    </row>
    <row r="48" customFormat="false" ht="20.1" hidden="false" customHeight="true" outlineLevel="0" collapsed="false">
      <c r="A48" s="192" t="s">
        <v>121</v>
      </c>
      <c r="B48" s="103"/>
      <c r="C48" s="75"/>
      <c r="D48" s="75"/>
      <c r="E48" s="193" t="n">
        <v>8</v>
      </c>
      <c r="F48" s="188" t="s">
        <v>98</v>
      </c>
      <c r="G48" s="189" t="n">
        <v>0.83</v>
      </c>
      <c r="H48" s="190" t="n">
        <f aca="false">SUM(G48*E48)</f>
        <v>6.64</v>
      </c>
      <c r="I48" s="177"/>
      <c r="J48" s="178"/>
    </row>
    <row r="49" customFormat="false" ht="20.1" hidden="false" customHeight="true" outlineLevel="0" collapsed="false">
      <c r="A49" s="192" t="s">
        <v>122</v>
      </c>
      <c r="B49" s="103"/>
      <c r="C49" s="75"/>
      <c r="D49" s="75"/>
      <c r="E49" s="193" t="n">
        <v>1</v>
      </c>
      <c r="F49" s="188" t="s">
        <v>98</v>
      </c>
      <c r="G49" s="189" t="n">
        <v>24.86</v>
      </c>
      <c r="H49" s="190" t="n">
        <f aca="false">SUM(G49*E49)</f>
        <v>24.86</v>
      </c>
      <c r="I49" s="177"/>
      <c r="J49" s="178"/>
    </row>
    <row r="50" customFormat="false" ht="20.1" hidden="false" customHeight="true" outlineLevel="0" collapsed="false">
      <c r="A50" s="192" t="s">
        <v>123</v>
      </c>
      <c r="B50" s="103"/>
      <c r="C50" s="75"/>
      <c r="D50" s="75"/>
      <c r="E50" s="193" t="n">
        <v>1</v>
      </c>
      <c r="F50" s="188" t="s">
        <v>98</v>
      </c>
      <c r="G50" s="189" t="n">
        <v>14.12</v>
      </c>
      <c r="H50" s="190" t="n">
        <f aca="false">SUM(G50*E50)</f>
        <v>14.12</v>
      </c>
      <c r="I50" s="177"/>
      <c r="J50" s="178"/>
    </row>
    <row r="51" customFormat="false" ht="20.1" hidden="false" customHeight="true" outlineLevel="0" collapsed="false">
      <c r="A51" s="192" t="s">
        <v>124</v>
      </c>
      <c r="B51" s="103"/>
      <c r="C51" s="75"/>
      <c r="D51" s="75"/>
      <c r="E51" s="193" t="n">
        <v>1</v>
      </c>
      <c r="F51" s="188" t="s">
        <v>98</v>
      </c>
      <c r="G51" s="189" t="n">
        <v>2.01</v>
      </c>
      <c r="H51" s="190" t="n">
        <f aca="false">SUM(G51*E51)</f>
        <v>2.01</v>
      </c>
      <c r="I51" s="177"/>
      <c r="J51" s="178"/>
    </row>
    <row r="52" customFormat="false" ht="20.1" hidden="false" customHeight="true" outlineLevel="0" collapsed="false">
      <c r="A52" s="192" t="s">
        <v>125</v>
      </c>
      <c r="B52" s="103"/>
      <c r="C52" s="75"/>
      <c r="D52" s="75"/>
      <c r="E52" s="193" t="n">
        <v>1</v>
      </c>
      <c r="F52" s="188" t="s">
        <v>98</v>
      </c>
      <c r="G52" s="189" t="n">
        <v>73.8</v>
      </c>
      <c r="H52" s="190" t="n">
        <f aca="false">SUM(G52*E52)</f>
        <v>73.8</v>
      </c>
      <c r="I52" s="177"/>
      <c r="J52" s="178"/>
    </row>
    <row r="53" customFormat="false" ht="20.1" hidden="false" customHeight="true" outlineLevel="0" collapsed="false">
      <c r="A53" s="192" t="s">
        <v>126</v>
      </c>
      <c r="B53" s="103"/>
      <c r="C53" s="75"/>
      <c r="D53" s="75"/>
      <c r="E53" s="193" t="n">
        <v>2</v>
      </c>
      <c r="F53" s="188" t="s">
        <v>98</v>
      </c>
      <c r="G53" s="189" t="n">
        <v>1.36</v>
      </c>
      <c r="H53" s="190" t="n">
        <f aca="false">SUM(G53*E53)</f>
        <v>2.72</v>
      </c>
      <c r="I53" s="177"/>
      <c r="J53" s="178"/>
    </row>
    <row r="54" customFormat="false" ht="20.1" hidden="false" customHeight="true" outlineLevel="0" collapsed="false">
      <c r="A54" s="192" t="s">
        <v>127</v>
      </c>
      <c r="B54" s="103"/>
      <c r="C54" s="75"/>
      <c r="D54" s="75"/>
      <c r="E54" s="193" t="n">
        <v>3</v>
      </c>
      <c r="F54" s="188" t="s">
        <v>98</v>
      </c>
      <c r="G54" s="189" t="n">
        <v>0.54</v>
      </c>
      <c r="H54" s="190" t="n">
        <f aca="false">SUM(G54*E54)</f>
        <v>1.62</v>
      </c>
      <c r="I54" s="177"/>
      <c r="J54" s="178"/>
    </row>
    <row r="55" customFormat="false" ht="20.1" hidden="false" customHeight="true" outlineLevel="0" collapsed="false">
      <c r="A55" s="192" t="s">
        <v>128</v>
      </c>
      <c r="B55" s="103"/>
      <c r="C55" s="75"/>
      <c r="D55" s="75"/>
      <c r="E55" s="193" t="n">
        <v>7</v>
      </c>
      <c r="F55" s="188" t="s">
        <v>98</v>
      </c>
      <c r="G55" s="189" t="n">
        <v>0.5</v>
      </c>
      <c r="H55" s="190" t="n">
        <f aca="false">SUM(G55*E55)</f>
        <v>3.5</v>
      </c>
      <c r="I55" s="177"/>
      <c r="J55" s="178"/>
    </row>
    <row r="56" customFormat="false" ht="20.1" hidden="false" customHeight="true" outlineLevel="0" collapsed="false">
      <c r="A56" s="192" t="s">
        <v>129</v>
      </c>
      <c r="B56" s="103"/>
      <c r="C56" s="75"/>
      <c r="D56" s="75"/>
      <c r="E56" s="193" t="n">
        <v>7</v>
      </c>
      <c r="F56" s="188" t="s">
        <v>98</v>
      </c>
      <c r="G56" s="189" t="n">
        <v>45.67</v>
      </c>
      <c r="H56" s="190" t="n">
        <f aca="false">SUM(G56*E56)</f>
        <v>319.69</v>
      </c>
      <c r="I56" s="177"/>
      <c r="J56" s="178"/>
    </row>
    <row r="57" customFormat="false" ht="20.1" hidden="false" customHeight="true" outlineLevel="0" collapsed="false">
      <c r="A57" s="192" t="s">
        <v>130</v>
      </c>
      <c r="B57" s="103"/>
      <c r="C57" s="75"/>
      <c r="D57" s="75"/>
      <c r="E57" s="193" t="n">
        <v>7</v>
      </c>
      <c r="F57" s="188" t="s">
        <v>98</v>
      </c>
      <c r="G57" s="189" t="n">
        <v>0.34</v>
      </c>
      <c r="H57" s="190" t="n">
        <f aca="false">SUM(G57*E57)</f>
        <v>2.38</v>
      </c>
      <c r="I57" s="177"/>
      <c r="J57" s="178"/>
    </row>
    <row r="58" customFormat="false" ht="20.1" hidden="false" customHeight="true" outlineLevel="0" collapsed="false">
      <c r="A58" s="192" t="s">
        <v>131</v>
      </c>
      <c r="B58" s="103"/>
      <c r="C58" s="75"/>
      <c r="D58" s="75"/>
      <c r="E58" s="193" t="n">
        <v>2</v>
      </c>
      <c r="F58" s="188" t="s">
        <v>98</v>
      </c>
      <c r="G58" s="195" t="n">
        <v>16.07</v>
      </c>
      <c r="H58" s="190" t="n">
        <f aca="false">SUM(G58*E58)</f>
        <v>32.14</v>
      </c>
      <c r="I58" s="177"/>
      <c r="J58" s="178"/>
    </row>
    <row r="59" customFormat="false" ht="20.1" hidden="false" customHeight="true" outlineLevel="0" collapsed="false">
      <c r="A59" s="192" t="s">
        <v>132</v>
      </c>
      <c r="B59" s="103"/>
      <c r="C59" s="75"/>
      <c r="D59" s="75"/>
      <c r="E59" s="193" t="n">
        <v>3</v>
      </c>
      <c r="F59" s="188" t="s">
        <v>98</v>
      </c>
      <c r="G59" s="195" t="n">
        <v>6.63</v>
      </c>
      <c r="H59" s="190" t="n">
        <f aca="false">SUM(G59*E59)</f>
        <v>19.89</v>
      </c>
      <c r="I59" s="177"/>
      <c r="J59" s="178"/>
    </row>
    <row r="60" customFormat="false" ht="20.1" hidden="false" customHeight="true" outlineLevel="0" collapsed="false">
      <c r="A60" s="192" t="s">
        <v>133</v>
      </c>
      <c r="B60" s="103"/>
      <c r="C60" s="75"/>
      <c r="D60" s="75"/>
      <c r="E60" s="193" t="n">
        <v>2</v>
      </c>
      <c r="F60" s="188" t="s">
        <v>98</v>
      </c>
      <c r="G60" s="195" t="n">
        <v>3.67</v>
      </c>
      <c r="H60" s="190" t="n">
        <f aca="false">SUM(G60*E60)</f>
        <v>7.34</v>
      </c>
      <c r="I60" s="177"/>
      <c r="J60" s="178"/>
    </row>
    <row r="61" customFormat="false" ht="20.1" hidden="false" customHeight="true" outlineLevel="0" collapsed="false">
      <c r="A61" s="192" t="s">
        <v>134</v>
      </c>
      <c r="B61" s="103"/>
      <c r="C61" s="75"/>
      <c r="D61" s="75"/>
      <c r="E61" s="193" t="n">
        <v>1</v>
      </c>
      <c r="F61" s="188" t="s">
        <v>98</v>
      </c>
      <c r="G61" s="195" t="n">
        <v>6.63</v>
      </c>
      <c r="H61" s="190" t="n">
        <f aca="false">SUM(G61*E61)</f>
        <v>6.63</v>
      </c>
      <c r="I61" s="177"/>
      <c r="J61" s="178"/>
    </row>
    <row r="62" customFormat="false" ht="20.1" hidden="false" customHeight="true" outlineLevel="0" collapsed="false">
      <c r="A62" s="192" t="s">
        <v>135</v>
      </c>
      <c r="B62" s="103"/>
      <c r="C62" s="75"/>
      <c r="D62" s="75"/>
      <c r="E62" s="193" t="n">
        <v>2</v>
      </c>
      <c r="F62" s="188" t="s">
        <v>98</v>
      </c>
      <c r="G62" s="195" t="n">
        <v>5.22</v>
      </c>
      <c r="H62" s="190" t="n">
        <f aca="false">SUM(G62*E62)</f>
        <v>10.44</v>
      </c>
      <c r="I62" s="177"/>
      <c r="J62" s="178"/>
    </row>
    <row r="63" customFormat="false" ht="20.1" hidden="false" customHeight="true" outlineLevel="0" collapsed="false">
      <c r="A63" s="192" t="s">
        <v>136</v>
      </c>
      <c r="B63" s="196"/>
      <c r="C63" s="75"/>
      <c r="D63" s="75"/>
      <c r="E63" s="193" t="n">
        <v>20</v>
      </c>
      <c r="F63" s="188" t="s">
        <v>137</v>
      </c>
      <c r="G63" s="195" t="n">
        <v>5.06</v>
      </c>
      <c r="H63" s="190" t="n">
        <f aca="false">SUM(G63*E63)</f>
        <v>101.2</v>
      </c>
      <c r="I63" s="177" t="n">
        <v>0</v>
      </c>
      <c r="J63" s="178"/>
    </row>
    <row r="64" customFormat="false" ht="20.1" hidden="false" customHeight="true" outlineLevel="0" collapsed="false">
      <c r="A64" s="192" t="s">
        <v>138</v>
      </c>
      <c r="B64" s="197"/>
      <c r="C64" s="198"/>
      <c r="D64" s="198"/>
      <c r="E64" s="193" t="n">
        <v>20</v>
      </c>
      <c r="F64" s="188" t="s">
        <v>137</v>
      </c>
      <c r="G64" s="195" t="n">
        <v>2.48</v>
      </c>
      <c r="H64" s="190" t="n">
        <f aca="false">SUM(G64*E64)</f>
        <v>49.6</v>
      </c>
      <c r="I64" s="177" t="n">
        <v>0</v>
      </c>
      <c r="J64" s="178"/>
    </row>
    <row r="65" customFormat="false" ht="20.1" hidden="false" customHeight="true" outlineLevel="0" collapsed="false">
      <c r="A65" s="192" t="s">
        <v>139</v>
      </c>
      <c r="B65" s="197"/>
      <c r="C65" s="198"/>
      <c r="D65" s="198"/>
      <c r="E65" s="193" t="n">
        <v>1</v>
      </c>
      <c r="F65" s="188" t="s">
        <v>140</v>
      </c>
      <c r="G65" s="199" t="n">
        <v>750</v>
      </c>
      <c r="H65" s="190" t="n">
        <f aca="false">SUM(G65*E65)</f>
        <v>750</v>
      </c>
      <c r="I65" s="177" t="n">
        <v>500</v>
      </c>
      <c r="J65" s="178" t="s">
        <v>141</v>
      </c>
    </row>
    <row r="66" customFormat="false" ht="3" hidden="false" customHeight="true" outlineLevel="0" collapsed="false">
      <c r="A66" s="200"/>
      <c r="B66" s="149"/>
      <c r="C66" s="17"/>
      <c r="D66" s="17"/>
      <c r="E66" s="201"/>
      <c r="F66" s="174"/>
      <c r="G66" s="175"/>
      <c r="H66" s="190"/>
      <c r="I66" s="177"/>
      <c r="J66" s="202"/>
    </row>
    <row r="67" customFormat="false" ht="20.1" hidden="false" customHeight="true" outlineLevel="0" collapsed="false">
      <c r="A67" s="203" t="s">
        <v>142</v>
      </c>
      <c r="B67" s="198"/>
      <c r="C67" s="198"/>
      <c r="D67" s="198"/>
      <c r="E67" s="174"/>
      <c r="F67" s="204"/>
      <c r="G67" s="205"/>
      <c r="H67" s="206" t="n">
        <f aca="false">SUM(H23:H66)*0.045</f>
        <v>798.43365</v>
      </c>
      <c r="I67" s="177" t="n">
        <f aca="false">SUM(I23:I66)*0.045</f>
        <v>22.5</v>
      </c>
      <c r="J67" s="207"/>
    </row>
    <row r="68" customFormat="false" ht="20.1" hidden="false" customHeight="true" outlineLevel="0" collapsed="false">
      <c r="A68" s="208" t="s">
        <v>143</v>
      </c>
      <c r="B68" s="209"/>
      <c r="C68" s="209"/>
      <c r="D68" s="209"/>
      <c r="E68" s="210"/>
      <c r="F68" s="210"/>
      <c r="G68" s="211"/>
      <c r="H68" s="212" t="n">
        <f aca="false">SUM(H23:H66)*0.0825</f>
        <v>1463.795025</v>
      </c>
      <c r="I68" s="213" t="n">
        <f aca="false">SUM(I23:I66)*0.0825</f>
        <v>41.25</v>
      </c>
      <c r="J68" s="207"/>
    </row>
    <row r="69" customFormat="false" ht="37.5" hidden="false" customHeight="true" outlineLevel="0" collapsed="false">
      <c r="A69" s="214" t="s">
        <v>144</v>
      </c>
      <c r="B69" s="215"/>
      <c r="C69" s="215"/>
      <c r="D69" s="80"/>
      <c r="E69" s="215"/>
      <c r="F69" s="215"/>
      <c r="G69" s="216"/>
      <c r="H69" s="217" t="n">
        <f aca="false">SUM(H23:H68)</f>
        <v>20005.198675</v>
      </c>
      <c r="I69" s="218" t="n">
        <f aca="false">SUM(I23:I68)</f>
        <v>563.75</v>
      </c>
      <c r="J69" s="207"/>
    </row>
    <row r="70" customFormat="false" ht="24" hidden="false" customHeight="true" outlineLevel="0" collapsed="false">
      <c r="A70" s="219" t="s">
        <v>145</v>
      </c>
      <c r="B70" s="220"/>
      <c r="C70" s="220"/>
      <c r="D70" s="220"/>
      <c r="E70" s="221"/>
      <c r="F70" s="221"/>
      <c r="G70" s="220"/>
      <c r="H70" s="222" t="n">
        <f aca="false">I69</f>
        <v>563.75</v>
      </c>
      <c r="I70" s="207"/>
      <c r="J70" s="207"/>
    </row>
    <row r="71" customFormat="false" ht="33" hidden="false" customHeight="true" outlineLevel="0" collapsed="false">
      <c r="A71" s="223" t="s">
        <v>146</v>
      </c>
      <c r="B71" s="224"/>
      <c r="C71" s="224"/>
      <c r="D71" s="225"/>
      <c r="E71" s="224"/>
      <c r="F71" s="224"/>
      <c r="G71" s="226"/>
      <c r="H71" s="227" t="n">
        <f aca="false">SUM(H69:H70)</f>
        <v>20568.948675</v>
      </c>
      <c r="I71" s="228"/>
      <c r="J71" s="228"/>
    </row>
    <row r="72" customFormat="false" ht="15" hidden="false" customHeight="false" outlineLevel="0" collapsed="false">
      <c r="I72" s="229"/>
      <c r="J72" s="229"/>
    </row>
  </sheetData>
  <mergeCells count="4"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3"/>
  <sheetViews>
    <sheetView showFormulas="false" showGridLines="true" showRowColHeaders="true" showZeros="true" rightToLeft="false" tabSelected="false" showOutlineSymbols="true" defaultGridColor="true" view="normal" topLeftCell="A15" colorId="64" zoomScale="69" zoomScaleNormal="69" zoomScalePageLayoutView="100" workbookViewId="0">
      <selection pane="topLeft" activeCell="H22" activeCellId="0" sqref="H2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65"/>
    <col collapsed="false" customWidth="true" hidden="false" outlineLevel="0" max="2" min="2" style="0" width="30.32"/>
    <col collapsed="false" customWidth="true" hidden="false" outlineLevel="0" max="3" min="3" style="0" width="12.88"/>
    <col collapsed="false" customWidth="true" hidden="false" outlineLevel="0" max="4" min="4" style="0" width="14.32"/>
    <col collapsed="false" customWidth="true" hidden="false" outlineLevel="0" max="5" min="5" style="0" width="10.55"/>
    <col collapsed="false" customWidth="true" hidden="false" outlineLevel="0" max="6" min="6" style="0" width="8.77"/>
    <col collapsed="false" customWidth="true" hidden="false" outlineLevel="0" max="7" min="7" style="0" width="12.77"/>
    <col collapsed="false" customWidth="true" hidden="false" outlineLevel="0" max="9" min="8" style="0" width="14.77"/>
    <col collapsed="false" customWidth="true" hidden="false" outlineLevel="0" max="10" min="10" style="0" width="32.32"/>
  </cols>
  <sheetData>
    <row r="1" customFormat="false" ht="20.25" hidden="false" customHeight="false" outlineLevel="0" collapsed="false">
      <c r="A1" s="2"/>
      <c r="B1" s="4"/>
      <c r="C1" s="4"/>
      <c r="D1" s="4"/>
      <c r="E1" s="4"/>
      <c r="F1" s="4"/>
      <c r="G1" s="4"/>
      <c r="H1" s="4"/>
      <c r="I1" s="4"/>
      <c r="J1" s="88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89"/>
    </row>
    <row r="4" customFormat="false" ht="18" hidden="false" customHeight="false" outlineLevel="0" collapsed="false">
      <c r="A4" s="12" t="s">
        <v>84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  <c r="I5" s="13"/>
      <c r="J5" s="13"/>
    </row>
    <row r="6" customFormat="false" ht="15.75" hidden="false" customHeight="false" outlineLevel="0" collapsed="false">
      <c r="A6" s="145"/>
      <c r="B6" s="146"/>
      <c r="C6" s="146"/>
      <c r="D6" s="146"/>
      <c r="E6" s="146"/>
      <c r="F6" s="146"/>
      <c r="G6" s="146"/>
      <c r="H6" s="146"/>
      <c r="I6" s="146"/>
      <c r="J6" s="147"/>
    </row>
    <row r="7" customFormat="false" ht="15" hidden="false" customHeight="false" outlineLevel="0" collapsed="false">
      <c r="A7" s="92"/>
      <c r="B7" s="20"/>
      <c r="C7" s="20"/>
      <c r="D7" s="20"/>
      <c r="E7" s="20"/>
      <c r="F7" s="20"/>
      <c r="G7" s="20"/>
      <c r="H7" s="20"/>
      <c r="I7" s="20"/>
      <c r="J7" s="93"/>
    </row>
    <row r="8" customFormat="false" ht="18" hidden="false" customHeight="true" outlineLevel="0" collapsed="false">
      <c r="A8" s="21"/>
      <c r="B8" s="25" t="s">
        <v>2</v>
      </c>
      <c r="C8" s="23" t="str">
        <f aca="false">'Project Scope'!C8</f>
        <v>Enron North America (Houston Pipe Line Co.)</v>
      </c>
      <c r="D8" s="25"/>
      <c r="E8" s="24"/>
      <c r="F8" s="24"/>
      <c r="G8" s="24"/>
      <c r="H8" s="24"/>
      <c r="I8" s="24"/>
      <c r="J8" s="148"/>
    </row>
    <row r="9" customFormat="false" ht="18" hidden="false" customHeight="true" outlineLevel="0" collapsed="false">
      <c r="A9" s="21"/>
      <c r="B9" s="25" t="s">
        <v>3</v>
      </c>
      <c r="C9" s="23" t="str">
        <f aca="false">'Project Scope'!C9</f>
        <v>Temporary Meter &amp; Regulator Station for Midcon's Carbon Black Delivery</v>
      </c>
      <c r="D9" s="25"/>
      <c r="E9" s="24"/>
      <c r="F9" s="24"/>
      <c r="G9" s="24"/>
      <c r="H9" s="24"/>
      <c r="I9" s="24"/>
      <c r="J9" s="148"/>
    </row>
    <row r="10" customFormat="false" ht="18" hidden="false" customHeight="true" outlineLevel="0" collapsed="false">
      <c r="A10" s="21"/>
      <c r="B10" s="25" t="s">
        <v>4</v>
      </c>
      <c r="C10" s="23" t="str">
        <f aca="false">'Project Scope'!C10</f>
        <v>Not Assigned</v>
      </c>
      <c r="D10" s="25"/>
      <c r="E10" s="24"/>
      <c r="F10" s="24"/>
      <c r="G10" s="24"/>
      <c r="H10" s="24"/>
      <c r="I10" s="24"/>
      <c r="J10" s="148"/>
    </row>
    <row r="11" customFormat="false" ht="18" hidden="false" customHeight="true" outlineLevel="0" collapsed="false">
      <c r="A11" s="21"/>
      <c r="B11" s="25" t="s">
        <v>5</v>
      </c>
      <c r="C11" s="23" t="str">
        <f aca="false">'Project Scope'!C11</f>
        <v>Rodney Rogers</v>
      </c>
      <c r="D11" s="25"/>
      <c r="E11" s="25" t="s">
        <v>6</v>
      </c>
      <c r="F11" s="24" t="str">
        <f aca="false">'Project Scope'!F11</f>
        <v>CostEstimateCarbonBlack.xls</v>
      </c>
      <c r="G11" s="24"/>
      <c r="H11" s="24"/>
      <c r="I11" s="24"/>
      <c r="J11" s="148"/>
    </row>
    <row r="12" customFormat="false" ht="18" hidden="false" customHeight="true" outlineLevel="0" collapsed="false">
      <c r="A12" s="21"/>
      <c r="B12" s="25" t="s">
        <v>7</v>
      </c>
      <c r="C12" s="23" t="str">
        <f aca="false">IF('Project Scope'!C12=0,"",'Project Scope'!C12)</f>
        <v/>
      </c>
      <c r="D12" s="25"/>
      <c r="E12" s="149"/>
      <c r="F12" s="26"/>
      <c r="G12" s="17"/>
      <c r="H12" s="17"/>
      <c r="I12" s="17"/>
      <c r="J12" s="18"/>
    </row>
    <row r="13" customFormat="false" ht="18" hidden="false" customHeight="true" outlineLevel="0" collapsed="false">
      <c r="A13" s="21"/>
      <c r="B13" s="25" t="s">
        <v>8</v>
      </c>
      <c r="C13" s="23" t="str">
        <f aca="false">'Project Scope'!C13</f>
        <v>Ginger Causey/Mike Morris</v>
      </c>
      <c r="D13" s="25"/>
      <c r="E13" s="149"/>
      <c r="F13" s="26"/>
      <c r="G13" s="17"/>
      <c r="H13" s="17"/>
      <c r="I13" s="17"/>
      <c r="J13" s="18"/>
    </row>
    <row r="14" customFormat="false" ht="15.75" hidden="false" customHeight="false" outlineLevel="0" collapsed="false">
      <c r="A14" s="28"/>
      <c r="B14" s="30"/>
      <c r="C14" s="96"/>
      <c r="D14" s="29"/>
      <c r="E14" s="30"/>
      <c r="F14" s="30"/>
      <c r="G14" s="30"/>
      <c r="H14" s="30"/>
      <c r="I14" s="30"/>
      <c r="J14" s="91"/>
    </row>
    <row r="15" customFormat="false" ht="15" hidden="false" customHeight="false" outlineLevel="0" collapsed="false">
      <c r="A15" s="19"/>
      <c r="B15" s="20"/>
      <c r="C15" s="150"/>
      <c r="D15" s="151"/>
      <c r="E15" s="20"/>
      <c r="F15" s="20"/>
      <c r="G15" s="20"/>
      <c r="H15" s="20"/>
      <c r="I15" s="20"/>
      <c r="J15" s="93"/>
    </row>
    <row r="16" customFormat="false" ht="18" hidden="false" customHeight="false" outlineLevel="0" collapsed="false">
      <c r="A16" s="152" t="s">
        <v>147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customFormat="false" ht="15.75" hidden="false" customHeight="false" outlineLevel="0" collapsed="false">
      <c r="A17" s="28"/>
      <c r="B17" s="30"/>
      <c r="C17" s="96"/>
      <c r="D17" s="29"/>
      <c r="E17" s="30"/>
      <c r="F17" s="30"/>
      <c r="G17" s="30"/>
      <c r="H17" s="30"/>
      <c r="I17" s="30"/>
      <c r="J17" s="91"/>
    </row>
    <row r="18" customFormat="false" ht="15" hidden="false" customHeight="false" outlineLevel="0" collapsed="false">
      <c r="A18" s="97"/>
      <c r="B18" s="5"/>
      <c r="C18" s="5"/>
      <c r="D18" s="5"/>
      <c r="E18" s="153"/>
      <c r="F18" s="154"/>
      <c r="G18" s="5"/>
      <c r="H18" s="155" t="s">
        <v>86</v>
      </c>
      <c r="I18" s="156" t="s">
        <v>86</v>
      </c>
      <c r="J18" s="157" t="s">
        <v>86</v>
      </c>
    </row>
    <row r="19" customFormat="false" ht="15" hidden="false" customHeight="false" outlineLevel="0" collapsed="false">
      <c r="A19" s="33"/>
      <c r="B19" s="17"/>
      <c r="C19" s="17"/>
      <c r="D19" s="17"/>
      <c r="E19" s="158" t="s">
        <v>87</v>
      </c>
      <c r="F19" s="159" t="s">
        <v>87</v>
      </c>
      <c r="G19" s="160" t="s">
        <v>86</v>
      </c>
      <c r="H19" s="159" t="s">
        <v>88</v>
      </c>
      <c r="I19" s="161" t="s">
        <v>89</v>
      </c>
      <c r="J19" s="162" t="s">
        <v>89</v>
      </c>
    </row>
    <row r="20" customFormat="false" ht="15" hidden="false" customHeight="false" outlineLevel="0" collapsed="false">
      <c r="A20" s="33"/>
      <c r="B20" s="17"/>
      <c r="C20" s="17"/>
      <c r="D20" s="17"/>
      <c r="E20" s="158" t="s">
        <v>90</v>
      </c>
      <c r="F20" s="159" t="s">
        <v>91</v>
      </c>
      <c r="G20" s="160" t="s">
        <v>92</v>
      </c>
      <c r="H20" s="159" t="s">
        <v>93</v>
      </c>
      <c r="I20" s="161" t="s">
        <v>93</v>
      </c>
      <c r="J20" s="162" t="s">
        <v>94</v>
      </c>
    </row>
    <row r="21" customFormat="false" ht="15.75" hidden="false" customHeight="false" outlineLevel="0" collapsed="false">
      <c r="A21" s="99"/>
      <c r="B21" s="31"/>
      <c r="C21" s="31"/>
      <c r="D21" s="163"/>
      <c r="E21" s="164"/>
      <c r="F21" s="165"/>
      <c r="G21" s="165"/>
      <c r="H21" s="165" t="s">
        <v>148</v>
      </c>
      <c r="I21" s="166"/>
      <c r="J21" s="167"/>
    </row>
    <row r="22" customFormat="false" ht="3.75" hidden="false" customHeight="true" outlineLevel="0" collapsed="false">
      <c r="A22" s="230"/>
      <c r="B22" s="231"/>
      <c r="C22" s="231"/>
      <c r="D22" s="232"/>
      <c r="E22" s="169"/>
      <c r="F22" s="155"/>
      <c r="G22" s="155"/>
      <c r="H22" s="155"/>
      <c r="I22" s="156"/>
      <c r="J22" s="170"/>
    </row>
    <row r="23" customFormat="false" ht="20.1" hidden="false" customHeight="true" outlineLevel="0" collapsed="false">
      <c r="A23" s="233" t="s">
        <v>149</v>
      </c>
      <c r="B23" s="103"/>
      <c r="C23" s="75"/>
      <c r="D23" s="172"/>
      <c r="E23" s="173"/>
      <c r="F23" s="174"/>
      <c r="G23" s="175"/>
      <c r="H23" s="176"/>
      <c r="I23" s="177"/>
      <c r="J23" s="178"/>
    </row>
    <row r="24" customFormat="false" ht="20.1" hidden="false" customHeight="true" outlineLevel="0" collapsed="false">
      <c r="A24" s="234" t="s">
        <v>10</v>
      </c>
      <c r="B24" s="235" t="s">
        <v>150</v>
      </c>
      <c r="C24" s="236"/>
      <c r="D24" s="236"/>
      <c r="E24" s="174" t="n">
        <v>0</v>
      </c>
      <c r="F24" s="204" t="s">
        <v>151</v>
      </c>
      <c r="G24" s="237" t="n">
        <v>720</v>
      </c>
      <c r="H24" s="238" t="n">
        <f aca="false">SUM(G24*E24)</f>
        <v>0</v>
      </c>
      <c r="I24" s="177" t="n">
        <v>0</v>
      </c>
      <c r="J24" s="178"/>
    </row>
    <row r="25" customFormat="false" ht="20.1" hidden="false" customHeight="true" outlineLevel="0" collapsed="false">
      <c r="A25" s="203" t="s">
        <v>10</v>
      </c>
      <c r="B25" s="239" t="s">
        <v>152</v>
      </c>
      <c r="C25" s="240"/>
      <c r="D25" s="240"/>
      <c r="E25" s="174"/>
      <c r="F25" s="204"/>
      <c r="G25" s="237"/>
      <c r="H25" s="238"/>
      <c r="I25" s="177"/>
      <c r="J25" s="178"/>
    </row>
    <row r="26" customFormat="false" ht="20.1" hidden="false" customHeight="true" outlineLevel="0" collapsed="false">
      <c r="A26" s="203"/>
      <c r="B26" s="239"/>
      <c r="C26" s="240" t="s">
        <v>153</v>
      </c>
      <c r="D26" s="240"/>
      <c r="E26" s="174" t="n">
        <v>0</v>
      </c>
      <c r="F26" s="204" t="s">
        <v>151</v>
      </c>
      <c r="G26" s="237" t="n">
        <v>330</v>
      </c>
      <c r="H26" s="238" t="n">
        <f aca="false">SUM(G26*E26)</f>
        <v>0</v>
      </c>
      <c r="I26" s="177" t="n">
        <v>0</v>
      </c>
      <c r="J26" s="178"/>
    </row>
    <row r="27" customFormat="false" ht="20.1" hidden="false" customHeight="true" outlineLevel="0" collapsed="false">
      <c r="A27" s="203"/>
      <c r="B27" s="239"/>
      <c r="C27" s="240" t="s">
        <v>154</v>
      </c>
      <c r="D27" s="240"/>
      <c r="E27" s="174" t="n">
        <v>0</v>
      </c>
      <c r="F27" s="204" t="s">
        <v>151</v>
      </c>
      <c r="G27" s="237" t="n">
        <v>295</v>
      </c>
      <c r="H27" s="238" t="n">
        <f aca="false">SUM(G27*E27)</f>
        <v>0</v>
      </c>
      <c r="I27" s="177" t="n">
        <v>0</v>
      </c>
      <c r="J27" s="178"/>
    </row>
    <row r="28" customFormat="false" ht="20.1" hidden="false" customHeight="true" outlineLevel="0" collapsed="false">
      <c r="A28" s="203"/>
      <c r="B28" s="239"/>
      <c r="C28" s="240" t="s">
        <v>155</v>
      </c>
      <c r="D28" s="240"/>
      <c r="E28" s="174" t="n">
        <v>0</v>
      </c>
      <c r="F28" s="204" t="s">
        <v>151</v>
      </c>
      <c r="G28" s="237" t="n">
        <v>0</v>
      </c>
      <c r="H28" s="238" t="n">
        <f aca="false">SUM(G28*E28)</f>
        <v>0</v>
      </c>
      <c r="I28" s="177" t="n">
        <v>0</v>
      </c>
      <c r="J28" s="178"/>
    </row>
    <row r="29" customFormat="false" ht="20.1" hidden="false" customHeight="true" outlineLevel="0" collapsed="false">
      <c r="A29" s="203"/>
      <c r="B29" s="239"/>
      <c r="C29" s="240" t="s">
        <v>156</v>
      </c>
      <c r="D29" s="240"/>
      <c r="E29" s="174" t="n">
        <v>1</v>
      </c>
      <c r="F29" s="204" t="s">
        <v>151</v>
      </c>
      <c r="G29" s="237" t="n">
        <v>480</v>
      </c>
      <c r="H29" s="238" t="n">
        <f aca="false">SUM(G29*E29)</f>
        <v>480</v>
      </c>
      <c r="I29" s="177" t="n">
        <v>0</v>
      </c>
      <c r="J29" s="178"/>
    </row>
    <row r="30" customFormat="false" ht="20.1" hidden="false" customHeight="true" outlineLevel="0" collapsed="false">
      <c r="A30" s="203"/>
      <c r="B30" s="239" t="s">
        <v>157</v>
      </c>
      <c r="C30" s="240"/>
      <c r="D30" s="240"/>
      <c r="E30" s="174" t="n">
        <v>1</v>
      </c>
      <c r="F30" s="204" t="s">
        <v>158</v>
      </c>
      <c r="G30" s="237" t="n">
        <v>800</v>
      </c>
      <c r="H30" s="238" t="n">
        <f aca="false">SUM(G30*E30)</f>
        <v>800</v>
      </c>
      <c r="I30" s="177" t="n">
        <v>0</v>
      </c>
      <c r="J30" s="178"/>
    </row>
    <row r="31" customFormat="false" ht="12" hidden="false" customHeight="true" outlineLevel="0" collapsed="false">
      <c r="A31" s="208"/>
      <c r="B31" s="241"/>
      <c r="C31" s="209"/>
      <c r="D31" s="209"/>
      <c r="E31" s="210"/>
      <c r="F31" s="210"/>
      <c r="G31" s="242"/>
      <c r="H31" s="243"/>
      <c r="I31" s="213"/>
      <c r="J31" s="244"/>
    </row>
    <row r="32" customFormat="false" ht="33" hidden="false" customHeight="true" outlineLevel="0" collapsed="false">
      <c r="A32" s="245"/>
      <c r="B32" s="245"/>
      <c r="C32" s="246" t="s">
        <v>159</v>
      </c>
      <c r="D32" s="247"/>
      <c r="E32" s="248"/>
      <c r="F32" s="248"/>
      <c r="G32" s="249"/>
      <c r="H32" s="250" t="n">
        <f aca="false">SUM(H24:H31)</f>
        <v>1280</v>
      </c>
      <c r="I32" s="251" t="n">
        <f aca="false">SUM(I23:I31)</f>
        <v>0</v>
      </c>
      <c r="J32" s="252"/>
    </row>
    <row r="33" customFormat="false" ht="6.75" hidden="false" customHeight="true" outlineLevel="0" collapsed="false">
      <c r="A33" s="234"/>
      <c r="B33" s="103"/>
      <c r="C33" s="75"/>
      <c r="D33" s="75"/>
      <c r="E33" s="204"/>
      <c r="F33" s="204"/>
      <c r="G33" s="237"/>
      <c r="H33" s="190"/>
      <c r="I33" s="191"/>
      <c r="J33" s="178"/>
    </row>
    <row r="34" customFormat="false" ht="20.1" hidden="false" customHeight="true" outlineLevel="0" collapsed="false">
      <c r="A34" s="233" t="s">
        <v>160</v>
      </c>
      <c r="B34" s="103"/>
      <c r="C34" s="75"/>
      <c r="D34" s="75"/>
      <c r="E34" s="204"/>
      <c r="F34" s="204"/>
      <c r="G34" s="237"/>
      <c r="H34" s="238"/>
      <c r="I34" s="177"/>
      <c r="J34" s="178"/>
    </row>
    <row r="35" customFormat="false" ht="20.1" hidden="false" customHeight="true" outlineLevel="0" collapsed="false">
      <c r="A35" s="253" t="s">
        <v>161</v>
      </c>
      <c r="B35" s="103"/>
      <c r="C35" s="104"/>
      <c r="D35" s="104"/>
      <c r="E35" s="204" t="n">
        <v>1</v>
      </c>
      <c r="F35" s="204" t="s">
        <v>162</v>
      </c>
      <c r="G35" s="237" t="n">
        <v>6000</v>
      </c>
      <c r="H35" s="238" t="n">
        <f aca="false">SUM(G35*E35)</f>
        <v>6000</v>
      </c>
      <c r="I35" s="177" t="n">
        <v>0</v>
      </c>
      <c r="J35" s="178"/>
    </row>
    <row r="36" customFormat="false" ht="20.1" hidden="false" customHeight="true" outlineLevel="0" collapsed="false">
      <c r="A36" s="254" t="s">
        <v>163</v>
      </c>
      <c r="B36" s="255"/>
      <c r="C36" s="256"/>
      <c r="D36" s="256"/>
      <c r="E36" s="204" t="n">
        <v>1</v>
      </c>
      <c r="F36" s="204" t="s">
        <v>162</v>
      </c>
      <c r="G36" s="175" t="n">
        <v>500</v>
      </c>
      <c r="H36" s="238" t="n">
        <f aca="false">SUM(G36*E36)</f>
        <v>500</v>
      </c>
      <c r="I36" s="177" t="n">
        <v>0</v>
      </c>
      <c r="J36" s="178"/>
    </row>
    <row r="37" customFormat="false" ht="20.1" hidden="false" customHeight="true" outlineLevel="0" collapsed="false">
      <c r="A37" s="253" t="s">
        <v>164</v>
      </c>
      <c r="B37" s="103"/>
      <c r="C37" s="104"/>
      <c r="D37" s="104"/>
      <c r="E37" s="204" t="n">
        <v>4</v>
      </c>
      <c r="F37" s="204" t="s">
        <v>151</v>
      </c>
      <c r="G37" s="237" t="n">
        <v>240</v>
      </c>
      <c r="H37" s="238" t="n">
        <f aca="false">SUM(G37*E37)</f>
        <v>960</v>
      </c>
      <c r="I37" s="177" t="n">
        <v>0</v>
      </c>
      <c r="J37" s="178"/>
    </row>
    <row r="38" customFormat="false" ht="20.1" hidden="false" customHeight="true" outlineLevel="0" collapsed="false">
      <c r="A38" s="253"/>
      <c r="B38" s="103"/>
      <c r="C38" s="104"/>
      <c r="D38" s="104"/>
      <c r="E38" s="204"/>
      <c r="F38" s="204"/>
      <c r="G38" s="237"/>
      <c r="H38" s="238" t="n">
        <f aca="false">SUM(G38*E38)</f>
        <v>0</v>
      </c>
      <c r="I38" s="177" t="n">
        <v>0</v>
      </c>
      <c r="J38" s="178"/>
    </row>
    <row r="39" customFormat="false" ht="20.1" hidden="false" customHeight="true" outlineLevel="0" collapsed="false">
      <c r="A39" s="253"/>
      <c r="B39" s="103"/>
      <c r="C39" s="104"/>
      <c r="D39" s="104"/>
      <c r="E39" s="204"/>
      <c r="F39" s="204"/>
      <c r="G39" s="237"/>
      <c r="H39" s="238" t="n">
        <f aca="false">SUM(G39*E39)</f>
        <v>0</v>
      </c>
      <c r="I39" s="177" t="n">
        <v>0</v>
      </c>
      <c r="J39" s="178"/>
    </row>
    <row r="40" customFormat="false" ht="20.1" hidden="false" customHeight="true" outlineLevel="0" collapsed="false">
      <c r="A40" s="253"/>
      <c r="B40" s="255"/>
      <c r="C40" s="256"/>
      <c r="D40" s="256"/>
      <c r="E40" s="174"/>
      <c r="F40" s="204"/>
      <c r="G40" s="237"/>
      <c r="H40" s="238" t="n">
        <f aca="false">SUM(G40*E40)</f>
        <v>0</v>
      </c>
      <c r="I40" s="177" t="n">
        <v>0</v>
      </c>
      <c r="J40" s="178"/>
    </row>
    <row r="41" customFormat="false" ht="20.1" hidden="false" customHeight="true" outlineLevel="0" collapsed="false">
      <c r="A41" s="253"/>
      <c r="B41" s="255"/>
      <c r="C41" s="256"/>
      <c r="D41" s="256"/>
      <c r="E41" s="174"/>
      <c r="F41" s="204"/>
      <c r="G41" s="237"/>
      <c r="H41" s="238" t="n">
        <f aca="false">SUM(G41*E41)</f>
        <v>0</v>
      </c>
      <c r="I41" s="177" t="n">
        <v>0</v>
      </c>
      <c r="J41" s="178"/>
    </row>
    <row r="42" customFormat="false" ht="20.1" hidden="false" customHeight="true" outlineLevel="0" collapsed="false">
      <c r="A42" s="253"/>
      <c r="B42" s="255"/>
      <c r="C42" s="256"/>
      <c r="D42" s="256"/>
      <c r="E42" s="174"/>
      <c r="F42" s="204"/>
      <c r="G42" s="237"/>
      <c r="H42" s="238" t="n">
        <f aca="false">SUM(G42*E42)</f>
        <v>0</v>
      </c>
      <c r="I42" s="177" t="n">
        <v>0</v>
      </c>
      <c r="J42" s="178"/>
    </row>
    <row r="43" customFormat="false" ht="20.1" hidden="false" customHeight="true" outlineLevel="0" collapsed="false">
      <c r="A43" s="253"/>
      <c r="B43" s="255"/>
      <c r="C43" s="256"/>
      <c r="D43" s="256"/>
      <c r="E43" s="174"/>
      <c r="F43" s="204"/>
      <c r="G43" s="237"/>
      <c r="H43" s="238" t="n">
        <f aca="false">SUM(G43*E43)</f>
        <v>0</v>
      </c>
      <c r="I43" s="177" t="n">
        <v>0</v>
      </c>
      <c r="J43" s="178"/>
    </row>
    <row r="44" customFormat="false" ht="20.1" hidden="false" customHeight="true" outlineLevel="0" collapsed="false">
      <c r="A44" s="253"/>
      <c r="B44" s="255"/>
      <c r="C44" s="256"/>
      <c r="D44" s="256"/>
      <c r="E44" s="174"/>
      <c r="F44" s="204"/>
      <c r="G44" s="237"/>
      <c r="H44" s="238" t="n">
        <f aca="false">SUM(G44*E44)</f>
        <v>0</v>
      </c>
      <c r="I44" s="177" t="n">
        <v>0</v>
      </c>
      <c r="J44" s="178"/>
    </row>
    <row r="45" customFormat="false" ht="20.1" hidden="false" customHeight="true" outlineLevel="0" collapsed="false">
      <c r="A45" s="253"/>
      <c r="B45" s="255"/>
      <c r="C45" s="256"/>
      <c r="D45" s="256"/>
      <c r="E45" s="174"/>
      <c r="F45" s="204"/>
      <c r="G45" s="237"/>
      <c r="H45" s="238" t="n">
        <f aca="false">SUM(G45*E45)</f>
        <v>0</v>
      </c>
      <c r="I45" s="177" t="n">
        <v>0</v>
      </c>
      <c r="J45" s="178"/>
    </row>
    <row r="46" customFormat="false" ht="20.1" hidden="false" customHeight="true" outlineLevel="0" collapsed="false">
      <c r="A46" s="254"/>
      <c r="B46" s="255"/>
      <c r="C46" s="256"/>
      <c r="D46" s="256"/>
      <c r="E46" s="174"/>
      <c r="F46" s="174"/>
      <c r="G46" s="175"/>
      <c r="H46" s="238" t="n">
        <f aca="false">SUM(G46*E46)</f>
        <v>0</v>
      </c>
      <c r="I46" s="177" t="n">
        <v>0</v>
      </c>
      <c r="J46" s="178"/>
    </row>
    <row r="47" customFormat="false" ht="12" hidden="false" customHeight="true" outlineLevel="0" collapsed="false">
      <c r="A47" s="208"/>
      <c r="B47" s="241"/>
      <c r="C47" s="209"/>
      <c r="D47" s="209"/>
      <c r="E47" s="210"/>
      <c r="F47" s="210"/>
      <c r="G47" s="242"/>
      <c r="H47" s="243"/>
      <c r="I47" s="213"/>
      <c r="J47" s="244"/>
    </row>
    <row r="48" customFormat="false" ht="33" hidden="false" customHeight="true" outlineLevel="0" collapsed="false">
      <c r="A48" s="257"/>
      <c r="B48" s="257"/>
      <c r="C48" s="258" t="s">
        <v>165</v>
      </c>
      <c r="D48" s="259"/>
      <c r="E48" s="260"/>
      <c r="F48" s="260"/>
      <c r="G48" s="261"/>
      <c r="H48" s="262" t="n">
        <f aca="false">SUM(H33:H47)</f>
        <v>7460</v>
      </c>
      <c r="I48" s="251" t="n">
        <f aca="false">SUM(I34:I47)</f>
        <v>0</v>
      </c>
      <c r="J48" s="263"/>
    </row>
    <row r="49" customFormat="false" ht="36.75" hidden="false" customHeight="true" outlineLevel="0" collapsed="false">
      <c r="A49" s="214" t="s">
        <v>166</v>
      </c>
      <c r="B49" s="215"/>
      <c r="C49" s="215"/>
      <c r="D49" s="80"/>
      <c r="E49" s="215"/>
      <c r="F49" s="215"/>
      <c r="G49" s="216"/>
      <c r="H49" s="217" t="n">
        <f aca="false">H48+H32</f>
        <v>8740</v>
      </c>
      <c r="I49" s="218" t="n">
        <f aca="false">I32+I48</f>
        <v>0</v>
      </c>
      <c r="J49" s="264"/>
    </row>
    <row r="50" customFormat="false" ht="24" hidden="false" customHeight="true" outlineLevel="0" collapsed="false">
      <c r="A50" s="219" t="s">
        <v>145</v>
      </c>
      <c r="B50" s="220"/>
      <c r="C50" s="220"/>
      <c r="D50" s="220"/>
      <c r="E50" s="221"/>
      <c r="F50" s="221"/>
      <c r="G50" s="220"/>
      <c r="H50" s="222" t="n">
        <f aca="false">I49</f>
        <v>0</v>
      </c>
      <c r="I50" s="264"/>
      <c r="J50" s="264"/>
    </row>
    <row r="51" customFormat="false" ht="33" hidden="false" customHeight="true" outlineLevel="0" collapsed="false">
      <c r="A51" s="223" t="s">
        <v>167</v>
      </c>
      <c r="B51" s="224"/>
      <c r="C51" s="224"/>
      <c r="D51" s="225"/>
      <c r="E51" s="224"/>
      <c r="F51" s="224"/>
      <c r="G51" s="226"/>
      <c r="H51" s="227" t="n">
        <f aca="false">SUM(H49:H50)</f>
        <v>8740</v>
      </c>
      <c r="I51" s="265"/>
      <c r="J51" s="265"/>
    </row>
    <row r="52" customFormat="false" ht="15" hidden="false" customHeight="false" outlineLevel="0" collapsed="false">
      <c r="A52" s="266"/>
      <c r="B52" s="266"/>
      <c r="C52" s="266"/>
      <c r="D52" s="266"/>
      <c r="E52" s="266"/>
      <c r="F52" s="266"/>
      <c r="G52" s="266"/>
      <c r="H52" s="266"/>
      <c r="I52" s="266"/>
      <c r="J52" s="266"/>
    </row>
    <row r="53" customFormat="false" ht="15" hidden="false" customHeight="false" outlineLevel="0" collapsed="false">
      <c r="A53" s="266"/>
      <c r="B53" s="266"/>
      <c r="C53" s="266"/>
      <c r="D53" s="266"/>
      <c r="E53" s="266"/>
      <c r="F53" s="266"/>
      <c r="G53" s="266"/>
      <c r="H53" s="266"/>
      <c r="I53" s="266"/>
      <c r="J53" s="266"/>
    </row>
    <row r="54" customFormat="false" ht="15" hidden="false" customHeight="false" outlineLevel="0" collapsed="false">
      <c r="A54" s="266"/>
      <c r="B54" s="266"/>
      <c r="C54" s="266"/>
      <c r="D54" s="266"/>
      <c r="E54" s="266"/>
      <c r="F54" s="266"/>
      <c r="G54" s="266"/>
      <c r="H54" s="266"/>
      <c r="I54" s="266"/>
      <c r="J54" s="266"/>
    </row>
    <row r="55" customFormat="false" ht="15" hidden="false" customHeight="false" outlineLevel="0" collapsed="false">
      <c r="A55" s="266"/>
      <c r="B55" s="266"/>
      <c r="C55" s="266"/>
      <c r="D55" s="266"/>
      <c r="E55" s="266"/>
      <c r="F55" s="266"/>
      <c r="G55" s="266"/>
      <c r="H55" s="266"/>
      <c r="I55" s="266"/>
      <c r="J55" s="266"/>
    </row>
    <row r="56" customFormat="false" ht="15" hidden="false" customHeight="false" outlineLevel="0" collapsed="false">
      <c r="A56" s="266"/>
      <c r="B56" s="266"/>
      <c r="C56" s="266"/>
      <c r="D56" s="266"/>
      <c r="E56" s="266"/>
      <c r="F56" s="266"/>
      <c r="G56" s="266"/>
      <c r="H56" s="266"/>
      <c r="I56" s="266"/>
      <c r="J56" s="266"/>
    </row>
    <row r="57" customFormat="false" ht="15" hidden="false" customHeight="false" outlineLevel="0" collapsed="false">
      <c r="A57" s="266"/>
      <c r="B57" s="266"/>
      <c r="C57" s="266"/>
      <c r="D57" s="266"/>
      <c r="E57" s="266"/>
      <c r="F57" s="266"/>
      <c r="G57" s="266"/>
      <c r="H57" s="266"/>
      <c r="I57" s="266"/>
      <c r="J57" s="266"/>
    </row>
    <row r="58" customFormat="false" ht="15" hidden="false" customHeight="false" outlineLevel="0" collapsed="false">
      <c r="A58" s="266"/>
      <c r="B58" s="266"/>
      <c r="C58" s="266"/>
      <c r="D58" s="266"/>
      <c r="E58" s="266"/>
      <c r="F58" s="266"/>
      <c r="G58" s="266"/>
      <c r="H58" s="266"/>
      <c r="I58" s="266"/>
      <c r="J58" s="266"/>
    </row>
    <row r="59" customFormat="false" ht="15" hidden="false" customHeight="false" outlineLevel="0" collapsed="false">
      <c r="A59" s="266"/>
      <c r="B59" s="266"/>
      <c r="C59" s="266"/>
      <c r="D59" s="266"/>
      <c r="E59" s="266"/>
      <c r="F59" s="266"/>
      <c r="G59" s="266"/>
      <c r="H59" s="266"/>
      <c r="I59" s="266"/>
      <c r="J59" s="266"/>
    </row>
    <row r="60" customFormat="false" ht="15" hidden="false" customHeight="false" outlineLevel="0" collapsed="false">
      <c r="A60" s="266"/>
      <c r="B60" s="266"/>
      <c r="C60" s="266"/>
      <c r="D60" s="266"/>
      <c r="E60" s="266"/>
      <c r="F60" s="266"/>
      <c r="G60" s="266"/>
      <c r="H60" s="266"/>
      <c r="I60" s="266"/>
      <c r="J60" s="266"/>
    </row>
    <row r="61" customFormat="false" ht="37.5" hidden="false" customHeight="true" outlineLevel="0" collapsed="false">
      <c r="A61" s="214" t="s">
        <v>168</v>
      </c>
      <c r="B61" s="215"/>
      <c r="C61" s="215"/>
      <c r="D61" s="80"/>
      <c r="E61" s="215"/>
      <c r="F61" s="215"/>
      <c r="G61" s="216"/>
      <c r="H61" s="217" t="n">
        <f aca="false">'M&amp;E Costs '!H69+'FD Costs'!H49</f>
        <v>28745.198675</v>
      </c>
      <c r="I61" s="266"/>
      <c r="J61" s="266"/>
    </row>
    <row r="62" customFormat="false" ht="25.5" hidden="false" customHeight="true" outlineLevel="0" collapsed="false">
      <c r="A62" s="219" t="s">
        <v>145</v>
      </c>
      <c r="B62" s="220"/>
      <c r="C62" s="220"/>
      <c r="D62" s="220"/>
      <c r="E62" s="221"/>
      <c r="F62" s="221"/>
      <c r="G62" s="220"/>
      <c r="H62" s="222" t="n">
        <f aca="false">'M&amp;E Costs '!H70+'FD Costs'!H50</f>
        <v>563.75</v>
      </c>
      <c r="I62" s="266"/>
      <c r="J62" s="266"/>
    </row>
    <row r="63" customFormat="false" ht="32.25" hidden="false" customHeight="true" outlineLevel="0" collapsed="false">
      <c r="A63" s="223" t="s">
        <v>169</v>
      </c>
      <c r="B63" s="224"/>
      <c r="C63" s="224"/>
      <c r="D63" s="225"/>
      <c r="E63" s="224"/>
      <c r="F63" s="224"/>
      <c r="G63" s="226"/>
      <c r="H63" s="227" t="n">
        <f aca="false">SUM(H61:H62)</f>
        <v>29308.948675</v>
      </c>
      <c r="I63" s="266"/>
      <c r="J63" s="266"/>
    </row>
  </sheetData>
  <mergeCells count="4"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8"/>
  <sheetViews>
    <sheetView showFormulas="false" showGridLines="true" showRowColHeaders="true" showZeros="true" rightToLeft="false" tabSelected="false" showOutlineSymbols="true" defaultGridColor="true" view="normal" topLeftCell="A1" colorId="64" zoomScale="67" zoomScaleNormal="67" zoomScalePageLayoutView="100" workbookViewId="0">
      <selection pane="topLeft" activeCell="A22" activeCellId="0" sqref="A2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55"/>
    <col collapsed="false" customWidth="true" hidden="false" outlineLevel="0" max="2" min="2" style="0" width="30.32"/>
    <col collapsed="false" customWidth="true" hidden="false" outlineLevel="0" max="3" min="3" style="0" width="13.1"/>
    <col collapsed="false" customWidth="true" hidden="false" outlineLevel="0" max="4" min="4" style="0" width="19.44"/>
    <col collapsed="false" customWidth="true" hidden="false" outlineLevel="0" max="5" min="5" style="0" width="10.55"/>
    <col collapsed="false" customWidth="true" hidden="false" outlineLevel="0" max="6" min="6" style="0" width="8.77"/>
    <col collapsed="false" customWidth="true" hidden="false" outlineLevel="0" max="7" min="7" style="0" width="12.77"/>
    <col collapsed="false" customWidth="true" hidden="false" outlineLevel="0" max="8" min="8" style="0" width="17.21"/>
    <col collapsed="false" customWidth="true" hidden="false" outlineLevel="0" max="9" min="9" style="0" width="14.77"/>
    <col collapsed="false" customWidth="true" hidden="false" outlineLevel="0" max="10" min="10" style="0" width="34.21"/>
  </cols>
  <sheetData>
    <row r="1" customFormat="false" ht="20.25" hidden="false" customHeight="false" outlineLevel="0" collapsed="false">
      <c r="A1" s="267" t="s">
        <v>170</v>
      </c>
      <c r="B1" s="267"/>
      <c r="C1" s="267"/>
      <c r="D1" s="267"/>
      <c r="E1" s="267"/>
      <c r="F1" s="267"/>
      <c r="G1" s="267"/>
      <c r="H1" s="267"/>
      <c r="I1" s="267"/>
      <c r="J1" s="267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89"/>
    </row>
    <row r="4" customFormat="false" ht="18" hidden="false" customHeight="false" outlineLevel="0" collapsed="false">
      <c r="A4" s="12" t="s">
        <v>84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  <c r="I5" s="13"/>
      <c r="J5" s="13"/>
    </row>
    <row r="6" customFormat="false" ht="15.75" hidden="false" customHeight="false" outlineLevel="0" collapsed="false">
      <c r="A6" s="145"/>
      <c r="B6" s="146"/>
      <c r="C6" s="146"/>
      <c r="D6" s="146"/>
      <c r="E6" s="146"/>
      <c r="F6" s="146"/>
      <c r="G6" s="146"/>
      <c r="H6" s="146"/>
      <c r="I6" s="146"/>
      <c r="J6" s="147"/>
    </row>
    <row r="7" customFormat="false" ht="15" hidden="false" customHeight="false" outlineLevel="0" collapsed="false">
      <c r="A7" s="92"/>
      <c r="B7" s="20"/>
      <c r="C7" s="20"/>
      <c r="D7" s="20"/>
      <c r="E7" s="20"/>
      <c r="F7" s="20"/>
      <c r="G7" s="20"/>
      <c r="H7" s="20"/>
      <c r="I7" s="20"/>
      <c r="J7" s="93"/>
    </row>
    <row r="8" customFormat="false" ht="18" hidden="false" customHeight="true" outlineLevel="0" collapsed="false">
      <c r="A8" s="21"/>
      <c r="B8" s="25" t="s">
        <v>2</v>
      </c>
      <c r="C8" s="23" t="str">
        <f aca="false">'Project Scope'!C8</f>
        <v>Enron North America (Houston Pipe Line Co.)</v>
      </c>
      <c r="D8" s="25"/>
      <c r="E8" s="24"/>
      <c r="F8" s="24"/>
      <c r="G8" s="24"/>
      <c r="H8" s="24"/>
      <c r="I8" s="24"/>
      <c r="J8" s="148"/>
    </row>
    <row r="9" customFormat="false" ht="18" hidden="false" customHeight="true" outlineLevel="0" collapsed="false">
      <c r="A9" s="21"/>
      <c r="B9" s="25" t="s">
        <v>3</v>
      </c>
      <c r="C9" s="23" t="str">
        <f aca="false">'Project Scope'!C9</f>
        <v>Temporary Meter &amp; Regulator Station for Midcon's Carbon Black Delivery</v>
      </c>
      <c r="D9" s="25"/>
      <c r="E9" s="24"/>
      <c r="F9" s="24"/>
      <c r="G9" s="24"/>
      <c r="H9" s="24"/>
      <c r="I9" s="24"/>
      <c r="J9" s="148"/>
    </row>
    <row r="10" customFormat="false" ht="18" hidden="false" customHeight="true" outlineLevel="0" collapsed="false">
      <c r="A10" s="21"/>
      <c r="B10" s="25" t="s">
        <v>4</v>
      </c>
      <c r="C10" s="23" t="str">
        <f aca="false">'Project Scope'!C10</f>
        <v>Not Assigned</v>
      </c>
      <c r="D10" s="25"/>
      <c r="E10" s="24"/>
      <c r="F10" s="24"/>
      <c r="G10" s="24"/>
      <c r="H10" s="24"/>
      <c r="I10" s="24"/>
      <c r="J10" s="148"/>
    </row>
    <row r="11" customFormat="false" ht="18" hidden="false" customHeight="true" outlineLevel="0" collapsed="false">
      <c r="A11" s="21"/>
      <c r="B11" s="25" t="s">
        <v>5</v>
      </c>
      <c r="C11" s="23" t="str">
        <f aca="false">'Project Scope'!C11</f>
        <v>Rodney Rogers</v>
      </c>
      <c r="D11" s="25"/>
      <c r="E11" s="25" t="s">
        <v>6</v>
      </c>
      <c r="F11" s="24" t="str">
        <f aca="false">'Project Scope'!F11</f>
        <v>CostEstimateCarbonBlack.xls</v>
      </c>
      <c r="G11" s="24"/>
      <c r="H11" s="24"/>
      <c r="I11" s="24"/>
      <c r="J11" s="148"/>
    </row>
    <row r="12" customFormat="false" ht="18" hidden="false" customHeight="true" outlineLevel="0" collapsed="false">
      <c r="A12" s="21"/>
      <c r="B12" s="25" t="s">
        <v>7</v>
      </c>
      <c r="C12" s="23" t="str">
        <f aca="false">IF('Project Scope'!C12=0,"",'Project Scope'!C12)</f>
        <v/>
      </c>
      <c r="D12" s="25"/>
      <c r="E12" s="149"/>
      <c r="F12" s="26"/>
      <c r="G12" s="17"/>
      <c r="H12" s="17"/>
      <c r="I12" s="17"/>
      <c r="J12" s="18"/>
    </row>
    <row r="13" customFormat="false" ht="18" hidden="false" customHeight="true" outlineLevel="0" collapsed="false">
      <c r="A13" s="21"/>
      <c r="B13" s="25" t="s">
        <v>8</v>
      </c>
      <c r="C13" s="23" t="str">
        <f aca="false">'Project Scope'!C13</f>
        <v>Ginger Causey/Mike Morris</v>
      </c>
      <c r="D13" s="25"/>
      <c r="E13" s="149"/>
      <c r="F13" s="26"/>
      <c r="G13" s="17"/>
      <c r="H13" s="17"/>
      <c r="I13" s="17"/>
      <c r="J13" s="18"/>
    </row>
    <row r="14" customFormat="false" ht="15.75" hidden="false" customHeight="false" outlineLevel="0" collapsed="false">
      <c r="A14" s="28"/>
      <c r="B14" s="30"/>
      <c r="C14" s="96"/>
      <c r="D14" s="29"/>
      <c r="E14" s="30"/>
      <c r="F14" s="30"/>
      <c r="G14" s="30"/>
      <c r="H14" s="30"/>
      <c r="I14" s="30"/>
      <c r="J14" s="91"/>
    </row>
    <row r="15" customFormat="false" ht="15" hidden="false" customHeight="false" outlineLevel="0" collapsed="false">
      <c r="A15" s="19"/>
      <c r="B15" s="20"/>
      <c r="C15" s="150"/>
      <c r="D15" s="151"/>
      <c r="E15" s="20"/>
      <c r="F15" s="20"/>
      <c r="G15" s="20"/>
      <c r="H15" s="20"/>
      <c r="I15" s="20"/>
      <c r="J15" s="93"/>
    </row>
    <row r="16" customFormat="false" ht="18" hidden="false" customHeight="false" outlineLevel="0" collapsed="false">
      <c r="A16" s="152" t="s">
        <v>171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customFormat="false" ht="15.75" hidden="false" customHeight="false" outlineLevel="0" collapsed="false">
      <c r="A17" s="28"/>
      <c r="B17" s="30"/>
      <c r="C17" s="96"/>
      <c r="D17" s="29"/>
      <c r="E17" s="30"/>
      <c r="F17" s="30"/>
      <c r="G17" s="30"/>
      <c r="H17" s="30"/>
      <c r="I17" s="30"/>
      <c r="J17" s="91"/>
    </row>
    <row r="18" customFormat="false" ht="15" hidden="false" customHeight="false" outlineLevel="0" collapsed="false">
      <c r="A18" s="97"/>
      <c r="B18" s="5"/>
      <c r="C18" s="5"/>
      <c r="D18" s="5"/>
      <c r="E18" s="153"/>
      <c r="F18" s="154"/>
      <c r="G18" s="5"/>
      <c r="H18" s="155" t="s">
        <v>86</v>
      </c>
      <c r="I18" s="156" t="s">
        <v>86</v>
      </c>
      <c r="J18" s="157" t="s">
        <v>86</v>
      </c>
    </row>
    <row r="19" customFormat="false" ht="15" hidden="false" customHeight="false" outlineLevel="0" collapsed="false">
      <c r="A19" s="33"/>
      <c r="B19" s="17"/>
      <c r="C19" s="17"/>
      <c r="D19" s="17"/>
      <c r="E19" s="158" t="s">
        <v>87</v>
      </c>
      <c r="F19" s="159" t="s">
        <v>87</v>
      </c>
      <c r="G19" s="160" t="s">
        <v>86</v>
      </c>
      <c r="H19" s="159" t="s">
        <v>88</v>
      </c>
      <c r="I19" s="161" t="s">
        <v>89</v>
      </c>
      <c r="J19" s="162" t="s">
        <v>89</v>
      </c>
    </row>
    <row r="20" customFormat="false" ht="15" hidden="false" customHeight="false" outlineLevel="0" collapsed="false">
      <c r="A20" s="33"/>
      <c r="B20" s="17"/>
      <c r="C20" s="17"/>
      <c r="D20" s="17"/>
      <c r="E20" s="158" t="s">
        <v>90</v>
      </c>
      <c r="F20" s="159" t="s">
        <v>91</v>
      </c>
      <c r="G20" s="160" t="s">
        <v>92</v>
      </c>
      <c r="H20" s="159" t="s">
        <v>93</v>
      </c>
      <c r="I20" s="161" t="s">
        <v>93</v>
      </c>
      <c r="J20" s="162" t="s">
        <v>94</v>
      </c>
    </row>
    <row r="21" customFormat="false" ht="15.75" hidden="false" customHeight="false" outlineLevel="0" collapsed="false">
      <c r="A21" s="99"/>
      <c r="B21" s="31"/>
      <c r="C21" s="31"/>
      <c r="D21" s="163"/>
      <c r="E21" s="164"/>
      <c r="F21" s="165"/>
      <c r="G21" s="165"/>
      <c r="H21" s="165" t="s">
        <v>148</v>
      </c>
      <c r="I21" s="166"/>
      <c r="J21" s="167"/>
    </row>
    <row r="22" customFormat="false" ht="8.25" hidden="false" customHeight="true" outlineLevel="0" collapsed="false">
      <c r="A22" s="230"/>
      <c r="B22" s="231"/>
      <c r="C22" s="231"/>
      <c r="D22" s="232"/>
      <c r="E22" s="169"/>
      <c r="F22" s="155"/>
      <c r="G22" s="155"/>
      <c r="H22" s="155"/>
      <c r="I22" s="156"/>
      <c r="J22" s="170"/>
    </row>
    <row r="23" customFormat="false" ht="20.1" hidden="false" customHeight="true" outlineLevel="0" collapsed="false">
      <c r="A23" s="233" t="s">
        <v>172</v>
      </c>
      <c r="B23" s="103"/>
      <c r="C23" s="75"/>
      <c r="D23" s="172"/>
      <c r="E23" s="173"/>
      <c r="F23" s="174"/>
      <c r="G23" s="175"/>
      <c r="H23" s="176"/>
      <c r="I23" s="177"/>
      <c r="J23" s="178"/>
    </row>
    <row r="24" customFormat="false" ht="20.1" hidden="false" customHeight="true" outlineLevel="0" collapsed="false">
      <c r="A24" s="234" t="s">
        <v>10</v>
      </c>
      <c r="B24" s="235" t="s">
        <v>173</v>
      </c>
      <c r="C24" s="236"/>
      <c r="D24" s="236"/>
      <c r="E24" s="174" t="n">
        <v>0</v>
      </c>
      <c r="F24" s="204" t="s">
        <v>140</v>
      </c>
      <c r="G24" s="237" t="n">
        <v>0</v>
      </c>
      <c r="H24" s="238" t="n">
        <f aca="false">SUM(G24*E24)</f>
        <v>0</v>
      </c>
      <c r="I24" s="177" t="n">
        <v>0</v>
      </c>
      <c r="J24" s="178"/>
    </row>
    <row r="25" customFormat="false" ht="12" hidden="false" customHeight="true" outlineLevel="0" collapsed="false">
      <c r="A25" s="208"/>
      <c r="B25" s="241"/>
      <c r="C25" s="209"/>
      <c r="D25" s="209"/>
      <c r="E25" s="210"/>
      <c r="F25" s="210"/>
      <c r="G25" s="242"/>
      <c r="H25" s="243"/>
      <c r="I25" s="213"/>
      <c r="J25" s="244"/>
    </row>
    <row r="26" customFormat="false" ht="33" hidden="false" customHeight="true" outlineLevel="0" collapsed="false">
      <c r="A26" s="257"/>
      <c r="B26" s="257"/>
      <c r="C26" s="258" t="s">
        <v>174</v>
      </c>
      <c r="D26" s="259"/>
      <c r="E26" s="260"/>
      <c r="F26" s="260"/>
      <c r="G26" s="261"/>
      <c r="H26" s="268" t="n">
        <f aca="false">SUM(H24:H25)</f>
        <v>0</v>
      </c>
      <c r="I26" s="251" t="n">
        <f aca="false">SUM(I24:I25)</f>
        <v>0</v>
      </c>
      <c r="J26" s="269"/>
    </row>
    <row r="27" customFormat="false" ht="9" hidden="false" customHeight="true" outlineLevel="0" collapsed="false">
      <c r="A27" s="234"/>
      <c r="B27" s="103"/>
      <c r="C27" s="75"/>
      <c r="D27" s="75"/>
      <c r="E27" s="204"/>
      <c r="F27" s="204"/>
      <c r="G27" s="237"/>
      <c r="H27" s="190"/>
      <c r="I27" s="191"/>
      <c r="J27" s="178"/>
    </row>
    <row r="28" customFormat="false" ht="20.1" hidden="false" customHeight="true" outlineLevel="0" collapsed="false">
      <c r="A28" s="233" t="s">
        <v>175</v>
      </c>
      <c r="B28" s="103"/>
      <c r="C28" s="75"/>
      <c r="D28" s="75"/>
      <c r="E28" s="204"/>
      <c r="F28" s="204"/>
      <c r="G28" s="237"/>
      <c r="H28" s="238"/>
      <c r="I28" s="177"/>
      <c r="J28" s="178"/>
    </row>
    <row r="29" customFormat="false" ht="20.1" hidden="false" customHeight="true" outlineLevel="0" collapsed="false">
      <c r="A29" s="234"/>
      <c r="B29" s="235" t="s">
        <v>176</v>
      </c>
      <c r="C29" s="236"/>
      <c r="D29" s="236"/>
      <c r="E29" s="204" t="n">
        <v>0</v>
      </c>
      <c r="F29" s="204" t="s">
        <v>140</v>
      </c>
      <c r="G29" s="237" t="n">
        <v>0</v>
      </c>
      <c r="H29" s="238" t="n">
        <f aca="false">SUM(G29*E29)</f>
        <v>0</v>
      </c>
      <c r="I29" s="177" t="n">
        <v>0</v>
      </c>
      <c r="J29" s="178"/>
    </row>
    <row r="30" customFormat="false" ht="20.1" hidden="false" customHeight="true" outlineLevel="0" collapsed="false">
      <c r="A30" s="203"/>
      <c r="B30" s="239" t="s">
        <v>177</v>
      </c>
      <c r="C30" s="240"/>
      <c r="D30" s="240"/>
      <c r="E30" s="174" t="n">
        <v>0</v>
      </c>
      <c r="F30" s="174" t="s">
        <v>140</v>
      </c>
      <c r="G30" s="175" t="n">
        <v>0</v>
      </c>
      <c r="H30" s="238" t="n">
        <f aca="false">SUM(G30*E30)</f>
        <v>0</v>
      </c>
      <c r="I30" s="177" t="n">
        <v>0</v>
      </c>
      <c r="J30" s="178"/>
    </row>
    <row r="31" customFormat="false" ht="20.1" hidden="false" customHeight="true" outlineLevel="0" collapsed="false">
      <c r="A31" s="234"/>
      <c r="B31" s="235" t="s">
        <v>178</v>
      </c>
      <c r="C31" s="236"/>
      <c r="D31" s="236"/>
      <c r="E31" s="204" t="n">
        <v>0</v>
      </c>
      <c r="F31" s="204" t="s">
        <v>140</v>
      </c>
      <c r="G31" s="237" t="n">
        <v>0</v>
      </c>
      <c r="H31" s="238" t="n">
        <f aca="false">SUM(G31*E31)</f>
        <v>0</v>
      </c>
      <c r="I31" s="177" t="n">
        <v>0</v>
      </c>
      <c r="J31" s="178"/>
    </row>
    <row r="32" customFormat="false" ht="12" hidden="false" customHeight="true" outlineLevel="0" collapsed="false">
      <c r="A32" s="208"/>
      <c r="B32" s="241"/>
      <c r="C32" s="209"/>
      <c r="D32" s="209"/>
      <c r="E32" s="210"/>
      <c r="F32" s="210"/>
      <c r="G32" s="242"/>
      <c r="H32" s="243"/>
      <c r="I32" s="213"/>
      <c r="J32" s="244"/>
    </row>
    <row r="33" customFormat="false" ht="34.5" hidden="false" customHeight="true" outlineLevel="0" collapsed="false">
      <c r="A33" s="257"/>
      <c r="B33" s="257"/>
      <c r="C33" s="258" t="s">
        <v>179</v>
      </c>
      <c r="D33" s="259"/>
      <c r="E33" s="260"/>
      <c r="F33" s="260"/>
      <c r="G33" s="261"/>
      <c r="H33" s="250" t="n">
        <f aca="false">SUM(H29:H32)</f>
        <v>0</v>
      </c>
      <c r="I33" s="251" t="n">
        <f aca="false">SUM(I29:I32)</f>
        <v>0</v>
      </c>
      <c r="J33" s="269"/>
    </row>
    <row r="34" customFormat="false" ht="9" hidden="false" customHeight="true" outlineLevel="0" collapsed="false">
      <c r="A34" s="234"/>
      <c r="B34" s="103"/>
      <c r="C34" s="75"/>
      <c r="D34" s="75"/>
      <c r="E34" s="204"/>
      <c r="F34" s="204"/>
      <c r="G34" s="237"/>
      <c r="H34" s="190"/>
      <c r="I34" s="191"/>
      <c r="J34" s="178"/>
    </row>
    <row r="35" customFormat="false" ht="20.1" hidden="false" customHeight="true" outlineLevel="0" collapsed="false">
      <c r="A35" s="233" t="s">
        <v>180</v>
      </c>
      <c r="B35" s="103"/>
      <c r="C35" s="75"/>
      <c r="D35" s="75"/>
      <c r="E35" s="204"/>
      <c r="F35" s="204"/>
      <c r="G35" s="237"/>
      <c r="H35" s="238"/>
      <c r="I35" s="177"/>
      <c r="J35" s="178"/>
    </row>
    <row r="36" customFormat="false" ht="20.1" hidden="false" customHeight="true" outlineLevel="0" collapsed="false">
      <c r="A36" s="234"/>
      <c r="B36" s="235" t="s">
        <v>181</v>
      </c>
      <c r="C36" s="236"/>
      <c r="D36" s="236"/>
      <c r="E36" s="204" t="n">
        <v>0</v>
      </c>
      <c r="F36" s="204" t="s">
        <v>162</v>
      </c>
      <c r="G36" s="237" t="n">
        <v>0</v>
      </c>
      <c r="H36" s="238" t="n">
        <f aca="false">SUM(G36*E36)</f>
        <v>0</v>
      </c>
      <c r="I36" s="177" t="n">
        <v>0</v>
      </c>
      <c r="J36" s="178"/>
    </row>
    <row r="37" customFormat="false" ht="12" hidden="false" customHeight="true" outlineLevel="0" collapsed="false">
      <c r="A37" s="208"/>
      <c r="B37" s="241"/>
      <c r="C37" s="209"/>
      <c r="D37" s="209"/>
      <c r="E37" s="210"/>
      <c r="F37" s="210"/>
      <c r="G37" s="242"/>
      <c r="H37" s="243"/>
      <c r="I37" s="213"/>
      <c r="J37" s="244"/>
    </row>
    <row r="38" customFormat="false" ht="33" hidden="false" customHeight="true" outlineLevel="0" collapsed="false">
      <c r="A38" s="257"/>
      <c r="B38" s="257"/>
      <c r="C38" s="258" t="s">
        <v>182</v>
      </c>
      <c r="D38" s="259"/>
      <c r="E38" s="260"/>
      <c r="F38" s="260"/>
      <c r="G38" s="261"/>
      <c r="H38" s="250" t="n">
        <f aca="false">SUM(H36:H37)</f>
        <v>0</v>
      </c>
      <c r="I38" s="251" t="n">
        <f aca="false">SUM(I36:I37)</f>
        <v>0</v>
      </c>
      <c r="J38" s="270"/>
    </row>
    <row r="39" customFormat="false" ht="9" hidden="false" customHeight="true" outlineLevel="0" collapsed="false">
      <c r="A39" s="234"/>
      <c r="B39" s="103"/>
      <c r="C39" s="75"/>
      <c r="D39" s="75"/>
      <c r="E39" s="204"/>
      <c r="F39" s="204"/>
      <c r="G39" s="237"/>
      <c r="H39" s="190"/>
      <c r="I39" s="191"/>
      <c r="J39" s="178"/>
    </row>
    <row r="40" customFormat="false" ht="20.1" hidden="false" customHeight="true" outlineLevel="0" collapsed="false">
      <c r="A40" s="233" t="s">
        <v>183</v>
      </c>
      <c r="B40" s="103"/>
      <c r="C40" s="75"/>
      <c r="D40" s="75"/>
      <c r="E40" s="204"/>
      <c r="F40" s="204"/>
      <c r="G40" s="237"/>
      <c r="H40" s="238"/>
      <c r="I40" s="177"/>
      <c r="J40" s="178"/>
    </row>
    <row r="41" customFormat="false" ht="20.1" hidden="false" customHeight="true" outlineLevel="0" collapsed="false">
      <c r="A41" s="233"/>
      <c r="B41" s="235" t="s">
        <v>184</v>
      </c>
      <c r="C41" s="236"/>
      <c r="D41" s="236"/>
      <c r="E41" s="204" t="n">
        <v>1</v>
      </c>
      <c r="F41" s="204" t="s">
        <v>162</v>
      </c>
      <c r="G41" s="237" t="n">
        <v>1500</v>
      </c>
      <c r="H41" s="238" t="n">
        <f aca="false">SUM(G41*E41)</f>
        <v>1500</v>
      </c>
      <c r="I41" s="177" t="n">
        <v>0</v>
      </c>
      <c r="J41" s="178"/>
    </row>
    <row r="42" customFormat="false" ht="20.1" hidden="false" customHeight="true" outlineLevel="0" collapsed="false">
      <c r="A42" s="233"/>
      <c r="B42" s="235" t="s">
        <v>185</v>
      </c>
      <c r="C42" s="240"/>
      <c r="D42" s="240"/>
      <c r="E42" s="204"/>
      <c r="F42" s="204"/>
      <c r="G42" s="175"/>
      <c r="H42" s="238"/>
      <c r="I42" s="177"/>
      <c r="J42" s="178"/>
    </row>
    <row r="43" customFormat="false" ht="20.1" hidden="false" customHeight="true" outlineLevel="0" collapsed="false">
      <c r="A43" s="234"/>
      <c r="B43" s="235"/>
      <c r="C43" s="240" t="s">
        <v>186</v>
      </c>
      <c r="D43" s="240"/>
      <c r="E43" s="204" t="n">
        <v>0</v>
      </c>
      <c r="F43" s="204" t="s">
        <v>162</v>
      </c>
      <c r="G43" s="175" t="n">
        <v>0</v>
      </c>
      <c r="H43" s="238" t="n">
        <f aca="false">SUM(G43*E43)</f>
        <v>0</v>
      </c>
      <c r="I43" s="177" t="n">
        <v>0</v>
      </c>
      <c r="J43" s="178"/>
    </row>
    <row r="44" customFormat="false" ht="20.1" hidden="false" customHeight="true" outlineLevel="0" collapsed="false">
      <c r="A44" s="203"/>
      <c r="B44" s="239"/>
      <c r="C44" s="240" t="s">
        <v>187</v>
      </c>
      <c r="D44" s="240"/>
      <c r="E44" s="174" t="n">
        <v>1</v>
      </c>
      <c r="F44" s="174" t="s">
        <v>162</v>
      </c>
      <c r="G44" s="175" t="n">
        <v>675</v>
      </c>
      <c r="H44" s="238" t="n">
        <f aca="false">SUM(G44*E44)</f>
        <v>675</v>
      </c>
      <c r="I44" s="177" t="n">
        <v>250</v>
      </c>
      <c r="J44" s="178"/>
    </row>
    <row r="45" customFormat="false" ht="12" hidden="false" customHeight="true" outlineLevel="0" collapsed="false">
      <c r="A45" s="208"/>
      <c r="B45" s="241"/>
      <c r="C45" s="209"/>
      <c r="D45" s="209"/>
      <c r="E45" s="210"/>
      <c r="F45" s="210"/>
      <c r="G45" s="242"/>
      <c r="H45" s="243"/>
      <c r="I45" s="213"/>
      <c r="J45" s="244"/>
    </row>
    <row r="46" customFormat="false" ht="33" hidden="false" customHeight="true" outlineLevel="0" collapsed="false">
      <c r="A46" s="257"/>
      <c r="B46" s="257"/>
      <c r="C46" s="258" t="s">
        <v>188</v>
      </c>
      <c r="D46" s="259"/>
      <c r="E46" s="260"/>
      <c r="F46" s="260"/>
      <c r="G46" s="261"/>
      <c r="H46" s="250" t="n">
        <f aca="false">SUM(H41:H45)</f>
        <v>2175</v>
      </c>
      <c r="I46" s="251" t="n">
        <f aca="false">SUM(I41:I45)</f>
        <v>250</v>
      </c>
      <c r="J46" s="252"/>
    </row>
    <row r="47" customFormat="false" ht="9" hidden="false" customHeight="true" outlineLevel="0" collapsed="false">
      <c r="A47" s="234"/>
      <c r="B47" s="103"/>
      <c r="C47" s="75"/>
      <c r="D47" s="75"/>
      <c r="E47" s="204"/>
      <c r="F47" s="204"/>
      <c r="G47" s="237"/>
      <c r="H47" s="190"/>
      <c r="I47" s="191"/>
      <c r="J47" s="178"/>
    </row>
    <row r="48" customFormat="false" ht="20.1" hidden="false" customHeight="true" outlineLevel="0" collapsed="false">
      <c r="A48" s="233" t="s">
        <v>189</v>
      </c>
      <c r="B48" s="103"/>
      <c r="C48" s="75"/>
      <c r="D48" s="75"/>
      <c r="E48" s="204"/>
      <c r="F48" s="204"/>
      <c r="G48" s="237"/>
      <c r="H48" s="238"/>
      <c r="I48" s="177"/>
      <c r="J48" s="178"/>
    </row>
    <row r="49" customFormat="false" ht="20.1" hidden="false" customHeight="true" outlineLevel="0" collapsed="false">
      <c r="A49" s="234"/>
      <c r="B49" s="235" t="s">
        <v>190</v>
      </c>
      <c r="C49" s="236"/>
      <c r="D49" s="236"/>
      <c r="E49" s="204" t="n">
        <v>0</v>
      </c>
      <c r="F49" s="204" t="s">
        <v>191</v>
      </c>
      <c r="G49" s="237" t="n">
        <v>2.5</v>
      </c>
      <c r="H49" s="238" t="n">
        <v>0</v>
      </c>
      <c r="I49" s="177" t="n">
        <v>0</v>
      </c>
      <c r="J49" s="178"/>
    </row>
    <row r="50" customFormat="false" ht="12" hidden="false" customHeight="true" outlineLevel="0" collapsed="false">
      <c r="A50" s="208"/>
      <c r="B50" s="241"/>
      <c r="C50" s="209"/>
      <c r="D50" s="209"/>
      <c r="E50" s="210"/>
      <c r="F50" s="210"/>
      <c r="G50" s="242"/>
      <c r="H50" s="243"/>
      <c r="I50" s="213"/>
      <c r="J50" s="244"/>
    </row>
    <row r="51" customFormat="false" ht="33" hidden="false" customHeight="true" outlineLevel="0" collapsed="false">
      <c r="A51" s="271"/>
      <c r="B51" s="271"/>
      <c r="C51" s="272" t="s">
        <v>192</v>
      </c>
      <c r="D51" s="273"/>
      <c r="E51" s="274"/>
      <c r="F51" s="274"/>
      <c r="G51" s="275"/>
      <c r="H51" s="276" t="n">
        <f aca="false">SUM(H49:H50)</f>
        <v>0</v>
      </c>
      <c r="I51" s="277" t="n">
        <f aca="false">SUM(I49:I50)</f>
        <v>0</v>
      </c>
      <c r="J51" s="263"/>
    </row>
    <row r="52" customFormat="false" ht="9" hidden="false" customHeight="true" outlineLevel="0" collapsed="false">
      <c r="A52" s="234"/>
      <c r="B52" s="103"/>
      <c r="C52" s="75"/>
      <c r="D52" s="75"/>
      <c r="E52" s="204"/>
      <c r="F52" s="204"/>
      <c r="G52" s="237"/>
      <c r="H52" s="190"/>
      <c r="I52" s="278"/>
      <c r="J52" s="264"/>
    </row>
    <row r="53" customFormat="false" ht="30.75" hidden="false" customHeight="true" outlineLevel="0" collapsed="false">
      <c r="A53" s="279" t="s">
        <v>193</v>
      </c>
      <c r="B53" s="215"/>
      <c r="C53" s="215"/>
      <c r="D53" s="80"/>
      <c r="E53" s="215"/>
      <c r="F53" s="215"/>
      <c r="G53" s="280"/>
      <c r="H53" s="281" t="n">
        <f aca="false">H26+H33+H38+H46+H51</f>
        <v>2175</v>
      </c>
      <c r="I53" s="282" t="n">
        <f aca="false">I26+I33+I38+I46+I51</f>
        <v>250</v>
      </c>
      <c r="J53" s="264"/>
    </row>
    <row r="54" customFormat="false" ht="9" hidden="false" customHeight="true" outlineLevel="0" collapsed="false">
      <c r="A54" s="234"/>
      <c r="B54" s="103"/>
      <c r="C54" s="75"/>
      <c r="D54" s="75"/>
      <c r="E54" s="204"/>
      <c r="F54" s="204"/>
      <c r="G54" s="237"/>
      <c r="H54" s="190"/>
      <c r="I54" s="191"/>
      <c r="J54" s="264"/>
    </row>
    <row r="55" customFormat="false" ht="9" hidden="false" customHeight="true" outlineLevel="0" collapsed="false">
      <c r="A55" s="234"/>
      <c r="B55" s="103"/>
      <c r="C55" s="75"/>
      <c r="D55" s="75"/>
      <c r="E55" s="204"/>
      <c r="F55" s="204"/>
      <c r="G55" s="237"/>
      <c r="H55" s="190"/>
      <c r="I55" s="191"/>
      <c r="J55" s="264"/>
    </row>
    <row r="56" customFormat="false" ht="57.75" hidden="false" customHeight="true" outlineLevel="0" collapsed="false">
      <c r="A56" s="283" t="s">
        <v>194</v>
      </c>
      <c r="B56" s="284"/>
      <c r="C56" s="284"/>
      <c r="D56" s="285"/>
      <c r="E56" s="284"/>
      <c r="F56" s="284"/>
      <c r="G56" s="286"/>
      <c r="H56" s="287" t="n">
        <f aca="false">H53+'FD Costs'!H49+'M&amp;E Costs '!H69</f>
        <v>30920.198675</v>
      </c>
      <c r="I56" s="288" t="n">
        <f aca="false">I53+'FD Costs'!I49+'M&amp;E Costs '!I69</f>
        <v>813.75</v>
      </c>
      <c r="J56" s="289"/>
    </row>
    <row r="57" customFormat="false" ht="9" hidden="false" customHeight="true" outlineLevel="0" collapsed="false">
      <c r="A57" s="234"/>
      <c r="B57" s="103"/>
      <c r="C57" s="75"/>
      <c r="D57" s="75"/>
      <c r="E57" s="204"/>
      <c r="F57" s="204"/>
      <c r="G57" s="237"/>
      <c r="H57" s="190"/>
      <c r="I57" s="278"/>
      <c r="J57" s="264"/>
    </row>
    <row r="58" customFormat="false" ht="20.1" hidden="false" customHeight="true" outlineLevel="0" collapsed="false">
      <c r="A58" s="233" t="s">
        <v>195</v>
      </c>
      <c r="B58" s="103"/>
      <c r="C58" s="75"/>
      <c r="D58" s="75"/>
      <c r="E58" s="204"/>
      <c r="F58" s="204"/>
      <c r="G58" s="237"/>
      <c r="H58" s="238"/>
      <c r="I58" s="177"/>
      <c r="J58" s="264"/>
    </row>
    <row r="59" customFormat="false" ht="20.1" hidden="false" customHeight="true" outlineLevel="0" collapsed="false">
      <c r="A59" s="234" t="s">
        <v>196</v>
      </c>
      <c r="B59" s="235"/>
      <c r="C59" s="236"/>
      <c r="D59" s="236"/>
      <c r="E59" s="204"/>
      <c r="F59" s="204"/>
      <c r="G59" s="237"/>
      <c r="H59" s="238" t="n">
        <f aca="false">H56*0.02</f>
        <v>618.4039735</v>
      </c>
      <c r="I59" s="290" t="n">
        <f aca="false">I56*0.02</f>
        <v>16.275</v>
      </c>
      <c r="J59" s="264"/>
    </row>
    <row r="60" customFormat="false" ht="20.1" hidden="false" customHeight="true" outlineLevel="0" collapsed="false">
      <c r="A60" s="234" t="s">
        <v>197</v>
      </c>
      <c r="B60" s="235"/>
      <c r="C60" s="236"/>
      <c r="D60" s="236"/>
      <c r="E60" s="204"/>
      <c r="F60" s="204"/>
      <c r="G60" s="237"/>
      <c r="H60" s="238" t="n">
        <f aca="false">(H56+H59)*0.065*30/365</f>
        <v>168.493904560479</v>
      </c>
      <c r="I60" s="290" t="n">
        <f aca="false">(I56+I59)*0.065*30/365</f>
        <v>4.4343801369863</v>
      </c>
      <c r="J60" s="264"/>
    </row>
    <row r="61" customFormat="false" ht="20.1" hidden="false" customHeight="true" outlineLevel="0" collapsed="false">
      <c r="A61" s="203" t="s">
        <v>198</v>
      </c>
      <c r="B61" s="239"/>
      <c r="C61" s="240"/>
      <c r="D61" s="240"/>
      <c r="E61" s="174"/>
      <c r="F61" s="204"/>
      <c r="G61" s="237"/>
      <c r="H61" s="238" t="n">
        <f aca="false">(H56+H59+H60)*0.13</f>
        <v>4121.92255189786</v>
      </c>
      <c r="I61" s="290" t="n">
        <f aca="false">(I56+I59+I60)*0.13</f>
        <v>108.479719417808</v>
      </c>
      <c r="J61" s="264"/>
    </row>
    <row r="62" customFormat="false" ht="12" hidden="false" customHeight="true" outlineLevel="0" collapsed="false">
      <c r="A62" s="208"/>
      <c r="B62" s="241"/>
      <c r="C62" s="209"/>
      <c r="D62" s="209"/>
      <c r="E62" s="210"/>
      <c r="F62" s="210"/>
      <c r="G62" s="242"/>
      <c r="H62" s="243"/>
      <c r="I62" s="213"/>
      <c r="J62" s="264"/>
    </row>
    <row r="63" customFormat="false" ht="33" hidden="false" customHeight="true" outlineLevel="0" collapsed="false">
      <c r="A63" s="257"/>
      <c r="B63" s="257"/>
      <c r="C63" s="258" t="s">
        <v>199</v>
      </c>
      <c r="D63" s="259"/>
      <c r="E63" s="260"/>
      <c r="F63" s="260"/>
      <c r="G63" s="261"/>
      <c r="H63" s="250" t="n">
        <f aca="false">SUM(H59:H62)</f>
        <v>4908.82042995834</v>
      </c>
      <c r="I63" s="251" t="n">
        <f aca="false">SUM(I59:I62)</f>
        <v>129.189099554795</v>
      </c>
      <c r="J63" s="263"/>
    </row>
    <row r="64" customFormat="false" ht="7.5" hidden="false" customHeight="true" outlineLevel="0" collapsed="false">
      <c r="A64" s="291"/>
      <c r="B64" s="292"/>
      <c r="C64" s="293"/>
      <c r="D64" s="293"/>
      <c r="E64" s="294"/>
      <c r="F64" s="294"/>
      <c r="G64" s="295"/>
      <c r="H64" s="296"/>
      <c r="I64" s="297"/>
      <c r="J64" s="264"/>
    </row>
    <row r="65" customFormat="false" ht="36" hidden="false" customHeight="true" outlineLevel="0" collapsed="false">
      <c r="A65" s="298" t="s">
        <v>200</v>
      </c>
      <c r="B65" s="284"/>
      <c r="C65" s="284"/>
      <c r="D65" s="285"/>
      <c r="E65" s="284"/>
      <c r="F65" s="284"/>
      <c r="G65" s="286"/>
      <c r="H65" s="299" t="n">
        <f aca="false">H53+H63</f>
        <v>7083.82042995834</v>
      </c>
      <c r="I65" s="300" t="n">
        <f aca="false">I53+I63</f>
        <v>379.189099554795</v>
      </c>
      <c r="J65" s="289"/>
    </row>
    <row r="66" customFormat="false" ht="24" hidden="false" customHeight="true" outlineLevel="0" collapsed="false">
      <c r="A66" s="219" t="s">
        <v>145</v>
      </c>
      <c r="B66" s="220"/>
      <c r="C66" s="220"/>
      <c r="D66" s="220"/>
      <c r="E66" s="221"/>
      <c r="F66" s="221"/>
      <c r="G66" s="220"/>
      <c r="H66" s="222" t="n">
        <f aca="false">I65</f>
        <v>379.189099554795</v>
      </c>
      <c r="I66" s="301"/>
      <c r="J66" s="264"/>
    </row>
    <row r="67" customFormat="false" ht="32.25" hidden="false" customHeight="true" outlineLevel="0" collapsed="false">
      <c r="A67" s="302" t="s">
        <v>201</v>
      </c>
      <c r="B67" s="303"/>
      <c r="C67" s="303"/>
      <c r="D67" s="304"/>
      <c r="E67" s="303"/>
      <c r="F67" s="303"/>
      <c r="G67" s="305"/>
      <c r="H67" s="306" t="n">
        <f aca="false">SUM(H65:H66)</f>
        <v>7463.00952951314</v>
      </c>
      <c r="I67" s="307"/>
      <c r="J67" s="307"/>
    </row>
    <row r="68" customFormat="false" ht="8.25" hidden="false" customHeight="true" outlineLevel="0" collapsed="false">
      <c r="A68" s="266"/>
      <c r="B68" s="266"/>
      <c r="C68" s="266"/>
      <c r="D68" s="266"/>
      <c r="E68" s="266"/>
      <c r="F68" s="266"/>
      <c r="G68" s="266"/>
      <c r="H68" s="308"/>
      <c r="I68" s="266"/>
      <c r="J68" s="266"/>
    </row>
    <row r="69" customFormat="false" ht="8.25" hidden="false" customHeight="true" outlineLevel="0" collapsed="false">
      <c r="A69" s="266"/>
      <c r="B69" s="266"/>
      <c r="C69" s="266"/>
      <c r="D69" s="266"/>
      <c r="E69" s="266"/>
      <c r="F69" s="266"/>
      <c r="G69" s="266"/>
      <c r="H69" s="308"/>
      <c r="I69" s="266"/>
      <c r="J69" s="266"/>
    </row>
    <row r="70" customFormat="false" ht="8.25" hidden="false" customHeight="true" outlineLevel="0" collapsed="false">
      <c r="A70" s="266"/>
      <c r="B70" s="266"/>
      <c r="C70" s="266"/>
      <c r="D70" s="266"/>
      <c r="E70" s="266"/>
      <c r="F70" s="266"/>
      <c r="G70" s="266"/>
      <c r="H70" s="308"/>
      <c r="I70" s="266"/>
      <c r="J70" s="266"/>
    </row>
    <row r="71" customFormat="false" ht="8.25" hidden="false" customHeight="true" outlineLevel="0" collapsed="false">
      <c r="A71" s="266"/>
      <c r="B71" s="266"/>
      <c r="C71" s="266"/>
      <c r="D71" s="266"/>
      <c r="E71" s="266"/>
      <c r="F71" s="266"/>
      <c r="G71" s="266"/>
      <c r="H71" s="308"/>
      <c r="I71" s="266"/>
      <c r="J71" s="266"/>
    </row>
    <row r="72" customFormat="false" ht="8.25" hidden="false" customHeight="true" outlineLevel="0" collapsed="false">
      <c r="A72" s="266"/>
      <c r="B72" s="266"/>
      <c r="C72" s="266"/>
      <c r="D72" s="266"/>
      <c r="E72" s="266"/>
      <c r="F72" s="266"/>
      <c r="G72" s="266"/>
      <c r="H72" s="308"/>
      <c r="I72" s="266"/>
      <c r="J72" s="266"/>
    </row>
    <row r="73" customFormat="false" ht="8.25" hidden="false" customHeight="true" outlineLevel="0" collapsed="false">
      <c r="A73" s="266"/>
      <c r="B73" s="266"/>
      <c r="C73" s="266"/>
      <c r="D73" s="266"/>
      <c r="E73" s="266"/>
      <c r="F73" s="266"/>
      <c r="G73" s="266"/>
      <c r="H73" s="308"/>
      <c r="I73" s="266"/>
      <c r="J73" s="266"/>
    </row>
    <row r="74" customFormat="false" ht="8.25" hidden="false" customHeight="true" outlineLevel="0" collapsed="false">
      <c r="A74" s="266"/>
      <c r="B74" s="266"/>
      <c r="C74" s="266"/>
      <c r="D74" s="266"/>
      <c r="E74" s="266"/>
      <c r="F74" s="266"/>
      <c r="G74" s="266"/>
      <c r="H74" s="308"/>
      <c r="I74" s="266"/>
      <c r="J74" s="266"/>
    </row>
    <row r="75" customFormat="false" ht="8.25" hidden="false" customHeight="true" outlineLevel="0" collapsed="false">
      <c r="A75" s="266"/>
      <c r="B75" s="266"/>
      <c r="C75" s="266"/>
      <c r="D75" s="266"/>
      <c r="E75" s="266"/>
      <c r="F75" s="266"/>
      <c r="G75" s="266"/>
      <c r="H75" s="308"/>
      <c r="I75" s="266"/>
      <c r="J75" s="266"/>
    </row>
    <row r="76" customFormat="false" ht="8.25" hidden="false" customHeight="true" outlineLevel="0" collapsed="false">
      <c r="A76" s="266"/>
      <c r="B76" s="266"/>
      <c r="C76" s="266"/>
      <c r="D76" s="266"/>
      <c r="E76" s="266"/>
      <c r="F76" s="266"/>
      <c r="G76" s="266"/>
      <c r="H76" s="308"/>
      <c r="I76" s="266"/>
      <c r="J76" s="266"/>
    </row>
    <row r="77" customFormat="false" ht="8.25" hidden="false" customHeight="true" outlineLevel="0" collapsed="false">
      <c r="A77" s="266"/>
      <c r="B77" s="266"/>
      <c r="C77" s="266"/>
      <c r="D77" s="266"/>
      <c r="E77" s="266"/>
      <c r="F77" s="266"/>
      <c r="G77" s="266"/>
      <c r="H77" s="308"/>
      <c r="I77" s="266"/>
      <c r="J77" s="266"/>
    </row>
    <row r="78" customFormat="false" ht="8.25" hidden="false" customHeight="true" outlineLevel="0" collapsed="false">
      <c r="A78" s="266"/>
      <c r="B78" s="266"/>
      <c r="C78" s="266"/>
      <c r="D78" s="266"/>
      <c r="E78" s="266"/>
      <c r="F78" s="266"/>
      <c r="G78" s="266"/>
      <c r="H78" s="308"/>
      <c r="I78" s="266"/>
      <c r="J78" s="266"/>
    </row>
    <row r="79" customFormat="false" ht="8.25" hidden="false" customHeight="true" outlineLevel="0" collapsed="false">
      <c r="A79" s="266"/>
      <c r="B79" s="266"/>
      <c r="C79" s="266"/>
      <c r="D79" s="266"/>
      <c r="E79" s="266"/>
      <c r="F79" s="266"/>
      <c r="G79" s="266"/>
      <c r="H79" s="308"/>
      <c r="I79" s="266"/>
      <c r="J79" s="266"/>
    </row>
    <row r="80" customFormat="false" ht="8.25" hidden="false" customHeight="true" outlineLevel="0" collapsed="false">
      <c r="A80" s="266"/>
      <c r="B80" s="266"/>
      <c r="C80" s="266"/>
      <c r="D80" s="266"/>
      <c r="E80" s="266"/>
      <c r="F80" s="266"/>
      <c r="G80" s="266"/>
      <c r="H80" s="308"/>
      <c r="I80" s="266"/>
      <c r="J80" s="266"/>
    </row>
    <row r="81" customFormat="false" ht="8.25" hidden="false" customHeight="true" outlineLevel="0" collapsed="false">
      <c r="A81" s="266"/>
      <c r="B81" s="266"/>
      <c r="C81" s="266"/>
      <c r="D81" s="266"/>
      <c r="E81" s="266"/>
      <c r="F81" s="266"/>
      <c r="G81" s="266"/>
      <c r="H81" s="308"/>
      <c r="I81" s="266"/>
      <c r="J81" s="266"/>
    </row>
    <row r="82" customFormat="false" ht="8.25" hidden="false" customHeight="true" outlineLevel="0" collapsed="false">
      <c r="A82" s="266"/>
      <c r="B82" s="266"/>
      <c r="C82" s="266"/>
      <c r="D82" s="266"/>
      <c r="E82" s="266"/>
      <c r="F82" s="266"/>
      <c r="G82" s="266"/>
      <c r="H82" s="308"/>
      <c r="I82" s="266"/>
      <c r="J82" s="266"/>
    </row>
    <row r="83" customFormat="false" ht="8.25" hidden="false" customHeight="true" outlineLevel="0" collapsed="false">
      <c r="A83" s="266"/>
      <c r="B83" s="266"/>
      <c r="C83" s="266"/>
      <c r="D83" s="266"/>
      <c r="E83" s="266"/>
      <c r="F83" s="266"/>
      <c r="G83" s="266"/>
      <c r="H83" s="308"/>
      <c r="I83" s="266"/>
      <c r="J83" s="266"/>
    </row>
    <row r="84" customFormat="false" ht="8.25" hidden="false" customHeight="true" outlineLevel="0" collapsed="false">
      <c r="A84" s="266"/>
      <c r="B84" s="266"/>
      <c r="C84" s="266"/>
      <c r="D84" s="266"/>
      <c r="E84" s="266"/>
      <c r="F84" s="266"/>
      <c r="G84" s="266"/>
      <c r="H84" s="308"/>
      <c r="I84" s="266"/>
      <c r="J84" s="266"/>
    </row>
    <row r="85" customFormat="false" ht="57.75" hidden="false" customHeight="true" outlineLevel="0" collapsed="false">
      <c r="A85" s="309" t="s">
        <v>202</v>
      </c>
      <c r="B85" s="310"/>
      <c r="C85" s="310"/>
      <c r="D85" s="311"/>
      <c r="E85" s="310"/>
      <c r="F85" s="310"/>
      <c r="G85" s="312"/>
      <c r="H85" s="313" t="n">
        <f aca="false">H65+'FD Costs'!H49+'M&amp;E Costs '!H69</f>
        <v>35829.0191049583</v>
      </c>
      <c r="I85" s="314"/>
      <c r="J85" s="314"/>
    </row>
    <row r="86" customFormat="false" ht="30" hidden="false" customHeight="true" outlineLevel="0" collapsed="false">
      <c r="A86" s="315" t="s">
        <v>145</v>
      </c>
      <c r="B86" s="316"/>
      <c r="C86" s="316"/>
      <c r="D86" s="316"/>
      <c r="E86" s="317"/>
      <c r="F86" s="317"/>
      <c r="G86" s="316"/>
      <c r="H86" s="318" t="n">
        <f aca="false">H66+'FD Costs'!H50+'M&amp;E Costs '!H70</f>
        <v>942.939099554795</v>
      </c>
      <c r="I86" s="301"/>
      <c r="J86" s="319"/>
    </row>
    <row r="87" customFormat="false" ht="30.75" hidden="false" customHeight="true" outlineLevel="0" collapsed="false">
      <c r="A87" s="320" t="s">
        <v>203</v>
      </c>
      <c r="B87" s="321"/>
      <c r="C87" s="321"/>
      <c r="D87" s="322"/>
      <c r="E87" s="321"/>
      <c r="F87" s="321"/>
      <c r="G87" s="323"/>
      <c r="H87" s="324" t="n">
        <f aca="false">H67+'FD Costs'!H51+'M&amp;E Costs '!H71</f>
        <v>36771.9582045131</v>
      </c>
      <c r="I87" s="307"/>
      <c r="J87" s="307"/>
    </row>
    <row r="88" customFormat="false" ht="15" hidden="false" customHeight="false" outlineLevel="0" collapsed="false">
      <c r="A88" s="266"/>
      <c r="B88" s="266"/>
      <c r="C88" s="266"/>
      <c r="D88" s="266"/>
      <c r="E88" s="266"/>
      <c r="F88" s="266"/>
      <c r="G88" s="266"/>
      <c r="H88" s="266"/>
      <c r="I88" s="266"/>
      <c r="J88" s="266"/>
    </row>
  </sheetData>
  <mergeCells count="5">
    <mergeCell ref="A1:J1"/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3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A25" activeCellId="0" sqref="A2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65"/>
    <col collapsed="false" customWidth="true" hidden="false" outlineLevel="0" max="2" min="2" style="0" width="28.21"/>
    <col collapsed="false" customWidth="true" hidden="false" outlineLevel="0" max="4" min="3" style="0" width="20.44"/>
    <col collapsed="false" customWidth="true" hidden="false" outlineLevel="0" max="5" min="5" style="0" width="10.55"/>
    <col collapsed="false" customWidth="true" hidden="false" outlineLevel="0" max="7" min="6" style="0" width="20.44"/>
    <col collapsed="false" customWidth="true" hidden="false" outlineLevel="0" max="8" min="8" style="0" width="3.65"/>
  </cols>
  <sheetData>
    <row r="1" customFormat="false" ht="20.25" hidden="false" customHeight="false" outlineLevel="0" collapsed="false">
      <c r="A1" s="2"/>
      <c r="B1" s="4"/>
      <c r="C1" s="4"/>
      <c r="D1" s="4"/>
      <c r="E1" s="4"/>
      <c r="F1" s="4"/>
      <c r="G1" s="4"/>
      <c r="H1" s="88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</row>
    <row r="3" customFormat="false" ht="15" hidden="false" customHeight="false" outlineLevel="0" collapsed="false">
      <c r="A3" s="8"/>
      <c r="B3" s="9"/>
      <c r="C3" s="9"/>
      <c r="D3" s="9"/>
      <c r="E3" s="9"/>
      <c r="F3" s="9"/>
      <c r="G3" s="9"/>
      <c r="H3" s="89"/>
    </row>
    <row r="4" customFormat="false" ht="18" hidden="false" customHeight="false" outlineLevel="0" collapsed="false">
      <c r="A4" s="12" t="s">
        <v>1</v>
      </c>
      <c r="B4" s="12"/>
      <c r="C4" s="12"/>
      <c r="D4" s="12"/>
      <c r="E4" s="12"/>
      <c r="F4" s="12"/>
      <c r="G4" s="12"/>
      <c r="H4" s="12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  <c r="H5" s="13"/>
    </row>
    <row r="6" customFormat="false" ht="15.75" hidden="false" customHeight="false" outlineLevel="0" collapsed="false">
      <c r="A6" s="90"/>
      <c r="B6" s="30"/>
      <c r="C6" s="30"/>
      <c r="D6" s="30"/>
      <c r="E6" s="30"/>
      <c r="F6" s="30"/>
      <c r="G6" s="30"/>
      <c r="H6" s="91"/>
    </row>
    <row r="7" customFormat="false" ht="15" hidden="false" customHeight="false" outlineLevel="0" collapsed="false">
      <c r="A7" s="92"/>
      <c r="B7" s="20"/>
      <c r="C7" s="20"/>
      <c r="D7" s="20"/>
      <c r="E7" s="20"/>
      <c r="F7" s="20"/>
      <c r="G7" s="20"/>
      <c r="H7" s="93"/>
    </row>
    <row r="8" customFormat="false" ht="18" hidden="false" customHeight="true" outlineLevel="0" collapsed="false">
      <c r="A8" s="21"/>
      <c r="B8" s="25" t="s">
        <v>2</v>
      </c>
      <c r="C8" s="23" t="str">
        <f aca="false">'Project Scope'!C8</f>
        <v>Enron North America (Houston Pipe Line Co.)</v>
      </c>
      <c r="D8" s="24"/>
      <c r="E8" s="24"/>
      <c r="F8" s="24"/>
      <c r="G8" s="24"/>
      <c r="H8" s="18"/>
    </row>
    <row r="9" customFormat="false" ht="18" hidden="false" customHeight="true" outlineLevel="0" collapsed="false">
      <c r="A9" s="21"/>
      <c r="B9" s="25" t="s">
        <v>3</v>
      </c>
      <c r="C9" s="23" t="str">
        <f aca="false">'Project Scope'!C9</f>
        <v>Temporary Meter &amp; Regulator Station for Midcon's Carbon Black Delivery</v>
      </c>
      <c r="D9" s="24"/>
      <c r="E9" s="24"/>
      <c r="F9" s="24"/>
      <c r="G9" s="24"/>
      <c r="H9" s="18"/>
    </row>
    <row r="10" customFormat="false" ht="18" hidden="false" customHeight="true" outlineLevel="0" collapsed="false">
      <c r="A10" s="21"/>
      <c r="B10" s="25" t="s">
        <v>4</v>
      </c>
      <c r="C10" s="23" t="str">
        <f aca="false">'Project Scope'!C10</f>
        <v>Not Assigned</v>
      </c>
      <c r="D10" s="24"/>
      <c r="E10" s="24"/>
      <c r="F10" s="24"/>
      <c r="G10" s="24"/>
      <c r="H10" s="18"/>
    </row>
    <row r="11" customFormat="false" ht="18" hidden="false" customHeight="true" outlineLevel="0" collapsed="false">
      <c r="A11" s="21"/>
      <c r="B11" s="25" t="s">
        <v>5</v>
      </c>
      <c r="C11" s="23" t="str">
        <f aca="false">'Project Scope'!C11</f>
        <v>Rodney Rogers</v>
      </c>
      <c r="D11" s="24"/>
      <c r="E11" s="25" t="s">
        <v>6</v>
      </c>
      <c r="F11" s="24" t="str">
        <f aca="false">'Project Scope'!F11</f>
        <v>CostEstimateCarbonBlack.xls</v>
      </c>
      <c r="G11" s="24"/>
      <c r="H11" s="18"/>
    </row>
    <row r="12" customFormat="false" ht="18" hidden="false" customHeight="true" outlineLevel="0" collapsed="false">
      <c r="A12" s="21"/>
      <c r="B12" s="25" t="s">
        <v>7</v>
      </c>
      <c r="C12" s="23" t="str">
        <f aca="false">IF('Project Scope'!C12=0,"",'Project Scope'!C12)</f>
        <v/>
      </c>
      <c r="D12" s="26"/>
      <c r="E12" s="17"/>
      <c r="F12" s="17"/>
      <c r="G12" s="17"/>
      <c r="H12" s="18"/>
    </row>
    <row r="13" customFormat="false" ht="18" hidden="false" customHeight="true" outlineLevel="0" collapsed="false">
      <c r="A13" s="21"/>
      <c r="B13" s="25" t="s">
        <v>8</v>
      </c>
      <c r="C13" s="23" t="str">
        <f aca="false">'Project Scope'!C13</f>
        <v>Ginger Causey/Mike Morris</v>
      </c>
      <c r="D13" s="26"/>
      <c r="E13" s="17"/>
      <c r="F13" s="17"/>
      <c r="G13" s="17"/>
      <c r="H13" s="18"/>
    </row>
    <row r="14" customFormat="false" ht="15.75" hidden="false" customHeight="false" outlineLevel="0" collapsed="false">
      <c r="A14" s="28"/>
      <c r="B14" s="29"/>
      <c r="C14" s="30"/>
      <c r="D14" s="30"/>
      <c r="E14" s="30"/>
      <c r="F14" s="30"/>
      <c r="G14" s="30"/>
      <c r="H14" s="91"/>
    </row>
    <row r="15" customFormat="false" ht="15" hidden="false" customHeight="false" outlineLevel="0" collapsed="false">
      <c r="A15" s="97"/>
      <c r="B15" s="5"/>
      <c r="C15" s="5"/>
      <c r="D15" s="5"/>
      <c r="E15" s="5"/>
      <c r="F15" s="5"/>
      <c r="G15" s="5"/>
      <c r="H15" s="6"/>
    </row>
    <row r="16" customFormat="false" ht="18" hidden="false" customHeight="false" outlineLevel="0" collapsed="false">
      <c r="A16" s="98" t="s">
        <v>204</v>
      </c>
      <c r="B16" s="98"/>
      <c r="C16" s="98"/>
      <c r="D16" s="98"/>
      <c r="E16" s="98"/>
      <c r="F16" s="98"/>
      <c r="G16" s="98"/>
      <c r="H16" s="98"/>
    </row>
    <row r="17" customFormat="false" ht="15.75" hidden="false" customHeight="false" outlineLevel="0" collapsed="false">
      <c r="A17" s="99"/>
      <c r="B17" s="31"/>
      <c r="C17" s="31"/>
      <c r="D17" s="31"/>
      <c r="E17" s="31"/>
      <c r="F17" s="31"/>
      <c r="G17" s="31"/>
      <c r="H17" s="32"/>
    </row>
    <row r="18" customFormat="false" ht="20.1" hidden="false" customHeight="true" outlineLevel="0" collapsed="false">
      <c r="A18" s="33"/>
      <c r="B18" s="17"/>
      <c r="C18" s="17"/>
      <c r="D18" s="17"/>
      <c r="E18" s="17"/>
      <c r="F18" s="17"/>
      <c r="G18" s="17"/>
      <c r="H18" s="18"/>
    </row>
    <row r="19" customFormat="false" ht="20.1" hidden="false" customHeight="true" outlineLevel="0" collapsed="false">
      <c r="A19" s="73"/>
      <c r="B19" s="75"/>
      <c r="C19" s="75"/>
      <c r="D19" s="75"/>
      <c r="E19" s="75"/>
      <c r="F19" s="75"/>
      <c r="G19" s="75"/>
      <c r="H19" s="76"/>
    </row>
    <row r="20" customFormat="false" ht="20.1" hidden="false" customHeight="true" outlineLevel="0" collapsed="false">
      <c r="A20" s="73" t="s">
        <v>205</v>
      </c>
      <c r="B20" s="75"/>
      <c r="C20" s="75"/>
      <c r="D20" s="75"/>
      <c r="E20" s="75"/>
      <c r="F20" s="75"/>
      <c r="G20" s="75"/>
      <c r="H20" s="76"/>
    </row>
    <row r="21" customFormat="false" ht="20.1" hidden="false" customHeight="true" outlineLevel="0" collapsed="false">
      <c r="A21" s="73" t="s">
        <v>206</v>
      </c>
      <c r="B21" s="75"/>
      <c r="C21" s="75"/>
      <c r="D21" s="75"/>
      <c r="E21" s="75"/>
      <c r="F21" s="75"/>
      <c r="G21" s="75"/>
      <c r="H21" s="76"/>
    </row>
    <row r="22" customFormat="false" ht="20.1" hidden="false" customHeight="true" outlineLevel="0" collapsed="false">
      <c r="A22" s="73" t="s">
        <v>207</v>
      </c>
      <c r="B22" s="75"/>
      <c r="C22" s="75"/>
      <c r="D22" s="75"/>
      <c r="E22" s="75"/>
      <c r="F22" s="75"/>
      <c r="G22" s="75"/>
      <c r="H22" s="76"/>
    </row>
    <row r="23" customFormat="false" ht="20.1" hidden="false" customHeight="true" outlineLevel="0" collapsed="false">
      <c r="A23" s="73" t="s">
        <v>208</v>
      </c>
      <c r="B23" s="75"/>
      <c r="C23" s="75"/>
      <c r="D23" s="75"/>
      <c r="E23" s="75"/>
      <c r="F23" s="75"/>
      <c r="G23" s="75"/>
      <c r="H23" s="76"/>
    </row>
    <row r="24" customFormat="false" ht="20.1" hidden="false" customHeight="true" outlineLevel="0" collapsed="false">
      <c r="A24" s="73" t="s">
        <v>209</v>
      </c>
      <c r="B24" s="75"/>
      <c r="C24" s="75"/>
      <c r="D24" s="75"/>
      <c r="E24" s="75"/>
      <c r="F24" s="75"/>
      <c r="G24" s="75"/>
      <c r="H24" s="76"/>
    </row>
    <row r="25" customFormat="false" ht="20.1" hidden="false" customHeight="true" outlineLevel="0" collapsed="false">
      <c r="A25" s="73"/>
      <c r="B25" s="75"/>
      <c r="C25" s="75"/>
      <c r="D25" s="75"/>
      <c r="E25" s="75"/>
      <c r="F25" s="75"/>
      <c r="G25" s="75"/>
      <c r="H25" s="76"/>
    </row>
    <row r="26" customFormat="false" ht="20.1" hidden="false" customHeight="true" outlineLevel="0" collapsed="false">
      <c r="A26" s="73"/>
      <c r="B26" s="75"/>
      <c r="C26" s="75"/>
      <c r="D26" s="75"/>
      <c r="E26" s="75"/>
      <c r="F26" s="75"/>
      <c r="G26" s="75"/>
      <c r="H26" s="76"/>
    </row>
    <row r="27" customFormat="false" ht="20.1" hidden="false" customHeight="true" outlineLevel="0" collapsed="false">
      <c r="A27" s="73"/>
      <c r="B27" s="75"/>
      <c r="C27" s="75"/>
      <c r="D27" s="75"/>
      <c r="E27" s="75"/>
      <c r="F27" s="75"/>
      <c r="G27" s="75"/>
      <c r="H27" s="76"/>
    </row>
    <row r="28" customFormat="false" ht="20.1" hidden="false" customHeight="true" outlineLevel="0" collapsed="false">
      <c r="A28" s="73"/>
      <c r="B28" s="75"/>
      <c r="C28" s="75"/>
      <c r="D28" s="75"/>
      <c r="E28" s="75"/>
      <c r="F28" s="75"/>
      <c r="G28" s="75"/>
      <c r="H28" s="76"/>
    </row>
    <row r="29" customFormat="false" ht="20.1" hidden="false" customHeight="true" outlineLevel="0" collapsed="false">
      <c r="A29" s="73"/>
      <c r="B29" s="75"/>
      <c r="C29" s="75"/>
      <c r="D29" s="75"/>
      <c r="E29" s="75"/>
      <c r="F29" s="75"/>
      <c r="G29" s="75"/>
      <c r="H29" s="76"/>
    </row>
    <row r="30" customFormat="false" ht="20.1" hidden="false" customHeight="true" outlineLevel="0" collapsed="false">
      <c r="A30" s="73"/>
      <c r="B30" s="75"/>
      <c r="C30" s="75"/>
      <c r="D30" s="75"/>
      <c r="E30" s="75"/>
      <c r="F30" s="75"/>
      <c r="G30" s="75"/>
      <c r="H30" s="76"/>
    </row>
    <row r="31" customFormat="false" ht="20.1" hidden="false" customHeight="true" outlineLevel="0" collapsed="false">
      <c r="A31" s="73"/>
      <c r="B31" s="75"/>
      <c r="C31" s="75"/>
      <c r="D31" s="75"/>
      <c r="E31" s="75"/>
      <c r="F31" s="75"/>
      <c r="G31" s="75"/>
      <c r="H31" s="76"/>
    </row>
    <row r="32" customFormat="false" ht="20.1" hidden="false" customHeight="true" outlineLevel="0" collapsed="false">
      <c r="A32" s="73"/>
      <c r="B32" s="75"/>
      <c r="C32" s="75"/>
      <c r="D32" s="75"/>
      <c r="E32" s="75"/>
      <c r="F32" s="75"/>
      <c r="G32" s="75"/>
      <c r="H32" s="76"/>
    </row>
    <row r="33" customFormat="false" ht="20.1" hidden="false" customHeight="true" outlineLevel="0" collapsed="false">
      <c r="A33" s="73"/>
      <c r="B33" s="75"/>
      <c r="C33" s="75"/>
      <c r="D33" s="75"/>
      <c r="E33" s="75"/>
      <c r="F33" s="75"/>
      <c r="G33" s="75"/>
      <c r="H33" s="76"/>
    </row>
    <row r="34" customFormat="false" ht="20.1" hidden="false" customHeight="true" outlineLevel="0" collapsed="false">
      <c r="A34" s="73"/>
      <c r="B34" s="75"/>
      <c r="C34" s="75"/>
      <c r="D34" s="75"/>
      <c r="E34" s="75"/>
      <c r="F34" s="75"/>
      <c r="G34" s="75"/>
      <c r="H34" s="76"/>
    </row>
    <row r="35" customFormat="false" ht="20.1" hidden="false" customHeight="true" outlineLevel="0" collapsed="false">
      <c r="A35" s="73"/>
      <c r="B35" s="75"/>
      <c r="C35" s="75"/>
      <c r="D35" s="75"/>
      <c r="E35" s="75"/>
      <c r="F35" s="75"/>
      <c r="G35" s="75"/>
      <c r="H35" s="76"/>
    </row>
    <row r="36" customFormat="false" ht="20.1" hidden="false" customHeight="true" outlineLevel="0" collapsed="false">
      <c r="A36" s="73"/>
      <c r="B36" s="75"/>
      <c r="C36" s="75"/>
      <c r="D36" s="75"/>
      <c r="E36" s="75"/>
      <c r="F36" s="75"/>
      <c r="G36" s="75"/>
      <c r="H36" s="76"/>
    </row>
    <row r="37" customFormat="false" ht="20.1" hidden="false" customHeight="true" outlineLevel="0" collapsed="false">
      <c r="A37" s="73"/>
      <c r="B37" s="75"/>
      <c r="C37" s="75"/>
      <c r="D37" s="75"/>
      <c r="E37" s="75"/>
      <c r="F37" s="75"/>
      <c r="G37" s="75"/>
      <c r="H37" s="76"/>
    </row>
    <row r="38" customFormat="false" ht="20.1" hidden="false" customHeight="true" outlineLevel="0" collapsed="false">
      <c r="A38" s="73"/>
      <c r="B38" s="75"/>
      <c r="C38" s="75"/>
      <c r="D38" s="75"/>
      <c r="E38" s="75"/>
      <c r="F38" s="75"/>
      <c r="G38" s="75"/>
      <c r="H38" s="76"/>
    </row>
    <row r="39" customFormat="false" ht="20.1" hidden="false" customHeight="true" outlineLevel="0" collapsed="false">
      <c r="A39" s="73"/>
      <c r="B39" s="75"/>
      <c r="C39" s="75"/>
      <c r="D39" s="75"/>
      <c r="E39" s="75"/>
      <c r="F39" s="75"/>
      <c r="G39" s="75"/>
      <c r="H39" s="76"/>
    </row>
    <row r="40" customFormat="false" ht="20.1" hidden="false" customHeight="true" outlineLevel="0" collapsed="false">
      <c r="A40" s="73"/>
      <c r="B40" s="75"/>
      <c r="C40" s="75"/>
      <c r="D40" s="75"/>
      <c r="E40" s="75"/>
      <c r="F40" s="75"/>
      <c r="G40" s="75"/>
      <c r="H40" s="76"/>
    </row>
    <row r="41" customFormat="false" ht="20.1" hidden="false" customHeight="true" outlineLevel="0" collapsed="false">
      <c r="A41" s="73"/>
      <c r="B41" s="75"/>
      <c r="C41" s="75"/>
      <c r="D41" s="75"/>
      <c r="E41" s="75"/>
      <c r="F41" s="75"/>
      <c r="G41" s="75"/>
      <c r="H41" s="76"/>
    </row>
    <row r="42" customFormat="false" ht="20.1" hidden="false" customHeight="true" outlineLevel="0" collapsed="false">
      <c r="A42" s="73"/>
      <c r="B42" s="75"/>
      <c r="C42" s="75"/>
      <c r="D42" s="75"/>
      <c r="E42" s="75"/>
      <c r="F42" s="75"/>
      <c r="G42" s="75"/>
      <c r="H42" s="76"/>
    </row>
    <row r="43" customFormat="false" ht="20.1" hidden="false" customHeight="true" outlineLevel="0" collapsed="false">
      <c r="A43" s="73"/>
      <c r="B43" s="75"/>
      <c r="C43" s="75"/>
      <c r="D43" s="75"/>
      <c r="E43" s="75"/>
      <c r="F43" s="75"/>
      <c r="G43" s="75"/>
      <c r="H43" s="76"/>
    </row>
    <row r="44" customFormat="false" ht="20.1" hidden="false" customHeight="true" outlineLevel="0" collapsed="false">
      <c r="A44" s="73"/>
      <c r="B44" s="75"/>
      <c r="C44" s="75"/>
      <c r="D44" s="75"/>
      <c r="E44" s="75"/>
      <c r="F44" s="75"/>
      <c r="G44" s="75"/>
      <c r="H44" s="76"/>
    </row>
    <row r="45" customFormat="false" ht="20.1" hidden="false" customHeight="true" outlineLevel="0" collapsed="false">
      <c r="A45" s="73"/>
      <c r="B45" s="75"/>
      <c r="C45" s="75"/>
      <c r="D45" s="75"/>
      <c r="E45" s="75"/>
      <c r="F45" s="75"/>
      <c r="G45" s="75"/>
      <c r="H45" s="76"/>
    </row>
    <row r="46" customFormat="false" ht="20.1" hidden="false" customHeight="true" outlineLevel="0" collapsed="false">
      <c r="A46" s="73"/>
      <c r="B46" s="75"/>
      <c r="C46" s="75"/>
      <c r="D46" s="75"/>
      <c r="E46" s="75"/>
      <c r="F46" s="75"/>
      <c r="G46" s="75"/>
      <c r="H46" s="76"/>
    </row>
    <row r="47" customFormat="false" ht="20.1" hidden="false" customHeight="true" outlineLevel="0" collapsed="false">
      <c r="A47" s="73"/>
      <c r="B47" s="75"/>
      <c r="C47" s="75"/>
      <c r="D47" s="75"/>
      <c r="E47" s="75"/>
      <c r="F47" s="75"/>
      <c r="G47" s="75"/>
      <c r="H47" s="76"/>
    </row>
    <row r="48" customFormat="false" ht="20.1" hidden="false" customHeight="true" outlineLevel="0" collapsed="false">
      <c r="A48" s="73"/>
      <c r="B48" s="75"/>
      <c r="C48" s="75"/>
      <c r="D48" s="75"/>
      <c r="E48" s="75"/>
      <c r="F48" s="75"/>
      <c r="G48" s="75"/>
      <c r="H48" s="76"/>
    </row>
    <row r="49" customFormat="false" ht="20.1" hidden="false" customHeight="true" outlineLevel="0" collapsed="false">
      <c r="A49" s="73"/>
      <c r="B49" s="75"/>
      <c r="C49" s="75"/>
      <c r="D49" s="75"/>
      <c r="E49" s="75"/>
      <c r="F49" s="75"/>
      <c r="G49" s="75"/>
      <c r="H49" s="76"/>
    </row>
    <row r="50" customFormat="false" ht="20.1" hidden="false" customHeight="true" outlineLevel="0" collapsed="false">
      <c r="A50" s="73"/>
      <c r="B50" s="75"/>
      <c r="C50" s="75"/>
      <c r="D50" s="75"/>
      <c r="E50" s="75"/>
      <c r="F50" s="75"/>
      <c r="G50" s="75"/>
      <c r="H50" s="76"/>
    </row>
    <row r="51" customFormat="false" ht="20.1" hidden="false" customHeight="true" outlineLevel="0" collapsed="false">
      <c r="A51" s="73"/>
      <c r="B51" s="75"/>
      <c r="C51" s="75"/>
      <c r="D51" s="75"/>
      <c r="E51" s="75"/>
      <c r="F51" s="75"/>
      <c r="G51" s="75"/>
      <c r="H51" s="76"/>
    </row>
    <row r="52" customFormat="false" ht="20.1" hidden="false" customHeight="true" outlineLevel="0" collapsed="false">
      <c r="A52" s="73"/>
      <c r="B52" s="75"/>
      <c r="C52" s="75"/>
      <c r="D52" s="75"/>
      <c r="E52" s="75"/>
      <c r="F52" s="75"/>
      <c r="G52" s="75"/>
      <c r="H52" s="76"/>
    </row>
    <row r="53" customFormat="false" ht="20.1" hidden="false" customHeight="true" outlineLevel="0" collapsed="false">
      <c r="A53" s="73"/>
      <c r="B53" s="75"/>
      <c r="C53" s="75"/>
      <c r="D53" s="75"/>
      <c r="E53" s="75"/>
      <c r="F53" s="75"/>
      <c r="G53" s="75"/>
      <c r="H53" s="76"/>
    </row>
    <row r="54" customFormat="false" ht="20.1" hidden="false" customHeight="true" outlineLevel="0" collapsed="false">
      <c r="A54" s="73"/>
      <c r="B54" s="75"/>
      <c r="C54" s="75"/>
      <c r="D54" s="75"/>
      <c r="E54" s="75"/>
      <c r="F54" s="75"/>
      <c r="G54" s="75"/>
      <c r="H54" s="76"/>
    </row>
    <row r="55" customFormat="false" ht="20.1" hidden="false" customHeight="true" outlineLevel="0" collapsed="false">
      <c r="A55" s="73"/>
      <c r="B55" s="75"/>
      <c r="C55" s="75"/>
      <c r="D55" s="75"/>
      <c r="E55" s="75"/>
      <c r="F55" s="75"/>
      <c r="G55" s="75"/>
      <c r="H55" s="76"/>
    </row>
    <row r="56" customFormat="false" ht="20.1" hidden="false" customHeight="true" outlineLevel="0" collapsed="false">
      <c r="A56" s="73"/>
      <c r="B56" s="75"/>
      <c r="C56" s="75"/>
      <c r="D56" s="75"/>
      <c r="E56" s="75"/>
      <c r="F56" s="75"/>
      <c r="G56" s="75"/>
      <c r="H56" s="76"/>
    </row>
    <row r="57" customFormat="false" ht="20.1" hidden="false" customHeight="true" outlineLevel="0" collapsed="false">
      <c r="A57" s="73"/>
      <c r="B57" s="75"/>
      <c r="C57" s="75"/>
      <c r="D57" s="75"/>
      <c r="E57" s="75"/>
      <c r="F57" s="75"/>
      <c r="G57" s="75"/>
      <c r="H57" s="76"/>
    </row>
    <row r="58" customFormat="false" ht="20.1" hidden="false" customHeight="true" outlineLevel="0" collapsed="false">
      <c r="A58" s="73"/>
      <c r="B58" s="75"/>
      <c r="C58" s="75"/>
      <c r="D58" s="75"/>
      <c r="E58" s="75"/>
      <c r="F58" s="75"/>
      <c r="G58" s="75"/>
      <c r="H58" s="76"/>
    </row>
    <row r="59" customFormat="false" ht="20.1" hidden="false" customHeight="true" outlineLevel="0" collapsed="false">
      <c r="A59" s="73"/>
      <c r="B59" s="75"/>
      <c r="C59" s="75"/>
      <c r="D59" s="75"/>
      <c r="E59" s="75"/>
      <c r="F59" s="75"/>
      <c r="G59" s="75"/>
      <c r="H59" s="76"/>
    </row>
    <row r="60" customFormat="false" ht="20.1" hidden="false" customHeight="true" outlineLevel="0" collapsed="false">
      <c r="A60" s="73"/>
      <c r="B60" s="75"/>
      <c r="C60" s="75"/>
      <c r="D60" s="75"/>
      <c r="E60" s="75"/>
      <c r="F60" s="75"/>
      <c r="G60" s="75"/>
      <c r="H60" s="76"/>
    </row>
    <row r="61" customFormat="false" ht="20.1" hidden="false" customHeight="true" outlineLevel="0" collapsed="false">
      <c r="A61" s="73"/>
      <c r="B61" s="75"/>
      <c r="C61" s="75"/>
      <c r="D61" s="75"/>
      <c r="E61" s="75"/>
      <c r="F61" s="75"/>
      <c r="G61" s="75"/>
      <c r="H61" s="76"/>
    </row>
    <row r="62" customFormat="false" ht="20.1" hidden="false" customHeight="true" outlineLevel="0" collapsed="false">
      <c r="A62" s="73"/>
      <c r="B62" s="75"/>
      <c r="C62" s="75"/>
      <c r="D62" s="75"/>
      <c r="E62" s="75"/>
      <c r="F62" s="75"/>
      <c r="G62" s="75"/>
      <c r="H62" s="76"/>
    </row>
    <row r="63" customFormat="false" ht="20.1" hidden="false" customHeight="true" outlineLevel="0" collapsed="false">
      <c r="A63" s="106"/>
      <c r="B63" s="81"/>
      <c r="C63" s="81"/>
      <c r="D63" s="81"/>
      <c r="E63" s="81"/>
      <c r="F63" s="81"/>
      <c r="G63" s="81"/>
      <c r="H63" s="109"/>
    </row>
  </sheetData>
  <mergeCells count="4">
    <mergeCell ref="A2:H2"/>
    <mergeCell ref="A4:H4"/>
    <mergeCell ref="A5:H5"/>
    <mergeCell ref="A16:H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B19" activeCellId="0" sqref="B19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25.88"/>
    <col collapsed="false" customWidth="true" hidden="false" outlineLevel="0" max="3" min="3" style="0" width="36.99"/>
    <col collapsed="false" customWidth="true" hidden="false" outlineLevel="0" max="4" min="4" style="325" width="23.77"/>
    <col collapsed="false" customWidth="true" hidden="false" outlineLevel="0" max="5" min="5" style="325" width="25.65"/>
    <col collapsed="false" customWidth="true" hidden="false" outlineLevel="0" max="6" min="6" style="325" width="23.77"/>
    <col collapsed="false" customWidth="true" hidden="false" outlineLevel="0" max="7" min="7" style="0" width="4.77"/>
  </cols>
  <sheetData>
    <row r="1" customFormat="false" ht="20.25" hidden="false" customHeight="false" outlineLevel="0" collapsed="false">
      <c r="A1" s="326"/>
      <c r="B1" s="4"/>
      <c r="C1" s="4"/>
      <c r="D1" s="327"/>
      <c r="E1" s="327"/>
      <c r="F1" s="328"/>
      <c r="G1" s="329"/>
    </row>
    <row r="2" customFormat="false" ht="20.2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</row>
    <row r="3" customFormat="false" ht="15.75" hidden="false" customHeight="false" outlineLevel="0" collapsed="false">
      <c r="A3" s="330"/>
      <c r="B3" s="9"/>
      <c r="C3" s="9"/>
      <c r="D3" s="331"/>
      <c r="E3" s="331"/>
      <c r="F3" s="332"/>
      <c r="G3" s="11"/>
    </row>
    <row r="4" customFormat="false" ht="18" hidden="false" customHeight="false" outlineLevel="0" collapsed="false">
      <c r="A4" s="333" t="s">
        <v>1</v>
      </c>
      <c r="B4" s="333"/>
      <c r="C4" s="333"/>
      <c r="D4" s="333"/>
      <c r="E4" s="333"/>
      <c r="F4" s="333"/>
      <c r="G4" s="333"/>
    </row>
    <row r="5" customFormat="false" ht="18" hidden="false" customHeight="false" outlineLevel="0" collapsed="false">
      <c r="A5" s="13" t="n">
        <f aca="true">TODAY()</f>
        <v>45926</v>
      </c>
      <c r="B5" s="13"/>
      <c r="C5" s="13"/>
      <c r="D5" s="13"/>
      <c r="E5" s="13"/>
      <c r="F5" s="13"/>
      <c r="G5" s="13"/>
    </row>
    <row r="6" customFormat="false" ht="15.75" hidden="false" customHeight="false" outlineLevel="0" collapsed="false">
      <c r="A6" s="145"/>
      <c r="B6" s="146"/>
      <c r="C6" s="146"/>
      <c r="D6" s="334"/>
      <c r="E6" s="334"/>
      <c r="F6" s="335"/>
      <c r="G6" s="336"/>
    </row>
    <row r="7" customFormat="false" ht="15" hidden="false" customHeight="false" outlineLevel="0" collapsed="false">
      <c r="A7" s="92"/>
      <c r="B7" s="20"/>
      <c r="C7" s="20"/>
      <c r="D7" s="337"/>
      <c r="E7" s="337"/>
      <c r="F7" s="338"/>
      <c r="G7" s="6"/>
    </row>
    <row r="8" customFormat="false" ht="18" hidden="false" customHeight="true" outlineLevel="0" collapsed="false">
      <c r="A8" s="21"/>
      <c r="B8" s="25" t="s">
        <v>2</v>
      </c>
      <c r="C8" s="23" t="str">
        <f aca="false">'Project Scope'!C8</f>
        <v>Enron North America (Houston Pipe Line Co.)</v>
      </c>
      <c r="D8" s="339"/>
      <c r="E8" s="339"/>
      <c r="F8" s="340"/>
      <c r="G8" s="18"/>
    </row>
    <row r="9" customFormat="false" ht="18" hidden="false" customHeight="true" outlineLevel="0" collapsed="false">
      <c r="A9" s="21"/>
      <c r="B9" s="25" t="s">
        <v>3</v>
      </c>
      <c r="C9" s="23" t="str">
        <f aca="false">'Project Scope'!C9</f>
        <v>Temporary Meter &amp; Regulator Station for Midcon's Carbon Black Delivery</v>
      </c>
      <c r="D9" s="339"/>
      <c r="E9" s="339"/>
      <c r="F9" s="340"/>
      <c r="G9" s="18"/>
    </row>
    <row r="10" customFormat="false" ht="18" hidden="false" customHeight="true" outlineLevel="0" collapsed="false">
      <c r="A10" s="21"/>
      <c r="B10" s="25" t="s">
        <v>4</v>
      </c>
      <c r="C10" s="23" t="str">
        <f aca="false">'Project Scope'!C10</f>
        <v>Not Assigned</v>
      </c>
      <c r="D10" s="339"/>
      <c r="E10" s="339"/>
      <c r="F10" s="340"/>
      <c r="G10" s="18"/>
    </row>
    <row r="11" customFormat="false" ht="18" hidden="false" customHeight="true" outlineLevel="0" collapsed="false">
      <c r="A11" s="21"/>
      <c r="B11" s="25" t="s">
        <v>5</v>
      </c>
      <c r="C11" s="23" t="str">
        <f aca="false">'Project Scope'!C11</f>
        <v>Rodney Rogers</v>
      </c>
      <c r="D11" s="339"/>
      <c r="E11" s="341" t="s">
        <v>6</v>
      </c>
      <c r="F11" s="339" t="str">
        <f aca="false">'Project Scope'!F11</f>
        <v>CostEstimateCarbonBlack.xls</v>
      </c>
      <c r="G11" s="18"/>
    </row>
    <row r="12" customFormat="false" ht="18" hidden="false" customHeight="true" outlineLevel="0" collapsed="false">
      <c r="A12" s="21"/>
      <c r="B12" s="25" t="s">
        <v>7</v>
      </c>
      <c r="C12" s="23" t="str">
        <f aca="false">IF('Project Scope'!C12=0,"",'Project Scope'!C12)</f>
        <v/>
      </c>
      <c r="D12" s="340"/>
      <c r="E12" s="340"/>
      <c r="F12" s="340"/>
      <c r="G12" s="18"/>
    </row>
    <row r="13" customFormat="false" ht="18" hidden="false" customHeight="true" outlineLevel="0" collapsed="false">
      <c r="A13" s="21"/>
      <c r="B13" s="25" t="s">
        <v>8</v>
      </c>
      <c r="C13" s="23" t="str">
        <f aca="false">'Project Scope'!C13</f>
        <v>Ginger Causey/Mike Morris</v>
      </c>
      <c r="D13" s="340"/>
      <c r="E13" s="340"/>
      <c r="F13" s="340"/>
      <c r="G13" s="18"/>
    </row>
    <row r="14" customFormat="false" ht="15.75" hidden="false" customHeight="false" outlineLevel="0" collapsed="false">
      <c r="A14" s="99"/>
      <c r="B14" s="31"/>
      <c r="C14" s="31"/>
      <c r="D14" s="342"/>
      <c r="E14" s="342"/>
      <c r="F14" s="342"/>
      <c r="G14" s="32"/>
    </row>
    <row r="15" customFormat="false" ht="15" hidden="false" customHeight="false" outlineLevel="0" collapsed="false">
      <c r="A15" s="97"/>
      <c r="B15" s="5"/>
      <c r="C15" s="5"/>
      <c r="D15" s="338"/>
      <c r="E15" s="338"/>
      <c r="F15" s="338"/>
      <c r="G15" s="6"/>
    </row>
    <row r="16" customFormat="false" ht="18" hidden="false" customHeight="false" outlineLevel="0" collapsed="false">
      <c r="A16" s="98" t="s">
        <v>210</v>
      </c>
      <c r="B16" s="98"/>
      <c r="C16" s="98"/>
      <c r="D16" s="98"/>
      <c r="E16" s="98"/>
      <c r="F16" s="98"/>
      <c r="G16" s="98"/>
    </row>
    <row r="17" customFormat="false" ht="15.75" hidden="false" customHeight="false" outlineLevel="0" collapsed="false">
      <c r="A17" s="99"/>
      <c r="B17" s="31"/>
      <c r="C17" s="31"/>
      <c r="D17" s="342"/>
      <c r="E17" s="342"/>
      <c r="F17" s="342"/>
      <c r="G17" s="32"/>
    </row>
    <row r="18" customFormat="false" ht="46.5" hidden="false" customHeight="true" outlineLevel="0" collapsed="false">
      <c r="A18" s="343"/>
      <c r="B18" s="344" t="s">
        <v>211</v>
      </c>
      <c r="C18" s="345" t="s">
        <v>212</v>
      </c>
      <c r="D18" s="346" t="s">
        <v>213</v>
      </c>
      <c r="E18" s="346" t="s">
        <v>214</v>
      </c>
      <c r="F18" s="347" t="s">
        <v>215</v>
      </c>
      <c r="G18" s="348"/>
    </row>
    <row r="19" customFormat="false" ht="24" hidden="false" customHeight="true" outlineLevel="0" collapsed="false">
      <c r="A19" s="349"/>
      <c r="B19" s="350" t="s">
        <v>48</v>
      </c>
      <c r="C19" s="137" t="s">
        <v>216</v>
      </c>
      <c r="D19" s="351" t="s">
        <v>217</v>
      </c>
      <c r="E19" s="351" t="s">
        <v>218</v>
      </c>
      <c r="F19" s="352" t="s">
        <v>219</v>
      </c>
      <c r="G19" s="353"/>
      <c r="P19" s="354"/>
      <c r="Q19" s="354"/>
    </row>
    <row r="20" customFormat="false" ht="24" hidden="false" customHeight="true" outlineLevel="0" collapsed="false">
      <c r="A20" s="349"/>
      <c r="B20" s="350" t="s">
        <v>220</v>
      </c>
      <c r="C20" s="355" t="s">
        <v>221</v>
      </c>
      <c r="D20" s="351" t="s">
        <v>222</v>
      </c>
      <c r="E20" s="351" t="s">
        <v>223</v>
      </c>
      <c r="F20" s="352" t="s">
        <v>224</v>
      </c>
      <c r="G20" s="353"/>
      <c r="P20" s="354"/>
      <c r="Q20" s="354"/>
    </row>
    <row r="21" customFormat="false" ht="24" hidden="false" customHeight="true" outlineLevel="0" collapsed="false">
      <c r="A21" s="349"/>
      <c r="B21" s="350" t="s">
        <v>225</v>
      </c>
      <c r="C21" s="355" t="s">
        <v>226</v>
      </c>
      <c r="D21" s="351" t="s">
        <v>227</v>
      </c>
      <c r="E21" s="351" t="s">
        <v>228</v>
      </c>
      <c r="F21" s="352" t="s">
        <v>229</v>
      </c>
      <c r="G21" s="353"/>
      <c r="P21" s="354"/>
      <c r="Q21" s="354"/>
    </row>
    <row r="22" customFormat="false" ht="24" hidden="false" customHeight="true" outlineLevel="0" collapsed="false">
      <c r="A22" s="349"/>
      <c r="B22" s="350" t="s">
        <v>230</v>
      </c>
      <c r="C22" s="355" t="s">
        <v>231</v>
      </c>
      <c r="D22" s="351" t="s">
        <v>232</v>
      </c>
      <c r="E22" s="351" t="s">
        <v>233</v>
      </c>
      <c r="F22" s="352" t="s">
        <v>234</v>
      </c>
      <c r="G22" s="353"/>
      <c r="P22" s="354"/>
      <c r="Q22" s="354"/>
    </row>
    <row r="23" customFormat="false" ht="24" hidden="false" customHeight="true" outlineLevel="0" collapsed="false">
      <c r="A23" s="349"/>
      <c r="B23" s="350" t="s">
        <v>235</v>
      </c>
      <c r="C23" s="355" t="s">
        <v>236</v>
      </c>
      <c r="D23" s="351" t="s">
        <v>237</v>
      </c>
      <c r="E23" s="351" t="s">
        <v>238</v>
      </c>
      <c r="F23" s="352" t="s">
        <v>239</v>
      </c>
      <c r="G23" s="353"/>
      <c r="P23" s="354"/>
      <c r="Q23" s="354"/>
    </row>
    <row r="24" customFormat="false" ht="24" hidden="false" customHeight="true" outlineLevel="0" collapsed="false">
      <c r="A24" s="349"/>
      <c r="B24" s="350" t="s">
        <v>240</v>
      </c>
      <c r="C24" s="355" t="s">
        <v>241</v>
      </c>
      <c r="D24" s="351" t="s">
        <v>242</v>
      </c>
      <c r="E24" s="356" t="s">
        <v>243</v>
      </c>
      <c r="F24" s="352" t="s">
        <v>244</v>
      </c>
      <c r="G24" s="353"/>
      <c r="P24" s="354"/>
      <c r="Q24" s="357"/>
    </row>
    <row r="25" customFormat="false" ht="24" hidden="false" customHeight="true" outlineLevel="0" collapsed="false">
      <c r="A25" s="349"/>
      <c r="B25" s="350" t="s">
        <v>245</v>
      </c>
      <c r="C25" s="355" t="s">
        <v>246</v>
      </c>
      <c r="D25" s="351" t="s">
        <v>247</v>
      </c>
      <c r="E25" s="351" t="s">
        <v>248</v>
      </c>
      <c r="F25" s="352" t="s">
        <v>249</v>
      </c>
      <c r="G25" s="353"/>
      <c r="P25" s="354"/>
      <c r="Q25" s="354"/>
    </row>
    <row r="26" customFormat="false" ht="24" hidden="false" customHeight="true" outlineLevel="0" collapsed="false">
      <c r="A26" s="349"/>
      <c r="B26" s="350" t="s">
        <v>250</v>
      </c>
      <c r="C26" s="355" t="s">
        <v>251</v>
      </c>
      <c r="D26" s="351" t="s">
        <v>252</v>
      </c>
      <c r="E26" s="351" t="n">
        <v>2812629163</v>
      </c>
      <c r="F26" s="352"/>
      <c r="G26" s="353"/>
      <c r="P26" s="354"/>
      <c r="Q26" s="354"/>
    </row>
    <row r="27" customFormat="false" ht="24" hidden="false" customHeight="true" outlineLevel="0" collapsed="false">
      <c r="A27" s="349"/>
      <c r="B27" s="350" t="s">
        <v>253</v>
      </c>
      <c r="C27" s="355" t="s">
        <v>254</v>
      </c>
      <c r="D27" s="351" t="s">
        <v>255</v>
      </c>
      <c r="E27" s="351" t="n">
        <v>7136081022</v>
      </c>
      <c r="F27" s="352" t="n">
        <v>7138188314</v>
      </c>
      <c r="G27" s="353"/>
      <c r="P27" s="354"/>
      <c r="Q27" s="354"/>
    </row>
    <row r="28" customFormat="false" ht="24" hidden="false" customHeight="true" outlineLevel="0" collapsed="false">
      <c r="A28" s="349"/>
      <c r="B28" s="350" t="s">
        <v>256</v>
      </c>
      <c r="C28" s="355" t="s">
        <v>257</v>
      </c>
      <c r="D28" s="351" t="n">
        <v>2814901484</v>
      </c>
      <c r="E28" s="351" t="n">
        <v>7137050473</v>
      </c>
      <c r="F28" s="352" t="n">
        <v>7137050473</v>
      </c>
      <c r="G28" s="353"/>
      <c r="P28" s="354"/>
      <c r="Q28" s="354"/>
    </row>
    <row r="29" customFormat="false" ht="24" hidden="false" customHeight="true" outlineLevel="0" collapsed="false">
      <c r="A29" s="349"/>
      <c r="B29" s="350" t="s">
        <v>258</v>
      </c>
      <c r="C29" s="355" t="s">
        <v>259</v>
      </c>
      <c r="D29" s="351" t="s">
        <v>260</v>
      </c>
      <c r="E29" s="351" t="n">
        <v>8007055829</v>
      </c>
      <c r="F29" s="352"/>
      <c r="G29" s="353"/>
      <c r="P29" s="354"/>
      <c r="Q29" s="354"/>
    </row>
    <row r="30" customFormat="false" ht="24" hidden="false" customHeight="true" outlineLevel="0" collapsed="false">
      <c r="A30" s="349"/>
      <c r="B30" s="350" t="s">
        <v>261</v>
      </c>
      <c r="C30" s="355" t="s">
        <v>262</v>
      </c>
      <c r="D30" s="351" t="s">
        <v>263</v>
      </c>
      <c r="E30" s="351" t="n">
        <v>8007167133</v>
      </c>
      <c r="F30" s="352" t="n">
        <v>7132027839</v>
      </c>
      <c r="G30" s="353"/>
      <c r="P30" s="354"/>
      <c r="Q30" s="354"/>
    </row>
    <row r="31" customFormat="false" ht="24" hidden="false" customHeight="true" outlineLevel="0" collapsed="false">
      <c r="A31" s="349"/>
      <c r="B31" s="350" t="s">
        <v>264</v>
      </c>
      <c r="C31" s="355" t="s">
        <v>265</v>
      </c>
      <c r="D31" s="351" t="s">
        <v>266</v>
      </c>
      <c r="E31" s="356" t="s">
        <v>267</v>
      </c>
      <c r="F31" s="352" t="n">
        <v>2813810990</v>
      </c>
      <c r="G31" s="353"/>
      <c r="P31" s="354"/>
      <c r="Q31" s="354"/>
    </row>
    <row r="32" customFormat="false" ht="24" hidden="false" customHeight="true" outlineLevel="0" collapsed="false">
      <c r="A32" s="349"/>
      <c r="B32" s="350" t="s">
        <v>268</v>
      </c>
      <c r="C32" s="355" t="s">
        <v>269</v>
      </c>
      <c r="D32" s="351" t="s">
        <v>270</v>
      </c>
      <c r="E32" s="351"/>
      <c r="F32" s="352"/>
      <c r="G32" s="353"/>
      <c r="P32" s="354"/>
      <c r="Q32" s="354"/>
    </row>
    <row r="33" customFormat="false" ht="24" hidden="false" customHeight="true" outlineLevel="0" collapsed="false">
      <c r="A33" s="349"/>
      <c r="B33" s="350" t="s">
        <v>271</v>
      </c>
      <c r="C33" s="355" t="s">
        <v>272</v>
      </c>
      <c r="D33" s="351" t="s">
        <v>273</v>
      </c>
      <c r="E33" s="352" t="n">
        <v>4097265906</v>
      </c>
      <c r="F33" s="358" t="n">
        <v>4097811404</v>
      </c>
      <c r="G33" s="353"/>
      <c r="P33" s="354"/>
      <c r="Q33" s="354"/>
    </row>
    <row r="34" customFormat="false" ht="24" hidden="false" customHeight="true" outlineLevel="0" collapsed="false">
      <c r="A34" s="349"/>
      <c r="B34" s="350"/>
      <c r="C34" s="359"/>
      <c r="D34" s="351"/>
      <c r="E34" s="351"/>
      <c r="F34" s="352"/>
      <c r="G34" s="353"/>
    </row>
    <row r="35" customFormat="false" ht="24" hidden="false" customHeight="true" outlineLevel="0" collapsed="false">
      <c r="A35" s="349"/>
      <c r="B35" s="350"/>
      <c r="C35" s="359"/>
      <c r="D35" s="351"/>
      <c r="E35" s="351"/>
      <c r="F35" s="352"/>
      <c r="G35" s="353"/>
    </row>
    <row r="36" customFormat="false" ht="24" hidden="false" customHeight="true" outlineLevel="0" collapsed="false">
      <c r="A36" s="349"/>
      <c r="B36" s="350"/>
      <c r="C36" s="359"/>
      <c r="D36" s="351"/>
      <c r="E36" s="351"/>
      <c r="F36" s="352"/>
      <c r="G36" s="353"/>
    </row>
    <row r="37" customFormat="false" ht="24" hidden="false" customHeight="true" outlineLevel="0" collapsed="false">
      <c r="A37" s="349"/>
      <c r="B37" s="350"/>
      <c r="C37" s="359"/>
      <c r="D37" s="351"/>
      <c r="E37" s="351"/>
      <c r="F37" s="352"/>
      <c r="G37" s="353"/>
    </row>
    <row r="38" customFormat="false" ht="24" hidden="false" customHeight="true" outlineLevel="0" collapsed="false">
      <c r="A38" s="349"/>
      <c r="B38" s="350"/>
      <c r="C38" s="359"/>
      <c r="D38" s="351"/>
      <c r="E38" s="351"/>
      <c r="F38" s="352"/>
      <c r="G38" s="353"/>
    </row>
    <row r="39" customFormat="false" ht="24" hidden="false" customHeight="true" outlineLevel="0" collapsed="false">
      <c r="A39" s="349"/>
      <c r="B39" s="350"/>
      <c r="C39" s="359"/>
      <c r="D39" s="351"/>
      <c r="E39" s="351"/>
      <c r="F39" s="352"/>
      <c r="G39" s="353"/>
    </row>
    <row r="40" customFormat="false" ht="24" hidden="false" customHeight="true" outlineLevel="0" collapsed="false">
      <c r="A40" s="349" t="s">
        <v>274</v>
      </c>
      <c r="B40" s="350" t="s">
        <v>220</v>
      </c>
      <c r="C40" s="359"/>
      <c r="D40" s="351"/>
      <c r="E40" s="351"/>
      <c r="F40" s="352"/>
      <c r="G40" s="353"/>
    </row>
    <row r="41" customFormat="false" ht="24" hidden="false" customHeight="true" outlineLevel="0" collapsed="false">
      <c r="A41" s="349"/>
      <c r="B41" s="350" t="s">
        <v>225</v>
      </c>
      <c r="C41" s="359"/>
      <c r="D41" s="351"/>
      <c r="E41" s="351"/>
      <c r="F41" s="352"/>
      <c r="G41" s="353"/>
    </row>
    <row r="42" customFormat="false" ht="24" hidden="false" customHeight="true" outlineLevel="0" collapsed="false">
      <c r="A42" s="349"/>
      <c r="B42" s="350" t="s">
        <v>230</v>
      </c>
      <c r="C42" s="359"/>
      <c r="D42" s="351"/>
      <c r="E42" s="351"/>
      <c r="F42" s="352"/>
      <c r="G42" s="353"/>
    </row>
    <row r="43" customFormat="false" ht="24" hidden="false" customHeight="true" outlineLevel="0" collapsed="false">
      <c r="A43" s="349"/>
      <c r="B43" s="350" t="s">
        <v>235</v>
      </c>
      <c r="C43" s="359"/>
      <c r="D43" s="351"/>
      <c r="E43" s="351"/>
      <c r="F43" s="352"/>
      <c r="G43" s="353"/>
    </row>
    <row r="44" customFormat="false" ht="24" hidden="false" customHeight="true" outlineLevel="0" collapsed="false">
      <c r="A44" s="349"/>
      <c r="B44" s="350" t="s">
        <v>240</v>
      </c>
      <c r="C44" s="359"/>
      <c r="D44" s="351"/>
      <c r="E44" s="351"/>
      <c r="F44" s="352"/>
      <c r="G44" s="353"/>
    </row>
    <row r="45" customFormat="false" ht="24" hidden="false" customHeight="true" outlineLevel="0" collapsed="false">
      <c r="A45" s="349"/>
      <c r="B45" s="350" t="s">
        <v>245</v>
      </c>
      <c r="C45" s="359"/>
      <c r="D45" s="351"/>
      <c r="E45" s="351"/>
      <c r="F45" s="352"/>
      <c r="G45" s="353"/>
    </row>
    <row r="46" customFormat="false" ht="24" hidden="false" customHeight="true" outlineLevel="0" collapsed="false">
      <c r="A46" s="349"/>
      <c r="B46" s="350" t="s">
        <v>250</v>
      </c>
      <c r="C46" s="359"/>
      <c r="D46" s="351"/>
      <c r="E46" s="351"/>
      <c r="F46" s="352"/>
      <c r="G46" s="353"/>
    </row>
    <row r="47" customFormat="false" ht="24" hidden="false" customHeight="true" outlineLevel="0" collapsed="false">
      <c r="A47" s="349"/>
      <c r="B47" s="350" t="s">
        <v>253</v>
      </c>
      <c r="C47" s="359"/>
      <c r="D47" s="351"/>
      <c r="E47" s="351"/>
      <c r="F47" s="352"/>
      <c r="G47" s="353"/>
    </row>
    <row r="48" customFormat="false" ht="24" hidden="false" customHeight="true" outlineLevel="0" collapsed="false">
      <c r="A48" s="349"/>
      <c r="B48" s="350" t="s">
        <v>256</v>
      </c>
      <c r="C48" s="359"/>
      <c r="D48" s="351"/>
      <c r="E48" s="351"/>
      <c r="F48" s="352"/>
      <c r="G48" s="353"/>
    </row>
    <row r="49" customFormat="false" ht="24" hidden="false" customHeight="true" outlineLevel="0" collapsed="false">
      <c r="A49" s="349"/>
      <c r="B49" s="350" t="s">
        <v>258</v>
      </c>
      <c r="C49" s="359"/>
      <c r="D49" s="351"/>
      <c r="E49" s="351"/>
      <c r="F49" s="352"/>
      <c r="G49" s="353"/>
    </row>
    <row r="50" customFormat="false" ht="24" hidden="false" customHeight="true" outlineLevel="0" collapsed="false">
      <c r="A50" s="349"/>
      <c r="B50" s="350" t="s">
        <v>261</v>
      </c>
      <c r="C50" s="359"/>
      <c r="D50" s="351"/>
      <c r="E50" s="351"/>
      <c r="F50" s="352"/>
      <c r="G50" s="353"/>
    </row>
    <row r="51" customFormat="false" ht="24" hidden="false" customHeight="true" outlineLevel="0" collapsed="false">
      <c r="A51" s="349"/>
      <c r="B51" s="350" t="s">
        <v>264</v>
      </c>
      <c r="C51" s="359"/>
      <c r="D51" s="351"/>
      <c r="E51" s="351"/>
      <c r="F51" s="352"/>
      <c r="G51" s="353"/>
    </row>
    <row r="52" customFormat="false" ht="24" hidden="false" customHeight="true" outlineLevel="0" collapsed="false">
      <c r="A52" s="349"/>
      <c r="B52" s="350" t="s">
        <v>268</v>
      </c>
      <c r="C52" s="359"/>
      <c r="D52" s="351"/>
      <c r="E52" s="351"/>
      <c r="F52" s="352"/>
      <c r="G52" s="353"/>
    </row>
    <row r="53" customFormat="false" ht="24" hidden="false" customHeight="true" outlineLevel="0" collapsed="false">
      <c r="A53" s="349"/>
      <c r="B53" s="350" t="s">
        <v>275</v>
      </c>
      <c r="C53" s="359"/>
      <c r="D53" s="351"/>
      <c r="E53" s="351"/>
      <c r="F53" s="352"/>
      <c r="G53" s="353"/>
    </row>
    <row r="54" customFormat="false" ht="24" hidden="false" customHeight="true" outlineLevel="0" collapsed="false">
      <c r="A54" s="360"/>
      <c r="B54" s="361"/>
      <c r="C54" s="362"/>
      <c r="D54" s="363"/>
      <c r="E54" s="363"/>
      <c r="F54" s="364"/>
      <c r="G54" s="365"/>
    </row>
  </sheetData>
  <mergeCells count="4">
    <mergeCell ref="A2:G2"/>
    <mergeCell ref="A4:G4"/>
    <mergeCell ref="A5:G5"/>
    <mergeCell ref="A16:G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1999-09-17T12:19:49Z</dcterms:created>
  <dc:creator>appinst</dc:creator>
  <dc:description/>
  <dc:language>en-US</dc:language>
  <cp:lastModifiedBy>rrogers</cp:lastModifiedBy>
  <cp:lastPrinted>2000-02-28T12:50:27Z</cp:lastPrinted>
  <cp:revision>0</cp:revision>
  <dc:subject/>
  <dc:title/>
</cp:coreProperties>
</file>