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Group" sheetId="1" state="visible" r:id="rId3"/>
  </sheets>
  <definedNames>
    <definedName function="false" hidden="false" localSheetId="0" name="_xlnm.Print_Area" vbProcedure="false">'By Group'!$A$1:$AZ$216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13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4901K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</xdr:colOff>
                <xdr:row>111</xdr:row>
                <xdr:rowOff>4</xdr:rowOff>
              </xdr:from>
              <xdr:to>
                <xdr:col>33</xdr:col>
                <xdr:colOff>36</xdr:colOff>
                <xdr:row>116</xdr:row>
                <xdr:rowOff>10</xdr:rowOff>
              </xdr:to>
            </anchor>
          </commentPr>
        </mc:Choice>
        <mc:Fallback/>
      </mc:AlternateContent>
    </comment>
    <comment ref="E120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22K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</xdr:colOff>
                <xdr:row>118</xdr:row>
                <xdr:rowOff>4</xdr:rowOff>
              </xdr:from>
              <xdr:to>
                <xdr:col>33</xdr:col>
                <xdr:colOff>36</xdr:colOff>
                <xdr:row>123</xdr:row>
                <xdr:rowOff>10</xdr:rowOff>
              </xdr:to>
            </anchor>
          </commentPr>
        </mc:Choice>
        <mc:Fallback/>
      </mc:AlternateContent>
    </comment>
    <comment ref="E124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reveune of 1269K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</xdr:colOff>
                <xdr:row>122</xdr:row>
                <xdr:rowOff>4</xdr:rowOff>
              </xdr:from>
              <xdr:to>
                <xdr:col>33</xdr:col>
                <xdr:colOff>36</xdr:colOff>
                <xdr:row>127</xdr:row>
                <xdr:rowOff>10</xdr:rowOff>
              </xdr:to>
            </anchor>
          </commentPr>
        </mc:Choice>
        <mc:Fallback/>
      </mc:AlternateContent>
    </comment>
    <comment ref="E133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1147K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</xdr:colOff>
                <xdr:row>131</xdr:row>
                <xdr:rowOff>4</xdr:rowOff>
              </xdr:from>
              <xdr:to>
                <xdr:col>33</xdr:col>
                <xdr:colOff>36</xdr:colOff>
                <xdr:row>136</xdr:row>
                <xdr:rowOff>10</xdr:rowOff>
              </xdr:to>
            </anchor>
          </commentPr>
        </mc:Choice>
        <mc:Fallback/>
      </mc:AlternateContent>
    </comment>
    <comment ref="AC27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EOG:20K; San Juan:750K; EREC:1K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63</xdr:col>
                <xdr:colOff>49</xdr:colOff>
                <xdr:row>25</xdr:row>
                <xdr:rowOff>0</xdr:rowOff>
              </xdr:from>
              <xdr:to>
                <xdr:col>65</xdr:col>
                <xdr:colOff>66</xdr:colOff>
                <xdr:row>30</xdr:row>
                <xdr:rowOff>6</xdr:rowOff>
              </xdr:to>
            </anchor>
          </commentPr>
        </mc:Choice>
        <mc:Fallback/>
      </mc:AlternateContent>
    </comment>
    <comment ref="AC50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bill to RAC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64</xdr:col>
                <xdr:colOff>56</xdr:colOff>
                <xdr:row>48</xdr:row>
                <xdr:rowOff>0</xdr:rowOff>
              </xdr:from>
              <xdr:to>
                <xdr:col>67</xdr:col>
                <xdr:colOff>5</xdr:colOff>
                <xdr:row>53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<sst xmlns="http://schemas.openxmlformats.org/spreadsheetml/2006/main" count="650" uniqueCount="328">
  <si>
    <t xml:space="preserve">Corporate Staff and Service Group Analysis </t>
  </si>
  <si>
    <t xml:space="preserve">2002 Operating Budgets</t>
  </si>
  <si>
    <t xml:space="preserve">MMF Charges of Corporate &amp; Other Expenses</t>
  </si>
  <si>
    <t xml:space="preserve">(in Thousands)</t>
  </si>
  <si>
    <t xml:space="preserve">TOTAL</t>
  </si>
  <si>
    <t xml:space="preserve">DIRECT </t>
  </si>
  <si>
    <t xml:space="preserve">CORP EXPENSES</t>
  </si>
  <si>
    <t xml:space="preserve">NET </t>
  </si>
  <si>
    <t xml:space="preserve">O&amp;M </t>
  </si>
  <si>
    <t xml:space="preserve">Northern </t>
  </si>
  <si>
    <t xml:space="preserve">ETS</t>
  </si>
  <si>
    <t xml:space="preserve">Total </t>
  </si>
  <si>
    <t xml:space="preserve">CHARGES</t>
  </si>
  <si>
    <t xml:space="preserve">NOT MMF</t>
  </si>
  <si>
    <t xml:space="preserve">EXPENSES</t>
  </si>
  <si>
    <t xml:space="preserve">FLORIDA</t>
  </si>
  <si>
    <t xml:space="preserve">NORTHERN</t>
  </si>
  <si>
    <t xml:space="preserve">NORTHERN </t>
  </si>
  <si>
    <t xml:space="preserve">PORTLAND</t>
  </si>
  <si>
    <t xml:space="preserve">ALLOCATION</t>
  </si>
  <si>
    <t xml:space="preserve">CO.</t>
  </si>
  <si>
    <t xml:space="preserve">COST CENTER DESCRIPTION</t>
  </si>
  <si>
    <t xml:space="preserve">OWNER</t>
  </si>
  <si>
    <t xml:space="preserve">CC #</t>
  </si>
  <si>
    <t xml:space="preserve">BUDGET</t>
  </si>
  <si>
    <t xml:space="preserve">TW</t>
  </si>
  <si>
    <t xml:space="preserve">FGT</t>
  </si>
  <si>
    <t xml:space="preserve">Citrus</t>
  </si>
  <si>
    <t xml:space="preserve">Plains</t>
  </si>
  <si>
    <t xml:space="preserve">NNG</t>
  </si>
  <si>
    <t xml:space="preserve">HQ</t>
  </si>
  <si>
    <t xml:space="preserve">EOTT</t>
  </si>
  <si>
    <t xml:space="preserve">EEOS</t>
  </si>
  <si>
    <t xml:space="preserve">NEPCO</t>
  </si>
  <si>
    <t xml:space="preserve">ENA</t>
  </si>
  <si>
    <t xml:space="preserve">Europe</t>
  </si>
  <si>
    <t xml:space="preserve">EGM</t>
  </si>
  <si>
    <t xml:space="preserve">EIM</t>
  </si>
  <si>
    <t xml:space="preserve">EES</t>
  </si>
  <si>
    <t xml:space="preserve">EBS</t>
  </si>
  <si>
    <t xml:space="preserve">ENW</t>
  </si>
  <si>
    <t xml:space="preserve">EGAS</t>
  </si>
  <si>
    <t xml:space="preserve">EGF</t>
  </si>
  <si>
    <t xml:space="preserve">EPI</t>
  </si>
  <si>
    <t xml:space="preserve">PGG</t>
  </si>
  <si>
    <t xml:space="preserve">Azurix</t>
  </si>
  <si>
    <t xml:space="preserve">EPSC</t>
  </si>
  <si>
    <t xml:space="preserve">OTHER</t>
  </si>
  <si>
    <t xml:space="preserve">Allocated</t>
  </si>
  <si>
    <t xml:space="preserve">IN/(OUT)</t>
  </si>
  <si>
    <t xml:space="preserve">&amp; ADJUSTMENTS</t>
  </si>
  <si>
    <t xml:space="preserve">FOR MMF</t>
  </si>
  <si>
    <t xml:space="preserve">CORPORATE</t>
  </si>
  <si>
    <t xml:space="preserve">GAS</t>
  </si>
  <si>
    <t xml:space="preserve">PLAINS</t>
  </si>
  <si>
    <t xml:space="preserve">NATURAL</t>
  </si>
  <si>
    <t xml:space="preserve">GENERAL</t>
  </si>
  <si>
    <t xml:space="preserve">DISTRIBUTION</t>
  </si>
  <si>
    <t xml:space="preserve">METHOD</t>
  </si>
  <si>
    <t xml:space="preserve">MMF % Per Operating Company - Estimated 2001</t>
  </si>
  <si>
    <t xml:space="preserve">EXECUTIVE</t>
  </si>
  <si>
    <t xml:space="preserve">0011</t>
  </si>
  <si>
    <t xml:space="preserve">Executive Consultant</t>
  </si>
  <si>
    <t xml:space="preserve">Ken Lay</t>
  </si>
  <si>
    <t xml:space="preserve">Retained at Corp.</t>
  </si>
  <si>
    <t xml:space="preserve">President &amp; COO</t>
  </si>
  <si>
    <t xml:space="preserve">Greg Whalley</t>
  </si>
  <si>
    <t xml:space="preserve">Vice Chairman</t>
  </si>
  <si>
    <t xml:space="preserve">Mark Frevert</t>
  </si>
  <si>
    <t xml:space="preserve">Executive Reception</t>
  </si>
  <si>
    <t xml:space="preserve">Chairman &amp; CEO</t>
  </si>
  <si>
    <t xml:space="preserve">Management Conference</t>
  </si>
  <si>
    <t xml:space="preserve">Headcount</t>
  </si>
  <si>
    <t xml:space="preserve">Corp. Aircraft Usage</t>
  </si>
  <si>
    <t xml:space="preserve">Vision &amp; Values Task Force</t>
  </si>
  <si>
    <t xml:space="preserve">Beth Tilney</t>
  </si>
  <si>
    <t xml:space="preserve">TOTAL EXECUTIVE</t>
  </si>
  <si>
    <t xml:space="preserve">LEGAL</t>
  </si>
  <si>
    <t xml:space="preserve">Corporate Secretary</t>
  </si>
  <si>
    <t xml:space="preserve">Hardy Davis</t>
  </si>
  <si>
    <t xml:space="preserve">Anticipated Usage</t>
  </si>
  <si>
    <t xml:space="preserve">MLP Services</t>
  </si>
  <si>
    <t xml:space="preserve">Legal Litigations</t>
  </si>
  <si>
    <t xml:space="preserve">Chuck Cheek</t>
  </si>
  <si>
    <t xml:space="preserve">Actual Legal Fees</t>
  </si>
  <si>
    <t xml:space="preserve">Corporate Legal</t>
  </si>
  <si>
    <t xml:space="preserve">Jim Derrick</t>
  </si>
  <si>
    <t xml:space="preserve">Environmental Legal</t>
  </si>
  <si>
    <t xml:space="preserve">Dave Nutt</t>
  </si>
  <si>
    <t xml:space="preserve">Legal Library</t>
  </si>
  <si>
    <t xml:space="preserve">Executive Board Meeting Expenses</t>
  </si>
  <si>
    <t xml:space="preserve">Corp. Litigation Management</t>
  </si>
  <si>
    <t xml:space="preserve">Robert Williams</t>
  </si>
  <si>
    <t xml:space="preserve">Actual Invoices</t>
  </si>
  <si>
    <t xml:space="preserve">TOTAL LEGAL</t>
  </si>
  <si>
    <t xml:space="preserve">RISK ASSESSMENT &amp; CONTROL</t>
  </si>
  <si>
    <t xml:space="preserve">Credit Risk Management</t>
  </si>
  <si>
    <t xml:space="preserve">Bill Bradford</t>
  </si>
  <si>
    <t xml:space="preserve">Historical Usage</t>
  </si>
  <si>
    <t xml:space="preserve">Portfolio </t>
  </si>
  <si>
    <t xml:space="preserve">Rick Carson</t>
  </si>
  <si>
    <t xml:space="preserve">Underwriting</t>
  </si>
  <si>
    <t xml:space="preserve">Dave Gorte</t>
  </si>
  <si>
    <t xml:space="preserve">Market Risk Management</t>
  </si>
  <si>
    <t xml:space="preserve">David Port</t>
  </si>
  <si>
    <t xml:space="preserve">Domestic Compliance</t>
  </si>
  <si>
    <t xml:space="preserve">Donna Lowry</t>
  </si>
  <si>
    <t xml:space="preserve">Assurance Service</t>
  </si>
  <si>
    <t xml:space="preserve">TOTAL RISK ASSESSMENT &amp; CONTROL</t>
  </si>
  <si>
    <t xml:space="preserve">ACCOUNTING &amp; COMPLIANCE</t>
  </si>
  <si>
    <t xml:space="preserve">Corp Acct, Plan, &amp; Rept</t>
  </si>
  <si>
    <t xml:space="preserve">Bob Butts</t>
  </si>
  <si>
    <t xml:space="preserve">Executive VP &amp; CAO</t>
  </si>
  <si>
    <t xml:space="preserve">Rick Causey</t>
  </si>
  <si>
    <t xml:space="preserve">IT Compliance</t>
  </si>
  <si>
    <t xml:space="preserve">Andrew Parsons</t>
  </si>
  <si>
    <t xml:space="preserve">Enron Assurance Services</t>
  </si>
  <si>
    <t xml:space="preserve">Shawn Kilchrist</t>
  </si>
  <si>
    <t xml:space="preserve">Human Capital Management</t>
  </si>
  <si>
    <t xml:space="preserve">Melissa Becker</t>
  </si>
  <si>
    <t xml:space="preserve">Transaction Accounting</t>
  </si>
  <si>
    <t xml:space="preserve">Rodney Faldyn</t>
  </si>
  <si>
    <t xml:space="preserve">Global Risk Management Operations</t>
  </si>
  <si>
    <t xml:space="preserve">Sally Beck</t>
  </si>
  <si>
    <t xml:space="preserve">TOTAL ACCOUNTING &amp; COMPLIANCE</t>
  </si>
  <si>
    <t xml:space="preserve">CORPORATE TAX</t>
  </si>
  <si>
    <t xml:space="preserve">Federal &amp; State Tax Audits</t>
  </si>
  <si>
    <t xml:space="preserve">Ed Coats</t>
  </si>
  <si>
    <t xml:space="preserve">Mng Dir &amp; General Tax Councel</t>
  </si>
  <si>
    <t xml:space="preserve">Bob Hermann</t>
  </si>
  <si>
    <t xml:space="preserve">Ad Valorem Tax</t>
  </si>
  <si>
    <t xml:space="preserve">Tax Administration</t>
  </si>
  <si>
    <t xml:space="preserve">Leesa White</t>
  </si>
  <si>
    <t xml:space="preserve">Transaction Tax</t>
  </si>
  <si>
    <t xml:space="preserve">Tax Compliance</t>
  </si>
  <si>
    <t xml:space="preserve">Greek Rice</t>
  </si>
  <si>
    <t xml:space="preserve">Tax Solutions</t>
  </si>
  <si>
    <t xml:space="preserve">Tax Planning</t>
  </si>
  <si>
    <t xml:space="preserve">Jim Ginty</t>
  </si>
  <si>
    <t xml:space="preserve">Structured Transactions</t>
  </si>
  <si>
    <t xml:space="preserve">Dave Maxey</t>
  </si>
  <si>
    <t xml:space="preserve">TOTAL CORPORATE TAX</t>
  </si>
  <si>
    <t xml:space="preserve">INVESTOR RELATIONS</t>
  </si>
  <si>
    <t xml:space="preserve">Investor Relations</t>
  </si>
  <si>
    <t xml:space="preserve">Mark Koenig</t>
  </si>
  <si>
    <t xml:space="preserve">TOTAL INVESTOR RELATIONS</t>
  </si>
  <si>
    <t xml:space="preserve">CORPORATE DEVELOPMENT</t>
  </si>
  <si>
    <t xml:space="preserve">Corporate Development</t>
  </si>
  <si>
    <t xml:space="preserve">Mark Metts</t>
  </si>
  <si>
    <t xml:space="preserve">Global Corporate Development</t>
  </si>
  <si>
    <t xml:space="preserve">Jeff Donahue</t>
  </si>
  <si>
    <t xml:space="preserve">Corporate Development - Legal</t>
  </si>
  <si>
    <t xml:space="preserve">Kristina Mordaunt</t>
  </si>
  <si>
    <t xml:space="preserve">TOTAL CORPORATE DEVELOPMENT</t>
  </si>
  <si>
    <t xml:space="preserve">RISK MANAGEMENT</t>
  </si>
  <si>
    <t xml:space="preserve">Corp Risk Mgmt &amp; Insurance</t>
  </si>
  <si>
    <t xml:space="preserve">Jim Bouillion</t>
  </si>
  <si>
    <t xml:space="preserve">Loss Pymts/Premium Alloc.</t>
  </si>
  <si>
    <t xml:space="preserve">Insurance Premiums</t>
  </si>
  <si>
    <t xml:space="preserve">HC, Revenues, Loss Exp</t>
  </si>
  <si>
    <t xml:space="preserve">Political Risk Insurance</t>
  </si>
  <si>
    <t xml:space="preserve">Jonathan Davis</t>
  </si>
  <si>
    <t xml:space="preserve">Book Values/Country Risk</t>
  </si>
  <si>
    <t xml:space="preserve">TOTAL RISK MANAGEMENT</t>
  </si>
  <si>
    <t xml:space="preserve">SAP ISC</t>
  </si>
  <si>
    <t xml:space="preserve">Amortization </t>
  </si>
  <si>
    <t xml:space="preserve">Mike Layne</t>
  </si>
  <si>
    <t xml:space="preserve">Licenses/Docs/Master Data</t>
  </si>
  <si>
    <t xml:space="preserve">ISC Customer Care</t>
  </si>
  <si>
    <t xml:space="preserve">David O'Dell</t>
  </si>
  <si>
    <t xml:space="preserve">ISC Techincal</t>
  </si>
  <si>
    <t xml:space="preserve">Gary Sentiff</t>
  </si>
  <si>
    <t xml:space="preserve">ISC Quality Assurance</t>
  </si>
  <si>
    <t xml:space="preserve">Mary Sloan</t>
  </si>
  <si>
    <t xml:space="preserve">ISC System Design &amp; Build</t>
  </si>
  <si>
    <t xml:space="preserve">Vince Cacaro</t>
  </si>
  <si>
    <t xml:space="preserve">ISC Portfolio Management</t>
  </si>
  <si>
    <t xml:space="preserve">Mark Schmidt</t>
  </si>
  <si>
    <t xml:space="preserve">ISC Executive</t>
  </si>
  <si>
    <t xml:space="preserve">Allan Sommer</t>
  </si>
  <si>
    <t xml:space="preserve">ISC Knowledge Management</t>
  </si>
  <si>
    <t xml:space="preserve">Andy Lawrence</t>
  </si>
  <si>
    <t xml:space="preserve">ISC Internal Planning &amp; Support</t>
  </si>
  <si>
    <t xml:space="preserve">Chris Schlaudraff</t>
  </si>
  <si>
    <t xml:space="preserve">ISC Indirect Costs</t>
  </si>
  <si>
    <t xml:space="preserve">Susan Bellinghausen</t>
  </si>
  <si>
    <t xml:space="preserve">ISC LMS Services</t>
  </si>
  <si>
    <t xml:space="preserve">ISC Corporate Charges</t>
  </si>
  <si>
    <t xml:space="preserve">ISC HR/Knowledge Transfer Programs</t>
  </si>
  <si>
    <t xml:space="preserve">Brad McSherry</t>
  </si>
  <si>
    <t xml:space="preserve">ISC Support Allocations</t>
  </si>
  <si>
    <t xml:space="preserve">TOTAL SAP ISC</t>
  </si>
  <si>
    <t xml:space="preserve">STRATEGIC SOURCING</t>
  </si>
  <si>
    <t xml:space="preserve">Accounts Payable</t>
  </si>
  <si>
    <t xml:space="preserve">Judy Knepshield</t>
  </si>
  <si>
    <t xml:space="preserve">Line Item Transactions</t>
  </si>
  <si>
    <t xml:space="preserve">GSS Executive &amp; Metrics</t>
  </si>
  <si>
    <t xml:space="preserve">George Wasaff</t>
  </si>
  <si>
    <t xml:space="preserve">GSS Business Development &amp; MWBE</t>
  </si>
  <si>
    <t xml:space="preserve">Jennifer Medcalf</t>
  </si>
  <si>
    <t xml:space="preserve">GSS Operations</t>
  </si>
  <si>
    <t xml:space="preserve">Derryl Cleaveland</t>
  </si>
  <si>
    <t xml:space="preserve">GSS P&amp;P Team</t>
  </si>
  <si>
    <t xml:space="preserve">John Gillespie</t>
  </si>
  <si>
    <t xml:space="preserve">GSS Travel &amp; Entertainment</t>
  </si>
  <si>
    <t xml:space="preserve">TOTAL STRATEGIC SOURCING</t>
  </si>
  <si>
    <t xml:space="preserve">HUMAN RESOURCES </t>
  </si>
  <si>
    <t xml:space="preserve">HR Risk Mgmt/Audit</t>
  </si>
  <si>
    <t xml:space="preserve">Rick Johnson</t>
  </si>
  <si>
    <t xml:space="preserve">Payroll &amp; Relocation</t>
  </si>
  <si>
    <t xml:space="preserve">Diane Taylor</t>
  </si>
  <si>
    <t xml:space="preserve">Health Center</t>
  </si>
  <si>
    <t xml:space="preserve">M. Roman de Mezza</t>
  </si>
  <si>
    <t xml:space="preserve">Employee Events Programs</t>
  </si>
  <si>
    <t xml:space="preserve">Sarah Davis</t>
  </si>
  <si>
    <t xml:space="preserve">Corp. HR Analysis</t>
  </si>
  <si>
    <t xml:space="preserve">Suzanne Brown</t>
  </si>
  <si>
    <t xml:space="preserve">Employee Relations</t>
  </si>
  <si>
    <t xml:space="preserve">Body Shop</t>
  </si>
  <si>
    <t xml:space="preserve">Employee Recreation</t>
  </si>
  <si>
    <t xml:space="preserve">Sally Alvarez</t>
  </si>
  <si>
    <t xml:space="preserve">Downtown Headcount</t>
  </si>
  <si>
    <t xml:space="preserve">Corp HR &amp; CR Exec</t>
  </si>
  <si>
    <t xml:space="preserve">Cindy Olson</t>
  </si>
  <si>
    <t xml:space="preserve">Events/Worklife O&amp;M</t>
  </si>
  <si>
    <t xml:space="preserve">HR Support Services</t>
  </si>
  <si>
    <t xml:space="preserve">Sheila Walton</t>
  </si>
  <si>
    <t xml:space="preserve">EEO/Diversity</t>
  </si>
  <si>
    <t xml:space="preserve">HR Global Information</t>
  </si>
  <si>
    <t xml:space="preserve">Kathy Schultea</t>
  </si>
  <si>
    <t xml:space="preserve">Click at Home</t>
  </si>
  <si>
    <t xml:space="preserve">Marie Newhouse</t>
  </si>
  <si>
    <t xml:space="preserve">Actual Usage</t>
  </si>
  <si>
    <t xml:space="preserve">Worklife Programs</t>
  </si>
  <si>
    <t xml:space="preserve">HR Commercialization</t>
  </si>
  <si>
    <t xml:space="preserve">Brad Coleman</t>
  </si>
  <si>
    <t xml:space="preserve">Enron Kids Center</t>
  </si>
  <si>
    <t xml:space="preserve">TOTAL HUMAN RESOURCES</t>
  </si>
  <si>
    <t xml:space="preserve">BENEFIT PLANS &amp; COMPENSATION</t>
  </si>
  <si>
    <t xml:space="preserve">0001</t>
  </si>
  <si>
    <t xml:space="preserve">Executive Compensation</t>
  </si>
  <si>
    <t xml:space="preserve">Mary Joyce</t>
  </si>
  <si>
    <t xml:space="preserve">Deferral Plans</t>
  </si>
  <si>
    <t xml:space="preserve">Long Term Incentive</t>
  </si>
  <si>
    <t xml:space="preserve">1992 Deferral Plan</t>
  </si>
  <si>
    <t xml:space="preserve">Restricted Stock</t>
  </si>
  <si>
    <t xml:space="preserve">Grant Elections</t>
  </si>
  <si>
    <t xml:space="preserve">Annual Incentive</t>
  </si>
  <si>
    <t xml:space="preserve">Estimated Payments</t>
  </si>
  <si>
    <t xml:space="preserve">Executive Preqs</t>
  </si>
  <si>
    <t xml:space="preserve">MMF</t>
  </si>
  <si>
    <t xml:space="preserve">Employee Performance Awards</t>
  </si>
  <si>
    <t xml:space="preserve">1994 Deferral Plan</t>
  </si>
  <si>
    <t xml:space="preserve">Executive Supplement/COLI</t>
  </si>
  <si>
    <t xml:space="preserve">Options Term/Retiree Employee</t>
  </si>
  <si>
    <t xml:space="preserve">Corp - Benefits/Wellness</t>
  </si>
  <si>
    <t xml:space="preserve">Cynthia Barrow</t>
  </si>
  <si>
    <t xml:space="preserve">5% Salary</t>
  </si>
  <si>
    <t xml:space="preserve">TOTAL BENEFIT PLANS &amp; COMPENSATION</t>
  </si>
  <si>
    <t xml:space="preserve">PUBLIC AFFAIRS &amp; ADMINISTRATION</t>
  </si>
  <si>
    <t xml:space="preserve">Political Action Committee</t>
  </si>
  <si>
    <t xml:space="preserve">Steve Kean</t>
  </si>
  <si>
    <t xml:space="preserve">Enron Washington Inc</t>
  </si>
  <si>
    <t xml:space="preserve">Linda Robertson</t>
  </si>
  <si>
    <t xml:space="preserve">Corporate Advertising</t>
  </si>
  <si>
    <t xml:space="preserve">Mark Palmer</t>
  </si>
  <si>
    <t xml:space="preserve">Exec. VP/Chief of Staff</t>
  </si>
  <si>
    <t xml:space="preserve">Mng Dir Gov't Affairs</t>
  </si>
  <si>
    <t xml:space="preserve">Rick Shapiro</t>
  </si>
  <si>
    <t xml:space="preserve">State Government Affairs-Tx/Ok</t>
  </si>
  <si>
    <t xml:space="preserve">Public Relations - Astros</t>
  </si>
  <si>
    <t xml:space="preserve">State Government Affairs-Calif/West</t>
  </si>
  <si>
    <t xml:space="preserve">State Government Affairs-Canada</t>
  </si>
  <si>
    <t xml:space="preserve">State Government Affairs-Mid Atlantic</t>
  </si>
  <si>
    <t xml:space="preserve">State Government Affairs-Midwest</t>
  </si>
  <si>
    <t xml:space="preserve">Gov't Affairs-Mexico</t>
  </si>
  <si>
    <t xml:space="preserve">Internet Marketing</t>
  </si>
  <si>
    <t xml:space="preserve">State Gov/Fed Reg Env/Implementation</t>
  </si>
  <si>
    <t xml:space="preserve">Employee Communications</t>
  </si>
  <si>
    <t xml:space="preserve">Corp. Identity</t>
  </si>
  <si>
    <t xml:space="preserve">Media Relations</t>
  </si>
  <si>
    <t xml:space="preserve">International Graphics Services</t>
  </si>
  <si>
    <t xml:space="preserve">Int'l PR, Marketing, &amp; Comm</t>
  </si>
  <si>
    <t xml:space="preserve">Gov't Affairs Convention &amp; Inaug.</t>
  </si>
  <si>
    <t xml:space="preserve">Gov't Affairs Environment</t>
  </si>
  <si>
    <t xml:space="preserve">Susan Warthen</t>
  </si>
  <si>
    <t xml:space="preserve">Environmental Policy &amp; Compliance</t>
  </si>
  <si>
    <t xml:space="preserve">Jeffery Keeler</t>
  </si>
  <si>
    <t xml:space="preserve">International Government Affairs</t>
  </si>
  <si>
    <t xml:space="preserve">International Project Finance</t>
  </si>
  <si>
    <t xml:space="preserve">John Hardy</t>
  </si>
  <si>
    <t xml:space="preserve">Asset EHS</t>
  </si>
  <si>
    <t xml:space="preserve">Henry Van</t>
  </si>
  <si>
    <t xml:space="preserve">Chief Environmental Officer</t>
  </si>
  <si>
    <t xml:space="preserve">M. Terraso</t>
  </si>
  <si>
    <t xml:space="preserve">Regulatory Tech Analysis</t>
  </si>
  <si>
    <t xml:space="preserve">Marc Phillips</t>
  </si>
  <si>
    <t xml:space="preserve">Corp Responsibility</t>
  </si>
  <si>
    <t xml:space="preserve">Kelly Kimberly</t>
  </si>
  <si>
    <t xml:space="preserve">Sports Marketing</t>
  </si>
  <si>
    <t xml:space="preserve">Experience Enron</t>
  </si>
  <si>
    <t xml:space="preserve">Oral History</t>
  </si>
  <si>
    <t xml:space="preserve">Reg Risk/Comp Analysis</t>
  </si>
  <si>
    <t xml:space="preserve">University Affairs</t>
  </si>
  <si>
    <t xml:space="preserve">Gov't Affairs-Rates &amp; Regulations</t>
  </si>
  <si>
    <t xml:space="preserve">Gov't Affairs-New Markets</t>
  </si>
  <si>
    <t xml:space="preserve">Gov't Affairs-Broadband</t>
  </si>
  <si>
    <t xml:space="preserve">Business Controls</t>
  </si>
  <si>
    <t xml:space="preserve">John Brindle</t>
  </si>
  <si>
    <t xml:space="preserve">Public Affairs EBS Support 2</t>
  </si>
  <si>
    <t xml:space="preserve">Steve Kean/Mark Palmer</t>
  </si>
  <si>
    <t xml:space="preserve">Corporate Facility Audits</t>
  </si>
  <si>
    <t xml:space="preserve">Steve Allen</t>
  </si>
  <si>
    <t xml:space="preserve">Public Relations - EBS </t>
  </si>
  <si>
    <t xml:space="preserve">TOTAL PUBLIC AFFAIRS &amp; ADMINISTRATION</t>
  </si>
  <si>
    <t xml:space="preserve">COMMUNITY RELATIONS</t>
  </si>
  <si>
    <t xml:space="preserve">Department Expenses</t>
  </si>
  <si>
    <t xml:space="preserve">Program Promotions</t>
  </si>
  <si>
    <t xml:space="preserve">United Way Campaign</t>
  </si>
  <si>
    <t xml:space="preserve">Actual Matching</t>
  </si>
  <si>
    <t xml:space="preserve">Corporate Contributions</t>
  </si>
  <si>
    <t xml:space="preserve">Corporate Memberships</t>
  </si>
  <si>
    <t xml:space="preserve">Enron Foundation Matching Funds/Gifts</t>
  </si>
  <si>
    <t xml:space="preserve">Volunteer Projects</t>
  </si>
  <si>
    <t xml:space="preserve">TOTAL COMMUNITY RELATIONS</t>
  </si>
  <si>
    <t xml:space="preserve">GRAND TOTALS</t>
  </si>
  <si>
    <t xml:space="preserve">2001 MMF Allocations</t>
  </si>
  <si>
    <t xml:space="preserve">Change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</si>
</sst>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0.0%"/>
    <numFmt numFmtId="167" formatCode="[$-409]m/d/yyyy\ h:mm"/>
    <numFmt numFmtId="168" formatCode="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36.7"/>
    <col collapsed="false" customWidth="true" hidden="false" outlineLevel="0" max="3" min="3" style="0" width="18.41"/>
    <col collapsed="false" customWidth="true" hidden="false" outlineLevel="0" max="4" min="4" style="0" width="7.99"/>
    <col collapsed="false" customWidth="true" hidden="false" outlineLevel="0" max="5" min="5" style="1" width="11.13"/>
    <col collapsed="false" customWidth="true" hidden="true" outlineLevel="0" max="6" min="6" style="1" width="1.99"/>
    <col collapsed="false" customWidth="true" hidden="true" outlineLevel="0" max="10" min="7" style="1" width="9.56"/>
    <col collapsed="false" customWidth="true" hidden="true" outlineLevel="0" max="11" min="11" style="1" width="11.13"/>
    <col collapsed="false" customWidth="true" hidden="true" outlineLevel="0" max="12" min="12" style="1" width="10.71"/>
    <col collapsed="false" customWidth="true" hidden="true" outlineLevel="0" max="14" min="13" style="1" width="9.56"/>
    <col collapsed="false" customWidth="true" hidden="true" outlineLevel="0" max="15" min="15" style="1" width="10.41"/>
    <col collapsed="false" customWidth="true" hidden="true" outlineLevel="0" max="16" min="16" style="1" width="11.56"/>
    <col collapsed="false" customWidth="true" hidden="true" outlineLevel="0" max="18" min="17" style="1" width="11.28"/>
    <col collapsed="false" customWidth="true" hidden="true" outlineLevel="0" max="19" min="19" style="1" width="9.56"/>
    <col collapsed="false" customWidth="true" hidden="true" outlineLevel="0" max="20" min="20" style="1" width="11.56"/>
    <col collapsed="false" customWidth="true" hidden="true" outlineLevel="0" max="22" min="21" style="1" width="10.99"/>
    <col collapsed="false" customWidth="true" hidden="true" outlineLevel="0" max="23" min="23" style="1" width="10.71"/>
    <col collapsed="false" customWidth="true" hidden="true" outlineLevel="0" max="24" min="24" style="1" width="11.28"/>
    <col collapsed="false" customWidth="true" hidden="true" outlineLevel="0" max="25" min="25" style="1" width="9.28"/>
    <col collapsed="false" customWidth="true" hidden="true" outlineLevel="0" max="29" min="26" style="1" width="9.06"/>
    <col collapsed="false" customWidth="true" hidden="true" outlineLevel="0" max="30" min="30" style="1" width="9.7"/>
    <col collapsed="false" customWidth="true" hidden="false" outlineLevel="0" max="31" min="31" style="1" width="1.99"/>
    <col collapsed="false" customWidth="true" hidden="false" outlineLevel="0" max="32" min="32" style="2" width="13.85"/>
    <col collapsed="false" customWidth="true" hidden="false" outlineLevel="0" max="33" min="33" style="2" width="1.99"/>
    <col collapsed="false" customWidth="true" hidden="false" outlineLevel="0" max="34" min="34" style="3" width="16.84"/>
    <col collapsed="false" customWidth="true" hidden="false" outlineLevel="0" max="35" min="35" style="3" width="1.99"/>
    <col collapsed="false" customWidth="true" hidden="false" outlineLevel="0" max="36" min="36" style="3" width="10.85"/>
    <col collapsed="false" customWidth="true" hidden="false" outlineLevel="0" max="37" min="37" style="3" width="3.56"/>
    <col collapsed="false" customWidth="true" hidden="false" outlineLevel="0" max="38" min="38" style="3" width="11.42"/>
    <col collapsed="false" customWidth="true" hidden="false" outlineLevel="0" max="39" min="39" style="3" width="1.99"/>
    <col collapsed="false" customWidth="true" hidden="false" outlineLevel="0" max="40" min="40" style="3" width="10.41"/>
    <col collapsed="false" customWidth="true" hidden="false" outlineLevel="0" max="41" min="41" style="3" width="1.99"/>
    <col collapsed="false" customWidth="true" hidden="false" outlineLevel="0" max="42" min="42" style="3" width="10.71"/>
    <col collapsed="false" customWidth="true" hidden="false" outlineLevel="0" max="43" min="43" style="3" width="1.99"/>
    <col collapsed="false" customWidth="true" hidden="false" outlineLevel="0" max="44" min="44" style="3" width="10.71"/>
    <col collapsed="false" customWidth="true" hidden="false" outlineLevel="0" max="45" min="45" style="3" width="1.99"/>
    <col collapsed="false" customWidth="true" hidden="false" outlineLevel="0" max="46" min="46" style="3" width="11.28"/>
    <col collapsed="false" customWidth="true" hidden="false" outlineLevel="0" max="47" min="47" style="3" width="1.99"/>
    <col collapsed="false" customWidth="true" hidden="false" outlineLevel="0" max="48" min="48" style="3" width="11.28"/>
    <col collapsed="false" customWidth="true" hidden="false" outlineLevel="0" max="49" min="49" style="3" width="1.99"/>
    <col collapsed="false" customWidth="true" hidden="false" outlineLevel="0" max="50" min="50" style="3" width="12.42"/>
    <col collapsed="false" customWidth="true" hidden="false" outlineLevel="0" max="51" min="51" style="1" width="3.56"/>
    <col collapsed="false" customWidth="true" hidden="false" outlineLevel="0" max="52" min="52" style="1" width="24.56"/>
    <col collapsed="false" customWidth="false" hidden="false" outlineLevel="0" max="257" min="53" style="3" width="9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5"/>
      <c r="AZ1" s="5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" hidden="false" customHeight="false" outlineLevel="0" collapsed="false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5"/>
      <c r="AZ2" s="5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" hidden="false" customHeight="false" outlineLevel="0" collapsed="false">
      <c r="A3" s="4" t="s">
        <v>2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  <c r="AG3" s="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5"/>
      <c r="AZ3" s="5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2.75" hidden="false" customHeight="false" outlineLevel="0" collapsed="false">
      <c r="A4" s="0" t="s">
        <v>3</v>
      </c>
    </row>
    <row r="5" customFormat="false" ht="15.75" hidden="false" customHeight="false" outlineLevel="0" collapsed="false">
      <c r="A5" s="8"/>
      <c r="B5" s="9"/>
      <c r="C5" s="8"/>
      <c r="D5" s="8"/>
      <c r="E5" s="10" t="s">
        <v>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1" t="s">
        <v>5</v>
      </c>
      <c r="AG5" s="11"/>
      <c r="AH5" s="12" t="s">
        <v>6</v>
      </c>
      <c r="AI5" s="12"/>
      <c r="AJ5" s="12" t="s">
        <v>7</v>
      </c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0"/>
      <c r="AZ5" s="10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8"/>
      <c r="B6" s="8"/>
      <c r="C6" s="8"/>
      <c r="D6" s="8"/>
      <c r="E6" s="10" t="s">
        <v>8</v>
      </c>
      <c r="F6" s="13"/>
      <c r="G6" s="10"/>
      <c r="H6" s="10"/>
      <c r="I6" s="10"/>
      <c r="J6" s="10" t="s">
        <v>9</v>
      </c>
      <c r="K6" s="10"/>
      <c r="L6" s="10" t="s">
        <v>10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 t="s">
        <v>11</v>
      </c>
      <c r="AE6" s="10"/>
      <c r="AF6" s="11" t="s">
        <v>12</v>
      </c>
      <c r="AG6" s="11"/>
      <c r="AH6" s="12" t="s">
        <v>13</v>
      </c>
      <c r="AI6" s="14"/>
      <c r="AJ6" s="12" t="s">
        <v>14</v>
      </c>
      <c r="AK6" s="14"/>
      <c r="AL6" s="12"/>
      <c r="AM6" s="12"/>
      <c r="AN6" s="12"/>
      <c r="AO6" s="12"/>
      <c r="AP6" s="12" t="s">
        <v>15</v>
      </c>
      <c r="AQ6" s="12"/>
      <c r="AR6" s="12" t="s">
        <v>16</v>
      </c>
      <c r="AS6" s="12"/>
      <c r="AT6" s="12" t="s">
        <v>17</v>
      </c>
      <c r="AU6" s="12"/>
      <c r="AV6" s="12" t="s">
        <v>18</v>
      </c>
      <c r="AW6" s="14"/>
      <c r="AX6" s="12" t="s">
        <v>4</v>
      </c>
      <c r="AY6" s="13"/>
      <c r="AZ6" s="10" t="s">
        <v>19</v>
      </c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8" t="s">
        <v>20</v>
      </c>
      <c r="B7" s="8" t="s">
        <v>21</v>
      </c>
      <c r="C7" s="8" t="s">
        <v>22</v>
      </c>
      <c r="D7" s="8" t="s">
        <v>23</v>
      </c>
      <c r="E7" s="10" t="s">
        <v>24</v>
      </c>
      <c r="F7" s="13"/>
      <c r="G7" s="10" t="s">
        <v>25</v>
      </c>
      <c r="H7" s="10" t="s">
        <v>26</v>
      </c>
      <c r="I7" s="10" t="s">
        <v>27</v>
      </c>
      <c r="J7" s="10" t="s">
        <v>28</v>
      </c>
      <c r="K7" s="10" t="s">
        <v>29</v>
      </c>
      <c r="L7" s="10" t="s">
        <v>30</v>
      </c>
      <c r="M7" s="10" t="s">
        <v>31</v>
      </c>
      <c r="N7" s="10" t="s">
        <v>32</v>
      </c>
      <c r="O7" s="10" t="s">
        <v>33</v>
      </c>
      <c r="P7" s="10" t="s">
        <v>34</v>
      </c>
      <c r="Q7" s="10" t="s">
        <v>35</v>
      </c>
      <c r="R7" s="10" t="s">
        <v>36</v>
      </c>
      <c r="S7" s="10" t="s">
        <v>37</v>
      </c>
      <c r="T7" s="10" t="s">
        <v>38</v>
      </c>
      <c r="U7" s="10" t="s">
        <v>39</v>
      </c>
      <c r="V7" s="10" t="s">
        <v>40</v>
      </c>
      <c r="W7" s="10" t="s">
        <v>41</v>
      </c>
      <c r="X7" s="10" t="s">
        <v>42</v>
      </c>
      <c r="Y7" s="10" t="s">
        <v>43</v>
      </c>
      <c r="Z7" s="10" t="s">
        <v>44</v>
      </c>
      <c r="AA7" s="10" t="s">
        <v>45</v>
      </c>
      <c r="AB7" s="10" t="s">
        <v>46</v>
      </c>
      <c r="AC7" s="10" t="s">
        <v>47</v>
      </c>
      <c r="AD7" s="10" t="s">
        <v>48</v>
      </c>
      <c r="AE7" s="10"/>
      <c r="AF7" s="11" t="s">
        <v>49</v>
      </c>
      <c r="AG7" s="11"/>
      <c r="AH7" s="12" t="s">
        <v>50</v>
      </c>
      <c r="AI7" s="14"/>
      <c r="AJ7" s="12" t="s">
        <v>51</v>
      </c>
      <c r="AK7" s="14"/>
      <c r="AL7" s="12" t="s">
        <v>52</v>
      </c>
      <c r="AM7" s="12"/>
      <c r="AN7" s="12" t="s">
        <v>25</v>
      </c>
      <c r="AO7" s="12"/>
      <c r="AP7" s="12" t="s">
        <v>53</v>
      </c>
      <c r="AQ7" s="12"/>
      <c r="AR7" s="12" t="s">
        <v>54</v>
      </c>
      <c r="AS7" s="12"/>
      <c r="AT7" s="12" t="s">
        <v>55</v>
      </c>
      <c r="AU7" s="12"/>
      <c r="AV7" s="12" t="s">
        <v>56</v>
      </c>
      <c r="AW7" s="14"/>
      <c r="AX7" s="12" t="s">
        <v>57</v>
      </c>
      <c r="AY7" s="13"/>
      <c r="AZ7" s="10" t="s">
        <v>58</v>
      </c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8"/>
      <c r="B8" s="8"/>
      <c r="C8" s="8"/>
      <c r="D8" s="8"/>
      <c r="E8" s="1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5"/>
      <c r="AG8" s="15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3"/>
      <c r="AZ8" s="10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8"/>
      <c r="B9" s="8"/>
      <c r="C9" s="8"/>
      <c r="D9" s="8"/>
      <c r="E9" s="10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5"/>
      <c r="AG9" s="15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3"/>
      <c r="AZ9" s="10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8" t="s">
        <v>59</v>
      </c>
      <c r="C10" s="8"/>
      <c r="D10" s="8"/>
      <c r="E10" s="1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5"/>
      <c r="AG10" s="15"/>
      <c r="AH10" s="14"/>
      <c r="AI10" s="14"/>
      <c r="AJ10" s="14"/>
      <c r="AK10" s="14"/>
      <c r="AL10" s="16" t="n">
        <v>0.704</v>
      </c>
      <c r="AM10" s="16"/>
      <c r="AN10" s="16" t="n">
        <v>0.026</v>
      </c>
      <c r="AO10" s="16"/>
      <c r="AP10" s="16" t="n">
        <v>0.024</v>
      </c>
      <c r="AQ10" s="16"/>
      <c r="AR10" s="16" t="n">
        <v>0.053</v>
      </c>
      <c r="AS10" s="16"/>
      <c r="AT10" s="16" t="n">
        <v>0.08</v>
      </c>
      <c r="AU10" s="16"/>
      <c r="AV10" s="16" t="n">
        <v>0.113</v>
      </c>
      <c r="AW10" s="16"/>
      <c r="AX10" s="16" t="n">
        <f aca="false">SUM(AL10:AV10)</f>
        <v>1</v>
      </c>
      <c r="AY10" s="13"/>
      <c r="AZ10" s="10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E11" s="17"/>
    </row>
    <row r="12" customFormat="false" ht="12.75" hidden="false" customHeight="false" outlineLevel="0" collapsed="false">
      <c r="A12" s="18" t="s">
        <v>60</v>
      </c>
    </row>
    <row r="13" customFormat="false" ht="12.75" hidden="false" customHeight="false" outlineLevel="0" collapsed="false">
      <c r="A13" s="0" t="s">
        <v>61</v>
      </c>
      <c r="B13" s="0" t="s">
        <v>62</v>
      </c>
      <c r="C13" s="0" t="s">
        <v>63</v>
      </c>
      <c r="D13" s="0" t="n">
        <v>100009</v>
      </c>
      <c r="E13" s="1" t="n">
        <f aca="false">1500+600</f>
        <v>2100</v>
      </c>
      <c r="AD13" s="1" t="n">
        <f aca="false">SUM(G13:AC13)</f>
        <v>0</v>
      </c>
      <c r="AF13" s="2" t="n">
        <f aca="false">-AD13</f>
        <v>-0</v>
      </c>
      <c r="AH13" s="2" t="n">
        <v>-1500</v>
      </c>
      <c r="AI13" s="2"/>
      <c r="AJ13" s="2" t="n">
        <f aca="false">ROUND(+E13+AF13+AH13,0)</f>
        <v>600</v>
      </c>
      <c r="AK13" s="2"/>
      <c r="AL13" s="2" t="n">
        <f aca="false">+$AJ13*AL$10</f>
        <v>422.4</v>
      </c>
      <c r="AM13" s="2"/>
      <c r="AN13" s="2" t="n">
        <f aca="false">+$AJ13*AN$10</f>
        <v>15.6</v>
      </c>
      <c r="AO13" s="2"/>
      <c r="AP13" s="2" t="n">
        <f aca="false">+$AJ13*AP$10</f>
        <v>14.4</v>
      </c>
      <c r="AQ13" s="2"/>
      <c r="AR13" s="2" t="n">
        <f aca="false">+$AJ13*AR$10</f>
        <v>31.8</v>
      </c>
      <c r="AS13" s="2"/>
      <c r="AT13" s="2" t="n">
        <f aca="false">+$AJ13*AT$10</f>
        <v>48</v>
      </c>
      <c r="AU13" s="2"/>
      <c r="AV13" s="2" t="n">
        <f aca="false">+$AJ13*AV$10</f>
        <v>67.8</v>
      </c>
      <c r="AW13" s="2"/>
      <c r="AX13" s="2" t="n">
        <f aca="false">SUM(AK13:AW13)</f>
        <v>600</v>
      </c>
      <c r="AZ13" s="1" t="s">
        <v>64</v>
      </c>
      <c r="BA13" s="2" t="n">
        <f aca="false">+AX13-AJ13</f>
        <v>0</v>
      </c>
    </row>
    <row r="14" customFormat="false" ht="12.75" hidden="false" customHeight="false" outlineLevel="0" collapsed="false">
      <c r="A14" s="0" t="s">
        <v>61</v>
      </c>
      <c r="B14" s="19" t="s">
        <v>65</v>
      </c>
      <c r="C14" s="19" t="s">
        <v>66</v>
      </c>
      <c r="D14" s="0" t="n">
        <v>140673</v>
      </c>
      <c r="E14" s="1" t="n">
        <v>3200</v>
      </c>
      <c r="AD14" s="1" t="n">
        <f aca="false">SUM(G14:AC14)</f>
        <v>0</v>
      </c>
      <c r="AF14" s="2" t="n">
        <f aca="false">-AD14</f>
        <v>-0</v>
      </c>
      <c r="AH14" s="2" t="n">
        <v>-3200</v>
      </c>
      <c r="AI14" s="2"/>
      <c r="AJ14" s="2" t="n">
        <f aca="false">ROUND(+E14+AF14+AH14,0)</f>
        <v>0</v>
      </c>
      <c r="AK14" s="2"/>
      <c r="AL14" s="2" t="n">
        <f aca="false">+$AJ14*AL$10</f>
        <v>0</v>
      </c>
      <c r="AM14" s="2"/>
      <c r="AN14" s="2" t="n">
        <f aca="false">+$AJ14*AN$10</f>
        <v>0</v>
      </c>
      <c r="AO14" s="2"/>
      <c r="AP14" s="2" t="n">
        <f aca="false">+$AJ14*AP$10</f>
        <v>0</v>
      </c>
      <c r="AQ14" s="2"/>
      <c r="AR14" s="2" t="n">
        <f aca="false">+$AJ14*AR$10</f>
        <v>0</v>
      </c>
      <c r="AS14" s="2"/>
      <c r="AT14" s="2" t="n">
        <f aca="false">+$AJ14*AT$10</f>
        <v>0</v>
      </c>
      <c r="AU14" s="2"/>
      <c r="AV14" s="2" t="n">
        <f aca="false">+$AJ14*AV$10</f>
        <v>0</v>
      </c>
      <c r="AW14" s="2"/>
      <c r="AX14" s="2" t="n">
        <f aca="false">SUM(AK14:AW14)</f>
        <v>0</v>
      </c>
      <c r="AZ14" s="1" t="s">
        <v>64</v>
      </c>
      <c r="BA14" s="2" t="n">
        <f aca="false">+AX14-AJ14</f>
        <v>0</v>
      </c>
    </row>
    <row r="15" customFormat="false" ht="12.75" hidden="false" customHeight="false" outlineLevel="0" collapsed="false">
      <c r="A15" s="0" t="s">
        <v>61</v>
      </c>
      <c r="B15" s="19" t="s">
        <v>67</v>
      </c>
      <c r="C15" s="19" t="s">
        <v>68</v>
      </c>
      <c r="D15" s="0" t="n">
        <v>140672</v>
      </c>
      <c r="E15" s="1" t="n">
        <v>3200</v>
      </c>
      <c r="AD15" s="1" t="n">
        <f aca="false">SUM(G15:AC15)</f>
        <v>0</v>
      </c>
      <c r="AF15" s="2" t="n">
        <f aca="false">-AD15</f>
        <v>-0</v>
      </c>
      <c r="AH15" s="2" t="n">
        <v>0</v>
      </c>
      <c r="AI15" s="2"/>
      <c r="AJ15" s="2" t="n">
        <f aca="false">ROUND(+E15+AF15+AH15,0)</f>
        <v>3200</v>
      </c>
      <c r="AK15" s="2"/>
      <c r="AL15" s="2" t="n">
        <f aca="false">+$AJ15*AL$10</f>
        <v>2252.8</v>
      </c>
      <c r="AM15" s="2"/>
      <c r="AN15" s="2" t="n">
        <f aca="false">+$AJ15*AN$10</f>
        <v>83.2</v>
      </c>
      <c r="AO15" s="2"/>
      <c r="AP15" s="2" t="n">
        <f aca="false">+$AJ15*AP$10</f>
        <v>76.8</v>
      </c>
      <c r="AQ15" s="2"/>
      <c r="AR15" s="2" t="n">
        <f aca="false">+$AJ15*AR$10</f>
        <v>169.6</v>
      </c>
      <c r="AS15" s="2"/>
      <c r="AT15" s="2" t="n">
        <f aca="false">+$AJ15*AT$10</f>
        <v>256</v>
      </c>
      <c r="AU15" s="2"/>
      <c r="AV15" s="2" t="n">
        <f aca="false">+$AJ15*AV$10</f>
        <v>361.6</v>
      </c>
      <c r="AW15" s="2"/>
      <c r="AX15" s="2" t="n">
        <f aca="false">SUM(AK15:AW15)</f>
        <v>3200</v>
      </c>
      <c r="AZ15" s="1" t="s">
        <v>64</v>
      </c>
      <c r="BA15" s="2" t="n">
        <f aca="false">+AX15-AJ15</f>
        <v>0</v>
      </c>
    </row>
    <row r="16" customFormat="false" ht="12.75" hidden="false" customHeight="false" outlineLevel="0" collapsed="false">
      <c r="A16" s="0" t="s">
        <v>61</v>
      </c>
      <c r="B16" s="0" t="s">
        <v>69</v>
      </c>
      <c r="C16" s="0" t="s">
        <v>63</v>
      </c>
      <c r="D16" s="0" t="n">
        <v>100020</v>
      </c>
      <c r="E16" s="1" t="n">
        <v>2300</v>
      </c>
      <c r="AD16" s="1" t="n">
        <f aca="false">SUM(G16:AC16)</f>
        <v>0</v>
      </c>
      <c r="AF16" s="2" t="n">
        <f aca="false">-AD16</f>
        <v>-0</v>
      </c>
      <c r="AH16" s="2" t="n">
        <v>0</v>
      </c>
      <c r="AI16" s="2"/>
      <c r="AJ16" s="2" t="n">
        <f aca="false">ROUND(+E16+AF16+AH16,0)</f>
        <v>2300</v>
      </c>
      <c r="AK16" s="2"/>
      <c r="AL16" s="2" t="n">
        <f aca="false">+$AJ16*AL$10</f>
        <v>1619.2</v>
      </c>
      <c r="AM16" s="2"/>
      <c r="AN16" s="2" t="n">
        <f aca="false">+$AJ16*AN$10</f>
        <v>59.8</v>
      </c>
      <c r="AO16" s="2"/>
      <c r="AP16" s="2" t="n">
        <f aca="false">+$AJ16*AP$10</f>
        <v>55.2</v>
      </c>
      <c r="AQ16" s="2"/>
      <c r="AR16" s="2" t="n">
        <f aca="false">+$AJ16*AR$10</f>
        <v>121.9</v>
      </c>
      <c r="AS16" s="2"/>
      <c r="AT16" s="2" t="n">
        <f aca="false">+$AJ16*AT$10</f>
        <v>184</v>
      </c>
      <c r="AU16" s="2"/>
      <c r="AV16" s="2" t="n">
        <f aca="false">+$AJ16*AV$10</f>
        <v>259.9</v>
      </c>
      <c r="AW16" s="2"/>
      <c r="AX16" s="2" t="n">
        <f aca="false">SUM(AK16:AW16)</f>
        <v>2300</v>
      </c>
      <c r="AZ16" s="1" t="s">
        <v>64</v>
      </c>
      <c r="BA16" s="2" t="n">
        <f aca="false">+AX16-AJ16</f>
        <v>0</v>
      </c>
    </row>
    <row r="17" customFormat="false" ht="12.75" hidden="false" customHeight="false" outlineLevel="0" collapsed="false">
      <c r="A17" s="0" t="s">
        <v>61</v>
      </c>
      <c r="B17" s="0" t="s">
        <v>70</v>
      </c>
      <c r="C17" s="0" t="s">
        <v>63</v>
      </c>
      <c r="D17" s="0" t="n">
        <v>100044</v>
      </c>
      <c r="E17" s="1" t="n">
        <v>3800</v>
      </c>
      <c r="AD17" s="1" t="n">
        <f aca="false">SUM(G17:AC17)</f>
        <v>0</v>
      </c>
      <c r="AF17" s="2" t="n">
        <f aca="false">-AD17</f>
        <v>-0</v>
      </c>
      <c r="AH17" s="2" t="n">
        <v>0</v>
      </c>
      <c r="AI17" s="2"/>
      <c r="AJ17" s="2" t="n">
        <f aca="false">ROUND(+E17+AF17+AH17,0)</f>
        <v>3800</v>
      </c>
      <c r="AK17" s="2"/>
      <c r="AL17" s="2" t="n">
        <f aca="false">+$AJ17*AL$10</f>
        <v>2675.2</v>
      </c>
      <c r="AM17" s="2"/>
      <c r="AN17" s="2" t="n">
        <f aca="false">+$AJ17*AN$10</f>
        <v>98.8</v>
      </c>
      <c r="AO17" s="2"/>
      <c r="AP17" s="2" t="n">
        <f aca="false">+$AJ17*AP$10</f>
        <v>91.2</v>
      </c>
      <c r="AQ17" s="2"/>
      <c r="AR17" s="2" t="n">
        <f aca="false">+$AJ17*AR$10</f>
        <v>201.4</v>
      </c>
      <c r="AS17" s="2"/>
      <c r="AT17" s="2" t="n">
        <f aca="false">+$AJ17*AT$10</f>
        <v>304</v>
      </c>
      <c r="AU17" s="2"/>
      <c r="AV17" s="2" t="n">
        <f aca="false">+$AJ17*AV$10</f>
        <v>429.4</v>
      </c>
      <c r="AW17" s="2"/>
      <c r="AX17" s="2" t="n">
        <f aca="false">SUM(AK17:AW17)</f>
        <v>3800</v>
      </c>
      <c r="AZ17" s="1" t="s">
        <v>64</v>
      </c>
      <c r="BA17" s="2" t="n">
        <f aca="false">+AX17-AJ17</f>
        <v>0</v>
      </c>
    </row>
    <row r="18" customFormat="false" ht="12.75" hidden="false" customHeight="false" outlineLevel="0" collapsed="false">
      <c r="A18" s="0" t="s">
        <v>61</v>
      </c>
      <c r="B18" s="0" t="s">
        <v>71</v>
      </c>
      <c r="C18" s="0" t="s">
        <v>63</v>
      </c>
      <c r="D18" s="0" t="n">
        <v>100066</v>
      </c>
      <c r="E18" s="1" t="n">
        <v>950</v>
      </c>
      <c r="G18" s="1" t="n">
        <v>9.5</v>
      </c>
      <c r="H18" s="1" t="n">
        <v>9.5</v>
      </c>
      <c r="I18" s="1" t="n">
        <v>9.5</v>
      </c>
      <c r="J18" s="1" t="n">
        <v>19</v>
      </c>
      <c r="K18" s="1" t="n">
        <v>57</v>
      </c>
      <c r="L18" s="1" t="n">
        <v>9.5</v>
      </c>
      <c r="M18" s="1" t="n">
        <v>28.5</v>
      </c>
      <c r="N18" s="1" t="n">
        <v>28.5</v>
      </c>
      <c r="O18" s="1" t="n">
        <v>28.5</v>
      </c>
      <c r="P18" s="1" t="n">
        <v>66.5</v>
      </c>
      <c r="Q18" s="1" t="n">
        <v>114</v>
      </c>
      <c r="R18" s="1" t="n">
        <v>28.5</v>
      </c>
      <c r="S18" s="1" t="n">
        <v>19</v>
      </c>
      <c r="T18" s="1" t="n">
        <v>85.5</v>
      </c>
      <c r="U18" s="1" t="n">
        <v>28.5</v>
      </c>
      <c r="V18" s="1" t="n">
        <v>114</v>
      </c>
      <c r="W18" s="1" t="n">
        <v>19</v>
      </c>
      <c r="X18" s="1" t="n">
        <v>9.5</v>
      </c>
      <c r="Y18" s="1" t="n">
        <v>0.475</v>
      </c>
      <c r="Z18" s="1" t="n">
        <v>20</v>
      </c>
      <c r="AA18" s="1" t="n">
        <v>0.475</v>
      </c>
      <c r="AD18" s="1" t="n">
        <f aca="false">SUM(G18:AC18)</f>
        <v>704.95</v>
      </c>
      <c r="AF18" s="2" t="n">
        <f aca="false">-AD18</f>
        <v>-704.95</v>
      </c>
      <c r="AH18" s="2" t="n">
        <v>0</v>
      </c>
      <c r="AI18" s="2"/>
      <c r="AJ18" s="2" t="n">
        <f aca="false">ROUND(+E18+AF18+AH18,0)</f>
        <v>245</v>
      </c>
      <c r="AK18" s="2"/>
      <c r="AL18" s="2" t="n">
        <f aca="false">+$AJ18*AL$10</f>
        <v>172.48</v>
      </c>
      <c r="AM18" s="2"/>
      <c r="AN18" s="2" t="n">
        <f aca="false">+$AJ18*AN$10</f>
        <v>6.37</v>
      </c>
      <c r="AO18" s="2"/>
      <c r="AP18" s="2" t="n">
        <f aca="false">+$AJ18*AP$10</f>
        <v>5.88</v>
      </c>
      <c r="AQ18" s="2"/>
      <c r="AR18" s="2" t="n">
        <f aca="false">+$AJ18*AR$10</f>
        <v>12.985</v>
      </c>
      <c r="AS18" s="2"/>
      <c r="AT18" s="2" t="n">
        <f aca="false">+$AJ18*AT$10</f>
        <v>19.6</v>
      </c>
      <c r="AU18" s="2"/>
      <c r="AV18" s="2" t="n">
        <f aca="false">+$AJ18*AV$10</f>
        <v>27.685</v>
      </c>
      <c r="AW18" s="2"/>
      <c r="AX18" s="2" t="n">
        <f aca="false">SUM(AK18:AW18)</f>
        <v>245</v>
      </c>
      <c r="AZ18" s="1" t="s">
        <v>72</v>
      </c>
      <c r="BA18" s="2" t="n">
        <f aca="false">+AX18-AJ18</f>
        <v>0</v>
      </c>
    </row>
    <row r="19" customFormat="false" ht="12.75" hidden="false" customHeight="false" outlineLevel="0" collapsed="false">
      <c r="A19" s="0" t="s">
        <v>61</v>
      </c>
      <c r="B19" s="0" t="s">
        <v>73</v>
      </c>
      <c r="C19" s="0" t="s">
        <v>63</v>
      </c>
      <c r="D19" s="0" t="n">
        <v>100207</v>
      </c>
      <c r="E19" s="1" t="n">
        <v>8600</v>
      </c>
      <c r="AD19" s="1" t="n">
        <f aca="false">SUM(G19:AC19)</f>
        <v>0</v>
      </c>
      <c r="AF19" s="2" t="n">
        <f aca="false">-AD19</f>
        <v>-0</v>
      </c>
      <c r="AH19" s="2" t="n">
        <v>-7000</v>
      </c>
      <c r="AI19" s="2"/>
      <c r="AJ19" s="2" t="n">
        <f aca="false">ROUND(+E19+AF19+AH19,0)</f>
        <v>1600</v>
      </c>
      <c r="AK19" s="2"/>
      <c r="AL19" s="2" t="n">
        <f aca="false">+$AJ19*AL$10</f>
        <v>1126.4</v>
      </c>
      <c r="AM19" s="2"/>
      <c r="AN19" s="2" t="n">
        <f aca="false">+$AJ19*AN$10</f>
        <v>41.6</v>
      </c>
      <c r="AO19" s="2"/>
      <c r="AP19" s="2" t="n">
        <f aca="false">+$AJ19*AP$10</f>
        <v>38.4</v>
      </c>
      <c r="AQ19" s="2"/>
      <c r="AR19" s="2" t="n">
        <f aca="false">+$AJ19*AR$10</f>
        <v>84.8</v>
      </c>
      <c r="AS19" s="2"/>
      <c r="AT19" s="2" t="n">
        <f aca="false">+$AJ19*AT$10</f>
        <v>128</v>
      </c>
      <c r="AU19" s="2"/>
      <c r="AV19" s="2" t="n">
        <f aca="false">+$AJ19*AV$10</f>
        <v>180.8</v>
      </c>
      <c r="AW19" s="2"/>
      <c r="AX19" s="2" t="n">
        <f aca="false">SUM(AK19:AW19)</f>
        <v>1600</v>
      </c>
      <c r="AZ19" s="1" t="s">
        <v>64</v>
      </c>
      <c r="BA19" s="2" t="n">
        <f aca="false">+AX19-AJ19</f>
        <v>0</v>
      </c>
    </row>
    <row r="20" customFormat="false" ht="12.75" hidden="false" customHeight="false" outlineLevel="0" collapsed="false">
      <c r="A20" s="0" t="s">
        <v>61</v>
      </c>
      <c r="B20" s="0" t="s">
        <v>74</v>
      </c>
      <c r="C20" s="0" t="s">
        <v>75</v>
      </c>
      <c r="D20" s="0" t="n">
        <v>100230</v>
      </c>
      <c r="E20" s="1" t="n">
        <v>250</v>
      </c>
      <c r="AD20" s="1" t="n">
        <f aca="false">SUM(G20:AC20)</f>
        <v>0</v>
      </c>
      <c r="AF20" s="2" t="n">
        <f aca="false">-AD20</f>
        <v>-0</v>
      </c>
      <c r="AH20" s="2" t="n">
        <v>0</v>
      </c>
      <c r="AI20" s="2"/>
      <c r="AJ20" s="2" t="n">
        <f aca="false">ROUND(+E20+AF20+AH20,0)</f>
        <v>250</v>
      </c>
      <c r="AK20" s="2"/>
      <c r="AL20" s="2" t="n">
        <f aca="false">+$AJ20*AL$10</f>
        <v>176</v>
      </c>
      <c r="AM20" s="2"/>
      <c r="AN20" s="2" t="n">
        <f aca="false">+$AJ20*AN$10</f>
        <v>6.5</v>
      </c>
      <c r="AO20" s="2"/>
      <c r="AP20" s="2" t="n">
        <f aca="false">+$AJ20*AP$10</f>
        <v>6</v>
      </c>
      <c r="AQ20" s="2"/>
      <c r="AR20" s="2" t="n">
        <f aca="false">+$AJ20*AR$10</f>
        <v>13.25</v>
      </c>
      <c r="AS20" s="2"/>
      <c r="AT20" s="2" t="n">
        <f aca="false">+$AJ20*AT$10</f>
        <v>20</v>
      </c>
      <c r="AU20" s="2"/>
      <c r="AV20" s="2" t="n">
        <f aca="false">+$AJ20*AV$10</f>
        <v>28.25</v>
      </c>
      <c r="AW20" s="2"/>
      <c r="AX20" s="2" t="n">
        <f aca="false">SUM(AK20:AW20)</f>
        <v>250</v>
      </c>
      <c r="AZ20" s="1" t="s">
        <v>64</v>
      </c>
      <c r="BA20" s="2" t="n">
        <f aca="false">+AX20-AJ20</f>
        <v>0</v>
      </c>
    </row>
    <row r="21" customFormat="false" ht="12.75" hidden="false" customHeight="false" outlineLevel="0" collapsed="false"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customFormat="false" ht="12.75" hidden="false" customHeight="false" outlineLevel="0" collapsed="false">
      <c r="A22" s="20"/>
      <c r="B22" s="20" t="s">
        <v>76</v>
      </c>
      <c r="C22" s="20"/>
      <c r="D22" s="20"/>
      <c r="E22" s="21" t="n">
        <f aca="false">SUM(E13:E21)</f>
        <v>24400</v>
      </c>
      <c r="F22" s="21"/>
      <c r="G22" s="21" t="n">
        <f aca="false">SUM(G13:G21)</f>
        <v>9.5</v>
      </c>
      <c r="H22" s="21" t="n">
        <f aca="false">SUM(H13:H21)</f>
        <v>9.5</v>
      </c>
      <c r="I22" s="21" t="n">
        <f aca="false">SUM(I13:I21)</f>
        <v>9.5</v>
      </c>
      <c r="J22" s="21" t="n">
        <f aca="false">SUM(J13:J21)</f>
        <v>19</v>
      </c>
      <c r="K22" s="21" t="n">
        <f aca="false">SUM(K13:K21)</f>
        <v>57</v>
      </c>
      <c r="L22" s="21" t="n">
        <f aca="false">SUM(L13:L21)</f>
        <v>9.5</v>
      </c>
      <c r="M22" s="21" t="n">
        <f aca="false">SUM(M13:M21)</f>
        <v>28.5</v>
      </c>
      <c r="N22" s="21" t="n">
        <f aca="false">SUM(N13:N21)</f>
        <v>28.5</v>
      </c>
      <c r="O22" s="21" t="n">
        <f aca="false">SUM(O13:O21)</f>
        <v>28.5</v>
      </c>
      <c r="P22" s="21" t="n">
        <f aca="false">SUM(P13:P21)</f>
        <v>66.5</v>
      </c>
      <c r="Q22" s="21" t="n">
        <f aca="false">SUM(Q13:Q21)</f>
        <v>114</v>
      </c>
      <c r="R22" s="21" t="n">
        <f aca="false">SUM(R13:R21)</f>
        <v>28.5</v>
      </c>
      <c r="S22" s="21" t="n">
        <f aca="false">SUM(S13:S21)</f>
        <v>19</v>
      </c>
      <c r="T22" s="21" t="n">
        <f aca="false">SUM(T13:T21)</f>
        <v>85.5</v>
      </c>
      <c r="U22" s="21" t="n">
        <f aca="false">SUM(U13:U21)</f>
        <v>28.5</v>
      </c>
      <c r="V22" s="21" t="n">
        <f aca="false">SUM(V13:V21)</f>
        <v>114</v>
      </c>
      <c r="W22" s="21" t="n">
        <f aca="false">SUM(W13:W21)</f>
        <v>19</v>
      </c>
      <c r="X22" s="21" t="n">
        <f aca="false">SUM(X13:X21)</f>
        <v>9.5</v>
      </c>
      <c r="Y22" s="21" t="n">
        <f aca="false">SUM(Y13:Y21)</f>
        <v>0.475</v>
      </c>
      <c r="Z22" s="21" t="n">
        <f aca="false">SUM(Z13:Z21)</f>
        <v>20</v>
      </c>
      <c r="AA22" s="21" t="n">
        <f aca="false">SUM(AA13:AA21)</f>
        <v>0.475</v>
      </c>
      <c r="AB22" s="21" t="n">
        <f aca="false">SUM(AB13:AB21)</f>
        <v>0</v>
      </c>
      <c r="AC22" s="21" t="n">
        <f aca="false">SUM(AC13:AC21)</f>
        <v>0</v>
      </c>
      <c r="AD22" s="21" t="n">
        <f aca="false">SUM(AD13:AD21)</f>
        <v>704.95</v>
      </c>
      <c r="AE22" s="21"/>
      <c r="AF22" s="21" t="n">
        <f aca="false">SUM(AF13:AF21)</f>
        <v>-704.95</v>
      </c>
      <c r="AG22" s="21"/>
      <c r="AH22" s="21" t="n">
        <f aca="false">SUM(AH13:AH21)</f>
        <v>-11700</v>
      </c>
      <c r="AI22" s="21"/>
      <c r="AJ22" s="21" t="n">
        <f aca="false">SUM(AJ13:AJ21)</f>
        <v>11995</v>
      </c>
      <c r="AK22" s="21"/>
      <c r="AL22" s="21" t="n">
        <f aca="false">SUM(AL13:AL21)</f>
        <v>8444.48</v>
      </c>
      <c r="AM22" s="21"/>
      <c r="AN22" s="21" t="n">
        <f aca="false">SUM(AN13:AN21)</f>
        <v>311.87</v>
      </c>
      <c r="AO22" s="21"/>
      <c r="AP22" s="21" t="n">
        <f aca="false">SUM(AP13:AP21)</f>
        <v>287.88</v>
      </c>
      <c r="AQ22" s="21"/>
      <c r="AR22" s="21" t="n">
        <f aca="false">SUM(AR13:AR21)</f>
        <v>635.735</v>
      </c>
      <c r="AS22" s="21"/>
      <c r="AT22" s="21" t="n">
        <f aca="false">SUM(AT13:AT21)</f>
        <v>959.6</v>
      </c>
      <c r="AU22" s="21"/>
      <c r="AV22" s="21" t="n">
        <f aca="false">SUM(AV13:AV21)</f>
        <v>1355.435</v>
      </c>
      <c r="AW22" s="21"/>
      <c r="AX22" s="21" t="n">
        <f aca="false">SUM(AX13:AX21)</f>
        <v>11995</v>
      </c>
      <c r="AY22" s="21"/>
      <c r="AZ22" s="21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customFormat="false" ht="12.75" hidden="false" customHeight="false" outlineLevel="0" collapsed="false">
      <c r="A24" s="18" t="s">
        <v>77</v>
      </c>
      <c r="AD24" s="1" t="n">
        <f aca="false">SUM(G24:AC24)</f>
        <v>0</v>
      </c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customFormat="false" ht="12.75" hidden="false" customHeight="false" outlineLevel="0" collapsed="false">
      <c r="A25" s="0" t="s">
        <v>61</v>
      </c>
      <c r="B25" s="19" t="s">
        <v>78</v>
      </c>
      <c r="C25" s="19" t="s">
        <v>79</v>
      </c>
      <c r="D25" s="19" t="n">
        <v>100030</v>
      </c>
      <c r="E25" s="1" t="n">
        <v>4373</v>
      </c>
      <c r="L25" s="1" t="n">
        <v>38.19</v>
      </c>
      <c r="N25" s="1" t="n">
        <v>28.65</v>
      </c>
      <c r="P25" s="1" t="n">
        <v>210.05</v>
      </c>
      <c r="Q25" s="1" t="n">
        <v>143.12</v>
      </c>
      <c r="R25" s="1" t="n">
        <v>47.75</v>
      </c>
      <c r="T25" s="1" t="n">
        <v>57.3</v>
      </c>
      <c r="U25" s="1" t="n">
        <v>38.19</v>
      </c>
      <c r="W25" s="1" t="n">
        <v>305.49</v>
      </c>
      <c r="X25" s="1" t="n">
        <v>38.19</v>
      </c>
      <c r="Z25" s="1" t="n">
        <v>9.55</v>
      </c>
      <c r="AA25" s="1" t="n">
        <v>38.19</v>
      </c>
      <c r="AD25" s="1" t="n">
        <f aca="false">SUM(G25:AC25)</f>
        <v>954.67</v>
      </c>
      <c r="AF25" s="2" t="n">
        <f aca="false">-AD25</f>
        <v>-954.67</v>
      </c>
      <c r="AH25" s="2" t="n">
        <v>-1500</v>
      </c>
      <c r="AI25" s="2"/>
      <c r="AJ25" s="2" t="n">
        <f aca="false">ROUND(+E25+AF25+AH25,0)</f>
        <v>1918</v>
      </c>
      <c r="AK25" s="2"/>
      <c r="AL25" s="2" t="n">
        <f aca="false">+$AJ25*AL$10</f>
        <v>1350.272</v>
      </c>
      <c r="AM25" s="2"/>
      <c r="AN25" s="2" t="n">
        <f aca="false">+$AJ25*AN$10</f>
        <v>49.868</v>
      </c>
      <c r="AO25" s="2"/>
      <c r="AP25" s="2" t="n">
        <f aca="false">+$AJ25*AP$10</f>
        <v>46.032</v>
      </c>
      <c r="AQ25" s="2"/>
      <c r="AR25" s="2" t="n">
        <v>0</v>
      </c>
      <c r="AS25" s="2"/>
      <c r="AT25" s="2" t="n">
        <f aca="false">+$AJ25*AT$10</f>
        <v>153.44</v>
      </c>
      <c r="AU25" s="2"/>
      <c r="AV25" s="2" t="n">
        <f aca="false">+$AJ25*AV$10</f>
        <v>216.734</v>
      </c>
      <c r="AW25" s="2"/>
      <c r="AX25" s="2" t="n">
        <f aca="false">SUM(AK25:AW25)</f>
        <v>1816.346</v>
      </c>
      <c r="AZ25" s="1" t="s">
        <v>80</v>
      </c>
      <c r="BA25" s="2" t="n">
        <f aca="false">+AX25-AJ25</f>
        <v>-101.654</v>
      </c>
    </row>
    <row r="26" customFormat="false" ht="12.75" hidden="false" customHeight="false" outlineLevel="0" collapsed="false">
      <c r="A26" s="0" t="s">
        <v>61</v>
      </c>
      <c r="B26" s="19" t="s">
        <v>81</v>
      </c>
      <c r="C26" s="19" t="s">
        <v>79</v>
      </c>
      <c r="D26" s="19" t="n">
        <v>100031</v>
      </c>
      <c r="E26" s="1" t="n">
        <v>496</v>
      </c>
      <c r="J26" s="1" t="n">
        <v>180.53</v>
      </c>
      <c r="M26" s="1" t="n">
        <v>120.355</v>
      </c>
      <c r="AD26" s="1" t="n">
        <f aca="false">SUM(G26:AC26)</f>
        <v>300.885</v>
      </c>
      <c r="AF26" s="2" t="n">
        <f aca="false">-AD26</f>
        <v>-300.885</v>
      </c>
      <c r="AH26" s="2" t="n">
        <v>0</v>
      </c>
      <c r="AI26" s="2"/>
      <c r="AJ26" s="2" t="n">
        <f aca="false">ROUND(+E26+AF26+AH26,0)</f>
        <v>195</v>
      </c>
      <c r="AK26" s="2"/>
      <c r="AL26" s="2" t="n">
        <f aca="false">+$AJ26*AL$10</f>
        <v>137.28</v>
      </c>
      <c r="AM26" s="2"/>
      <c r="AN26" s="2" t="n">
        <f aca="false">+$AJ26*AN$10</f>
        <v>5.07</v>
      </c>
      <c r="AO26" s="2"/>
      <c r="AP26" s="2" t="n">
        <f aca="false">+$AJ26*AP$10</f>
        <v>4.68</v>
      </c>
      <c r="AQ26" s="2"/>
      <c r="AR26" s="2" t="n">
        <f aca="false">+$AJ26*AR$10</f>
        <v>10.335</v>
      </c>
      <c r="AS26" s="2"/>
      <c r="AT26" s="2" t="n">
        <f aca="false">+$AJ26*AT$10</f>
        <v>15.6</v>
      </c>
      <c r="AU26" s="2"/>
      <c r="AV26" s="2" t="n">
        <f aca="false">+$AJ26*AV$10</f>
        <v>22.035</v>
      </c>
      <c r="AW26" s="2"/>
      <c r="AX26" s="2" t="n">
        <f aca="false">SUM(AK26:AW26)</f>
        <v>195</v>
      </c>
      <c r="AZ26" s="1" t="s">
        <v>80</v>
      </c>
      <c r="BA26" s="2" t="n">
        <f aca="false">+AX26-AJ26</f>
        <v>0</v>
      </c>
    </row>
    <row r="27" customFormat="false" ht="12.75" hidden="false" customHeight="false" outlineLevel="0" collapsed="false">
      <c r="A27" s="3" t="s">
        <v>61</v>
      </c>
      <c r="B27" s="3" t="s">
        <v>82</v>
      </c>
      <c r="C27" s="3" t="s">
        <v>83</v>
      </c>
      <c r="D27" s="3" t="n">
        <v>100039</v>
      </c>
      <c r="E27" s="2" t="n">
        <v>3680</v>
      </c>
      <c r="F27" s="2"/>
      <c r="G27" s="2"/>
      <c r="H27" s="2"/>
      <c r="I27" s="2"/>
      <c r="J27" s="2" t="n">
        <v>150</v>
      </c>
      <c r="K27" s="2"/>
      <c r="L27" s="2" t="n">
        <v>845</v>
      </c>
      <c r="M27" s="2" t="n">
        <v>25</v>
      </c>
      <c r="N27" s="2"/>
      <c r="O27" s="2"/>
      <c r="P27" s="2" t="n">
        <v>850</v>
      </c>
      <c r="Q27" s="2"/>
      <c r="R27" s="2" t="n">
        <v>750</v>
      </c>
      <c r="S27" s="2"/>
      <c r="T27" s="2" t="n">
        <v>60</v>
      </c>
      <c r="U27" s="2" t="n">
        <v>1</v>
      </c>
      <c r="V27" s="2"/>
      <c r="W27" s="2"/>
      <c r="X27" s="2"/>
      <c r="Y27" s="2"/>
      <c r="Z27" s="2"/>
      <c r="AA27" s="2" t="n">
        <v>10</v>
      </c>
      <c r="AB27" s="2" t="n">
        <v>5</v>
      </c>
      <c r="AC27" s="2" t="n">
        <f aca="false">20+750+1</f>
        <v>771</v>
      </c>
      <c r="AD27" s="1" t="n">
        <f aca="false">SUM(G27:AC27)</f>
        <v>3467</v>
      </c>
      <c r="AF27" s="2" t="n">
        <f aca="false">-AD27</f>
        <v>-3467</v>
      </c>
      <c r="AH27" s="2" t="n">
        <v>0</v>
      </c>
      <c r="AI27" s="2"/>
      <c r="AJ27" s="2" t="n">
        <f aca="false">ROUND(+E27+AF27+AH27,0)</f>
        <v>213</v>
      </c>
      <c r="AK27" s="2"/>
      <c r="AL27" s="2" t="n">
        <f aca="false">+$AJ27*AL$10</f>
        <v>149.952</v>
      </c>
      <c r="AM27" s="2"/>
      <c r="AN27" s="2" t="n">
        <f aca="false">+$AJ27*AN$10</f>
        <v>5.538</v>
      </c>
      <c r="AO27" s="2"/>
      <c r="AP27" s="2" t="n">
        <f aca="false">+$AJ27*AP$10</f>
        <v>5.112</v>
      </c>
      <c r="AQ27" s="2"/>
      <c r="AR27" s="2" t="n">
        <f aca="false">+$AJ27*AR$10</f>
        <v>11.289</v>
      </c>
      <c r="AS27" s="2"/>
      <c r="AT27" s="2" t="n">
        <f aca="false">+$AJ27*AT$10</f>
        <v>17.04</v>
      </c>
      <c r="AU27" s="2"/>
      <c r="AV27" s="2" t="n">
        <f aca="false">+$AJ27*AV$10</f>
        <v>24.069</v>
      </c>
      <c r="AW27" s="2"/>
      <c r="AX27" s="2" t="n">
        <f aca="false">SUM(AK27:AW27)</f>
        <v>213</v>
      </c>
      <c r="AY27" s="2"/>
      <c r="AZ27" s="2" t="s">
        <v>84</v>
      </c>
      <c r="BA27" s="2" t="n">
        <f aca="false">+AX27-AJ27</f>
        <v>0</v>
      </c>
    </row>
    <row r="28" customFormat="false" ht="12.75" hidden="false" customHeight="false" outlineLevel="0" collapsed="false">
      <c r="A28" s="0" t="s">
        <v>61</v>
      </c>
      <c r="B28" s="19" t="s">
        <v>85</v>
      </c>
      <c r="C28" s="22" t="s">
        <v>86</v>
      </c>
      <c r="D28" s="19" t="n">
        <v>100040</v>
      </c>
      <c r="E28" s="1" t="n">
        <v>5514</v>
      </c>
      <c r="L28" s="1" t="n">
        <v>275.693</v>
      </c>
      <c r="N28" s="1" t="n">
        <v>275.693</v>
      </c>
      <c r="P28" s="1" t="n">
        <v>1102.773</v>
      </c>
      <c r="Q28" s="1" t="n">
        <v>275.693</v>
      </c>
      <c r="R28" s="1" t="n">
        <v>275.693</v>
      </c>
      <c r="S28" s="1" t="n">
        <v>275.693</v>
      </c>
      <c r="T28" s="1" t="n">
        <v>551.386</v>
      </c>
      <c r="U28" s="1" t="n">
        <v>275.693</v>
      </c>
      <c r="V28" s="1" t="n">
        <v>275.693</v>
      </c>
      <c r="W28" s="1" t="n">
        <v>551.386</v>
      </c>
      <c r="X28" s="1" t="n">
        <v>275.693</v>
      </c>
      <c r="Y28" s="1" t="n">
        <v>275.693</v>
      </c>
      <c r="AD28" s="1" t="n">
        <f aca="false">SUM(G28:AC28)</f>
        <v>4686.782</v>
      </c>
      <c r="AF28" s="2" t="n">
        <f aca="false">-AD28</f>
        <v>-4686.782</v>
      </c>
      <c r="AH28" s="2" t="n">
        <v>0</v>
      </c>
      <c r="AI28" s="2"/>
      <c r="AJ28" s="2" t="n">
        <f aca="false">ROUND(+E28+AF28+AH28,0)</f>
        <v>827</v>
      </c>
      <c r="AK28" s="2"/>
      <c r="AL28" s="2" t="n">
        <f aca="false">+$AJ28*AL$10</f>
        <v>582.208</v>
      </c>
      <c r="AM28" s="2"/>
      <c r="AN28" s="2" t="n">
        <f aca="false">+$AJ28*AN$10</f>
        <v>21.502</v>
      </c>
      <c r="AO28" s="2"/>
      <c r="AP28" s="2" t="n">
        <f aca="false">+$AJ28*AP$10</f>
        <v>19.848</v>
      </c>
      <c r="AQ28" s="2"/>
      <c r="AR28" s="2" t="n">
        <f aca="false">+$AJ28*AR$10</f>
        <v>43.831</v>
      </c>
      <c r="AS28" s="2"/>
      <c r="AT28" s="2" t="n">
        <f aca="false">+$AJ28*AT$10</f>
        <v>66.16</v>
      </c>
      <c r="AU28" s="2"/>
      <c r="AV28" s="2" t="n">
        <f aca="false">+$AJ28*AV$10</f>
        <v>93.451</v>
      </c>
      <c r="AW28" s="2"/>
      <c r="AX28" s="2" t="n">
        <f aca="false">SUM(AK28:AW28)</f>
        <v>827</v>
      </c>
      <c r="AZ28" s="1" t="s">
        <v>80</v>
      </c>
      <c r="BA28" s="2" t="n">
        <f aca="false">+AX28-AJ28</f>
        <v>0</v>
      </c>
    </row>
    <row r="29" customFormat="false" ht="12.75" hidden="false" customHeight="false" outlineLevel="0" collapsed="false">
      <c r="A29" s="0" t="s">
        <v>61</v>
      </c>
      <c r="B29" s="19" t="s">
        <v>87</v>
      </c>
      <c r="C29" s="19" t="s">
        <v>88</v>
      </c>
      <c r="D29" s="19" t="n">
        <v>100041</v>
      </c>
      <c r="E29" s="1" t="n">
        <v>569</v>
      </c>
      <c r="G29" s="1" t="n">
        <v>28.438</v>
      </c>
      <c r="H29" s="1" t="n">
        <v>28.438</v>
      </c>
      <c r="K29" s="1" t="n">
        <v>113.75</v>
      </c>
      <c r="P29" s="1" t="n">
        <v>113.75</v>
      </c>
      <c r="R29" s="1" t="n">
        <v>28.438</v>
      </c>
      <c r="S29" s="1" t="n">
        <v>28.438</v>
      </c>
      <c r="T29" s="1" t="n">
        <v>56.875</v>
      </c>
      <c r="U29" s="1" t="n">
        <v>28.438</v>
      </c>
      <c r="W29" s="1" t="n">
        <v>56.875</v>
      </c>
      <c r="Z29" s="1" t="n">
        <v>85.31</v>
      </c>
      <c r="AD29" s="1" t="n">
        <f aca="false">SUM(G29:AC29)</f>
        <v>568.75</v>
      </c>
      <c r="AF29" s="2" t="n">
        <f aca="false">-AD29</f>
        <v>-568.75</v>
      </c>
      <c r="AH29" s="2" t="n">
        <v>0</v>
      </c>
      <c r="AI29" s="2"/>
      <c r="AJ29" s="2" t="n">
        <f aca="false">ROUND(+E29+AF29+AH29,0)</f>
        <v>0</v>
      </c>
      <c r="AK29" s="2"/>
      <c r="AL29" s="2" t="n">
        <f aca="false">+$AJ29*AL$10</f>
        <v>0</v>
      </c>
      <c r="AM29" s="2"/>
      <c r="AN29" s="2" t="n">
        <f aca="false">+$AJ29*AN$10</f>
        <v>0</v>
      </c>
      <c r="AO29" s="2"/>
      <c r="AP29" s="2" t="n">
        <f aca="false">+$AJ29*AP$10</f>
        <v>0</v>
      </c>
      <c r="AQ29" s="2"/>
      <c r="AR29" s="2" t="n">
        <f aca="false">+$AJ29*AR$10</f>
        <v>0</v>
      </c>
      <c r="AS29" s="2"/>
      <c r="AT29" s="2" t="n">
        <f aca="false">+$AJ29*AT$10</f>
        <v>0</v>
      </c>
      <c r="AU29" s="2"/>
      <c r="AV29" s="2" t="n">
        <f aca="false">+$AJ29*AV$10</f>
        <v>0</v>
      </c>
      <c r="AW29" s="2"/>
      <c r="AX29" s="2" t="n">
        <f aca="false">SUM(AK29:AW29)</f>
        <v>0</v>
      </c>
      <c r="AZ29" s="1" t="s">
        <v>80</v>
      </c>
      <c r="BA29" s="2" t="n">
        <f aca="false">+AX29-AJ29</f>
        <v>0</v>
      </c>
    </row>
    <row r="30" customFormat="false" ht="12.75" hidden="false" customHeight="false" outlineLevel="0" collapsed="false">
      <c r="A30" s="0" t="s">
        <v>61</v>
      </c>
      <c r="B30" s="19" t="s">
        <v>89</v>
      </c>
      <c r="C30" s="19" t="s">
        <v>79</v>
      </c>
      <c r="D30" s="19" t="n">
        <v>100139</v>
      </c>
      <c r="E30" s="1" t="n">
        <v>450</v>
      </c>
      <c r="J30" s="1" t="n">
        <v>8.66</v>
      </c>
      <c r="L30" s="1" t="n">
        <v>32.475</v>
      </c>
      <c r="M30" s="1" t="n">
        <v>10.825</v>
      </c>
      <c r="N30" s="1" t="n">
        <v>12.99</v>
      </c>
      <c r="O30" s="1" t="n">
        <v>6.495</v>
      </c>
      <c r="P30" s="1" t="n">
        <v>106.085</v>
      </c>
      <c r="Q30" s="1" t="n">
        <v>17.32</v>
      </c>
      <c r="R30" s="1" t="n">
        <v>23.815</v>
      </c>
      <c r="S30" s="1" t="n">
        <v>10.825</v>
      </c>
      <c r="T30" s="1" t="n">
        <v>34.64</v>
      </c>
      <c r="U30" s="1" t="n">
        <v>21.65</v>
      </c>
      <c r="W30" s="1" t="n">
        <v>28.145</v>
      </c>
      <c r="X30" s="1" t="n">
        <v>12.99</v>
      </c>
      <c r="Z30" s="1" t="n">
        <v>21.65</v>
      </c>
      <c r="AA30" s="1" t="n">
        <v>8.66</v>
      </c>
      <c r="AD30" s="1" t="n">
        <f aca="false">SUM(G30:AC30)</f>
        <v>357.225</v>
      </c>
      <c r="AF30" s="2" t="n">
        <f aca="false">-AD30</f>
        <v>-357.225</v>
      </c>
      <c r="AH30" s="2" t="n">
        <v>0</v>
      </c>
      <c r="AI30" s="2"/>
      <c r="AJ30" s="2" t="n">
        <f aca="false">ROUND(+E30+AF30+AH30,0)</f>
        <v>93</v>
      </c>
      <c r="AK30" s="2"/>
      <c r="AL30" s="2" t="n">
        <f aca="false">+$AJ30*AL$10</f>
        <v>65.472</v>
      </c>
      <c r="AM30" s="2"/>
      <c r="AN30" s="2" t="n">
        <f aca="false">+$AJ30*AN$10</f>
        <v>2.418</v>
      </c>
      <c r="AO30" s="2"/>
      <c r="AP30" s="2" t="n">
        <f aca="false">+$AJ30*AP$10</f>
        <v>2.232</v>
      </c>
      <c r="AQ30" s="2"/>
      <c r="AR30" s="2" t="n">
        <f aca="false">+$AJ30*AR$10</f>
        <v>4.929</v>
      </c>
      <c r="AS30" s="2"/>
      <c r="AT30" s="2" t="n">
        <f aca="false">+$AJ30*AT$10</f>
        <v>7.44</v>
      </c>
      <c r="AU30" s="2"/>
      <c r="AV30" s="2" t="n">
        <f aca="false">+$AJ30*AV$10</f>
        <v>10.509</v>
      </c>
      <c r="AW30" s="2"/>
      <c r="AX30" s="2" t="n">
        <f aca="false">SUM(AK30:AW30)</f>
        <v>93</v>
      </c>
      <c r="AZ30" s="1" t="s">
        <v>80</v>
      </c>
      <c r="BA30" s="2" t="n">
        <f aca="false">+AX30-AJ30</f>
        <v>0</v>
      </c>
    </row>
    <row r="31" customFormat="false" ht="12.75" hidden="false" customHeight="false" outlineLevel="0" collapsed="false">
      <c r="A31" s="0" t="s">
        <v>61</v>
      </c>
      <c r="B31" s="19" t="s">
        <v>90</v>
      </c>
      <c r="C31" s="19" t="s">
        <v>79</v>
      </c>
      <c r="D31" s="19" t="n">
        <v>100140</v>
      </c>
      <c r="E31" s="1" t="n">
        <v>2713</v>
      </c>
      <c r="AD31" s="1" t="n">
        <f aca="false">SUM(G31:AC31)</f>
        <v>0</v>
      </c>
      <c r="AF31" s="2" t="n">
        <f aca="false">-AD31</f>
        <v>-0</v>
      </c>
      <c r="AH31" s="2" t="n">
        <v>-1500</v>
      </c>
      <c r="AI31" s="2"/>
      <c r="AJ31" s="2" t="n">
        <f aca="false">ROUND(+E31+AF31+AH31,0)</f>
        <v>1213</v>
      </c>
      <c r="AK31" s="2"/>
      <c r="AL31" s="2" t="n">
        <f aca="false">+$AJ31*AL$10</f>
        <v>853.952</v>
      </c>
      <c r="AM31" s="2"/>
      <c r="AN31" s="2" t="n">
        <f aca="false">+$AJ31*AN$10</f>
        <v>31.538</v>
      </c>
      <c r="AO31" s="2"/>
      <c r="AP31" s="2" t="n">
        <f aca="false">+$AJ31*AP$10</f>
        <v>29.112</v>
      </c>
      <c r="AQ31" s="2"/>
      <c r="AR31" s="2" t="n">
        <f aca="false">+$AJ31*AR$10</f>
        <v>64.289</v>
      </c>
      <c r="AS31" s="2"/>
      <c r="AT31" s="2" t="n">
        <f aca="false">+$AJ31*AT$10</f>
        <v>97.04</v>
      </c>
      <c r="AU31" s="2"/>
      <c r="AV31" s="2" t="n">
        <f aca="false">+$AJ31*AV$10</f>
        <v>137.069</v>
      </c>
      <c r="AW31" s="2"/>
      <c r="AX31" s="2" t="n">
        <f aca="false">SUM(AK31:AW31)</f>
        <v>1213</v>
      </c>
      <c r="AZ31" s="1" t="s">
        <v>64</v>
      </c>
      <c r="BA31" s="2" t="n">
        <f aca="false">+AX31-AJ31</f>
        <v>0</v>
      </c>
    </row>
    <row r="32" customFormat="false" ht="12.75" hidden="false" customHeight="false" outlineLevel="0" collapsed="false">
      <c r="A32" s="0" t="s">
        <v>61</v>
      </c>
      <c r="B32" s="19" t="s">
        <v>91</v>
      </c>
      <c r="C32" s="22" t="s">
        <v>92</v>
      </c>
      <c r="D32" s="19" t="n">
        <v>100818</v>
      </c>
      <c r="E32" s="1" t="n">
        <v>629</v>
      </c>
      <c r="T32" s="1" t="n">
        <v>377.976</v>
      </c>
      <c r="U32" s="1" t="n">
        <v>48.321</v>
      </c>
      <c r="AD32" s="1" t="n">
        <f aca="false">SUM(G32:AC32)</f>
        <v>426.297</v>
      </c>
      <c r="AF32" s="2" t="n">
        <f aca="false">-AD32</f>
        <v>-426.297</v>
      </c>
      <c r="AH32" s="2" t="n">
        <v>0</v>
      </c>
      <c r="AI32" s="2"/>
      <c r="AJ32" s="2" t="n">
        <f aca="false">ROUND(+E32+AF32+AH32,0)</f>
        <v>203</v>
      </c>
      <c r="AK32" s="2"/>
      <c r="AL32" s="2" t="n">
        <f aca="false">+$AJ32*AL$10</f>
        <v>142.912</v>
      </c>
      <c r="AM32" s="2"/>
      <c r="AN32" s="2" t="n">
        <f aca="false">+$AJ32*AN$10</f>
        <v>5.278</v>
      </c>
      <c r="AO32" s="2"/>
      <c r="AP32" s="2" t="n">
        <f aca="false">+$AJ32*AP$10</f>
        <v>4.872</v>
      </c>
      <c r="AQ32" s="2"/>
      <c r="AR32" s="2" t="n">
        <f aca="false">+$AJ32*AR$10</f>
        <v>10.759</v>
      </c>
      <c r="AS32" s="2"/>
      <c r="AT32" s="2" t="n">
        <f aca="false">+$AJ32*AT$10</f>
        <v>16.24</v>
      </c>
      <c r="AU32" s="2"/>
      <c r="AV32" s="2" t="n">
        <f aca="false">+$AJ32*AV$10</f>
        <v>22.939</v>
      </c>
      <c r="AW32" s="2"/>
      <c r="AX32" s="2" t="n">
        <f aca="false">SUM(AK32:AW32)</f>
        <v>203</v>
      </c>
      <c r="AZ32" s="2" t="s">
        <v>93</v>
      </c>
      <c r="BA32" s="2" t="n">
        <f aca="false">+AX32-AJ32</f>
        <v>0</v>
      </c>
    </row>
    <row r="33" customFormat="false" ht="12.75" hidden="false" customHeight="false" outlineLevel="0" collapsed="false"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customFormat="false" ht="12.75" hidden="false" customHeight="false" outlineLevel="0" collapsed="false">
      <c r="A34" s="20"/>
      <c r="B34" s="20" t="s">
        <v>94</v>
      </c>
      <c r="C34" s="20"/>
      <c r="D34" s="20"/>
      <c r="E34" s="21" t="n">
        <f aca="false">SUM(E25:E32)</f>
        <v>18424</v>
      </c>
      <c r="F34" s="21"/>
      <c r="G34" s="21" t="n">
        <f aca="false">SUM(G25:G32)</f>
        <v>28.438</v>
      </c>
      <c r="H34" s="21" t="n">
        <f aca="false">SUM(H25:H32)</f>
        <v>28.438</v>
      </c>
      <c r="I34" s="21" t="n">
        <f aca="false">SUM(I25:I32)</f>
        <v>0</v>
      </c>
      <c r="J34" s="21" t="n">
        <f aca="false">SUM(J25:J32)</f>
        <v>339.19</v>
      </c>
      <c r="K34" s="21" t="n">
        <f aca="false">SUM(K25:K32)</f>
        <v>113.75</v>
      </c>
      <c r="L34" s="21" t="n">
        <f aca="false">SUM(L25:L32)</f>
        <v>1191.358</v>
      </c>
      <c r="M34" s="21" t="n">
        <f aca="false">SUM(M25:M32)</f>
        <v>156.18</v>
      </c>
      <c r="N34" s="21" t="n">
        <f aca="false">SUM(N25:N32)</f>
        <v>317.333</v>
      </c>
      <c r="O34" s="21" t="n">
        <f aca="false">SUM(O25:O32)</f>
        <v>6.495</v>
      </c>
      <c r="P34" s="21" t="n">
        <f aca="false">SUM(P25:P32)</f>
        <v>2382.658</v>
      </c>
      <c r="Q34" s="21" t="n">
        <f aca="false">SUM(Q25:Q32)</f>
        <v>436.133</v>
      </c>
      <c r="R34" s="21" t="n">
        <f aca="false">SUM(R25:R32)</f>
        <v>1125.696</v>
      </c>
      <c r="S34" s="21" t="n">
        <f aca="false">SUM(S25:S32)</f>
        <v>314.956</v>
      </c>
      <c r="T34" s="21" t="n">
        <f aca="false">SUM(T25:T32)</f>
        <v>1138.177</v>
      </c>
      <c r="U34" s="21" t="n">
        <f aca="false">SUM(U25:U32)</f>
        <v>413.292</v>
      </c>
      <c r="V34" s="21" t="n">
        <f aca="false">SUM(V25:V32)</f>
        <v>275.693</v>
      </c>
      <c r="W34" s="21" t="n">
        <f aca="false">SUM(W25:W32)</f>
        <v>941.896</v>
      </c>
      <c r="X34" s="21" t="n">
        <f aca="false">SUM(X25:X32)</f>
        <v>326.873</v>
      </c>
      <c r="Y34" s="21" t="n">
        <f aca="false">SUM(Y25:Y32)</f>
        <v>275.693</v>
      </c>
      <c r="Z34" s="21" t="n">
        <f aca="false">SUM(Z25:Z32)</f>
        <v>116.51</v>
      </c>
      <c r="AA34" s="21" t="n">
        <f aca="false">SUM(AA25:AA32)</f>
        <v>56.85</v>
      </c>
      <c r="AB34" s="21" t="n">
        <f aca="false">SUM(AB25:AB32)</f>
        <v>5</v>
      </c>
      <c r="AC34" s="21" t="n">
        <f aca="false">SUM(AC25:AC32)</f>
        <v>771</v>
      </c>
      <c r="AD34" s="21" t="n">
        <f aca="false">SUM(AD25:AD32)</f>
        <v>10761.609</v>
      </c>
      <c r="AE34" s="21"/>
      <c r="AF34" s="21" t="n">
        <f aca="false">SUM(AF25:AF32)</f>
        <v>-10761.609</v>
      </c>
      <c r="AG34" s="21"/>
      <c r="AH34" s="21" t="n">
        <f aca="false">SUM(AH25:AH32)</f>
        <v>-3000</v>
      </c>
      <c r="AI34" s="21"/>
      <c r="AJ34" s="21" t="n">
        <f aca="false">SUM(AJ25:AJ32)</f>
        <v>4662</v>
      </c>
      <c r="AK34" s="21"/>
      <c r="AL34" s="21" t="n">
        <f aca="false">SUM(AL25:AL32)</f>
        <v>3282.048</v>
      </c>
      <c r="AM34" s="21"/>
      <c r="AN34" s="21" t="n">
        <f aca="false">SUM(AN25:AN32)</f>
        <v>121.212</v>
      </c>
      <c r="AO34" s="21"/>
      <c r="AP34" s="21" t="n">
        <f aca="false">SUM(AP25:AP32)</f>
        <v>111.888</v>
      </c>
      <c r="AQ34" s="21"/>
      <c r="AR34" s="21" t="n">
        <f aca="false">SUM(AR25:AR32)</f>
        <v>145.432</v>
      </c>
      <c r="AS34" s="21"/>
      <c r="AT34" s="21" t="n">
        <f aca="false">SUM(AT25:AT32)</f>
        <v>372.96</v>
      </c>
      <c r="AU34" s="21"/>
      <c r="AV34" s="21" t="n">
        <f aca="false">SUM(AV25:AV32)</f>
        <v>526.806</v>
      </c>
      <c r="AW34" s="21"/>
      <c r="AX34" s="21" t="n">
        <f aca="false">SUM(AX25:AX32)</f>
        <v>4560.346</v>
      </c>
      <c r="AY34" s="21"/>
      <c r="AZ34" s="21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customFormat="false" ht="12.75" hidden="false" customHeight="false" outlineLevel="0" collapsed="false">
      <c r="A36" s="18" t="s">
        <v>95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customFormat="false" ht="12.75" hidden="false" customHeight="false" outlineLevel="0" collapsed="false">
      <c r="A37" s="0" t="s">
        <v>61</v>
      </c>
      <c r="B37" s="0" t="s">
        <v>96</v>
      </c>
      <c r="C37" s="0" t="s">
        <v>97</v>
      </c>
      <c r="D37" s="0" t="n">
        <v>100052</v>
      </c>
      <c r="E37" s="1" t="n">
        <v>7377</v>
      </c>
      <c r="N37" s="1" t="n">
        <v>36.887</v>
      </c>
      <c r="O37" s="1" t="n">
        <v>36.887</v>
      </c>
      <c r="P37" s="1" t="n">
        <v>3098.497</v>
      </c>
      <c r="Q37" s="1" t="n">
        <v>368.869</v>
      </c>
      <c r="R37" s="1" t="n">
        <v>442.642</v>
      </c>
      <c r="S37" s="1" t="n">
        <v>442.642</v>
      </c>
      <c r="T37" s="1" t="n">
        <v>1991.891</v>
      </c>
      <c r="U37" s="1" t="n">
        <v>368.869</v>
      </c>
      <c r="V37" s="1" t="n">
        <v>295.095</v>
      </c>
      <c r="W37" s="1" t="n">
        <v>295.095</v>
      </c>
      <c r="AD37" s="1" t="n">
        <f aca="false">SUM(G37:AC37)</f>
        <v>7377.374</v>
      </c>
      <c r="AF37" s="2" t="n">
        <f aca="false">-AD37</f>
        <v>-7377.374</v>
      </c>
      <c r="AH37" s="2" t="n">
        <v>0</v>
      </c>
      <c r="AI37" s="2"/>
      <c r="AJ37" s="2" t="n">
        <f aca="false">ROUND(+E37+AF37+AH37,0)</f>
        <v>-0</v>
      </c>
      <c r="AK37" s="2"/>
      <c r="AL37" s="2" t="n">
        <f aca="false">+$AJ37*AL$10</f>
        <v>-0</v>
      </c>
      <c r="AM37" s="2"/>
      <c r="AN37" s="2" t="n">
        <f aca="false">+$AJ37*AN$10</f>
        <v>-0</v>
      </c>
      <c r="AO37" s="2"/>
      <c r="AP37" s="2" t="n">
        <f aca="false">+$AJ37*AP$10</f>
        <v>-0</v>
      </c>
      <c r="AQ37" s="2"/>
      <c r="AR37" s="2" t="n">
        <f aca="false">+$AJ37*AR$10</f>
        <v>-0</v>
      </c>
      <c r="AS37" s="2"/>
      <c r="AT37" s="2" t="n">
        <f aca="false">+$AJ37*AT$10</f>
        <v>-0</v>
      </c>
      <c r="AU37" s="2"/>
      <c r="AV37" s="2" t="n">
        <f aca="false">+$AJ37*AV$10</f>
        <v>-0</v>
      </c>
      <c r="AW37" s="2"/>
      <c r="AX37" s="2" t="n">
        <f aca="false">SUM(AK37:AW37)</f>
        <v>0</v>
      </c>
      <c r="AZ37" s="1" t="s">
        <v>98</v>
      </c>
      <c r="BA37" s="2" t="n">
        <f aca="false">+AX37-AJ37</f>
        <v>0</v>
      </c>
    </row>
    <row r="38" customFormat="false" ht="12.75" hidden="false" customHeight="false" outlineLevel="0" collapsed="false">
      <c r="A38" s="0" t="s">
        <v>61</v>
      </c>
      <c r="B38" s="0" t="s">
        <v>99</v>
      </c>
      <c r="C38" s="0" t="s">
        <v>100</v>
      </c>
      <c r="D38" s="0" t="n">
        <v>100053</v>
      </c>
      <c r="E38" s="1" t="n">
        <v>2177</v>
      </c>
      <c r="P38" s="1" t="n">
        <v>544.16</v>
      </c>
      <c r="Q38" s="1" t="n">
        <v>108.832</v>
      </c>
      <c r="R38" s="1" t="n">
        <v>108.832</v>
      </c>
      <c r="S38" s="1" t="n">
        <v>108.832</v>
      </c>
      <c r="T38" s="1" t="n">
        <v>435.328</v>
      </c>
      <c r="W38" s="1" t="n">
        <v>326.496</v>
      </c>
      <c r="Y38" s="1" t="n">
        <v>544.16</v>
      </c>
      <c r="AD38" s="1" t="n">
        <f aca="false">SUM(G38:AC38)</f>
        <v>2176.64</v>
      </c>
      <c r="AF38" s="2" t="n">
        <f aca="false">-AD38</f>
        <v>-2176.64</v>
      </c>
      <c r="AH38" s="2" t="n">
        <v>0</v>
      </c>
      <c r="AI38" s="2"/>
      <c r="AJ38" s="2" t="n">
        <f aca="false">ROUND(+E38+AF38+AH38,0)</f>
        <v>0</v>
      </c>
      <c r="AK38" s="2"/>
      <c r="AL38" s="2" t="n">
        <f aca="false">+$AJ38*AL$10</f>
        <v>0</v>
      </c>
      <c r="AM38" s="2"/>
      <c r="AN38" s="2" t="n">
        <f aca="false">+$AJ38*AN$10</f>
        <v>0</v>
      </c>
      <c r="AO38" s="2"/>
      <c r="AP38" s="2" t="n">
        <f aca="false">+$AJ38*AP$10</f>
        <v>0</v>
      </c>
      <c r="AQ38" s="2"/>
      <c r="AR38" s="2" t="n">
        <f aca="false">+$AJ38*AR$10</f>
        <v>0</v>
      </c>
      <c r="AS38" s="2"/>
      <c r="AT38" s="2" t="n">
        <f aca="false">+$AJ38*AT$10</f>
        <v>0</v>
      </c>
      <c r="AU38" s="2"/>
      <c r="AV38" s="2" t="n">
        <f aca="false">+$AJ38*AV$10</f>
        <v>0</v>
      </c>
      <c r="AW38" s="2"/>
      <c r="AX38" s="2" t="n">
        <f aca="false">SUM(AK38:AW38)</f>
        <v>0</v>
      </c>
      <c r="AZ38" s="1" t="s">
        <v>98</v>
      </c>
      <c r="BA38" s="2" t="n">
        <f aca="false">+AX38-AJ38</f>
        <v>0</v>
      </c>
    </row>
    <row r="39" customFormat="false" ht="12.75" hidden="false" customHeight="false" outlineLevel="0" collapsed="false">
      <c r="A39" s="0" t="s">
        <v>61</v>
      </c>
      <c r="B39" s="0" t="s">
        <v>101</v>
      </c>
      <c r="C39" s="0" t="s">
        <v>102</v>
      </c>
      <c r="D39" s="0" t="n">
        <v>100055</v>
      </c>
      <c r="E39" s="1" t="n">
        <v>4994</v>
      </c>
      <c r="L39" s="1" t="n">
        <v>149.81</v>
      </c>
      <c r="O39" s="1" t="n">
        <v>199.747</v>
      </c>
      <c r="P39" s="1" t="n">
        <v>1398.228</v>
      </c>
      <c r="Q39" s="1" t="n">
        <v>499.367</v>
      </c>
      <c r="R39" s="1" t="n">
        <v>499.367</v>
      </c>
      <c r="S39" s="1" t="n">
        <v>299.62</v>
      </c>
      <c r="T39" s="1" t="n">
        <v>699.114</v>
      </c>
      <c r="U39" s="1" t="n">
        <v>199.747</v>
      </c>
      <c r="W39" s="1" t="n">
        <v>749.051</v>
      </c>
      <c r="Y39" s="1" t="n">
        <v>299.62</v>
      </c>
      <c r="AD39" s="1" t="n">
        <f aca="false">SUM(G39:AC39)</f>
        <v>4993.671</v>
      </c>
      <c r="AF39" s="2" t="n">
        <f aca="false">-AD39</f>
        <v>-4993.671</v>
      </c>
      <c r="AH39" s="2" t="n">
        <v>0</v>
      </c>
      <c r="AI39" s="2"/>
      <c r="AJ39" s="2" t="n">
        <f aca="false">ROUND(+E39+AF39+AH39,0)</f>
        <v>0</v>
      </c>
      <c r="AK39" s="2"/>
      <c r="AL39" s="2" t="n">
        <f aca="false">+$AJ39*AL$10</f>
        <v>0</v>
      </c>
      <c r="AM39" s="2"/>
      <c r="AN39" s="2" t="n">
        <f aca="false">+$AJ39*AN$10</f>
        <v>0</v>
      </c>
      <c r="AO39" s="2"/>
      <c r="AP39" s="2" t="n">
        <f aca="false">+$AJ39*AP$10</f>
        <v>0</v>
      </c>
      <c r="AQ39" s="2"/>
      <c r="AR39" s="2" t="n">
        <f aca="false">+$AJ39*AR$10</f>
        <v>0</v>
      </c>
      <c r="AS39" s="2"/>
      <c r="AT39" s="2" t="n">
        <f aca="false">+$AJ39*AT$10</f>
        <v>0</v>
      </c>
      <c r="AU39" s="2"/>
      <c r="AV39" s="2" t="n">
        <f aca="false">+$AJ39*AV$10</f>
        <v>0</v>
      </c>
      <c r="AW39" s="2"/>
      <c r="AX39" s="2" t="n">
        <f aca="false">SUM(AK39:AW39)</f>
        <v>0</v>
      </c>
      <c r="AZ39" s="1" t="s">
        <v>98</v>
      </c>
      <c r="BA39" s="2" t="n">
        <f aca="false">+AX39-AJ39</f>
        <v>0</v>
      </c>
    </row>
    <row r="40" customFormat="false" ht="12.75" hidden="false" customHeight="false" outlineLevel="0" collapsed="false">
      <c r="A40" s="0" t="s">
        <v>61</v>
      </c>
      <c r="B40" s="0" t="s">
        <v>103</v>
      </c>
      <c r="C40" s="0" t="s">
        <v>104</v>
      </c>
      <c r="D40" s="0" t="n">
        <v>100068</v>
      </c>
      <c r="E40" s="1" t="n">
        <v>4846</v>
      </c>
      <c r="L40" s="1" t="n">
        <v>96.918</v>
      </c>
      <c r="M40" s="1" t="n">
        <v>48.459</v>
      </c>
      <c r="P40" s="1" t="n">
        <v>2616.783</v>
      </c>
      <c r="Q40" s="1" t="n">
        <v>629.966</v>
      </c>
      <c r="R40" s="1" t="n">
        <v>387.672</v>
      </c>
      <c r="S40" s="1" t="n">
        <v>96.918</v>
      </c>
      <c r="T40" s="1" t="n">
        <v>533.048</v>
      </c>
      <c r="U40" s="1" t="n">
        <v>96.918</v>
      </c>
      <c r="W40" s="1" t="n">
        <v>193.836</v>
      </c>
      <c r="X40" s="1" t="n">
        <v>96.918</v>
      </c>
      <c r="AA40" s="1" t="n">
        <v>48.459</v>
      </c>
      <c r="AD40" s="1" t="n">
        <f aca="false">SUM(G40:AC40)</f>
        <v>4845.895</v>
      </c>
      <c r="AF40" s="2" t="n">
        <f aca="false">-AD40</f>
        <v>-4845.895</v>
      </c>
      <c r="AH40" s="2" t="n">
        <v>0</v>
      </c>
      <c r="AI40" s="2"/>
      <c r="AJ40" s="2" t="n">
        <f aca="false">ROUND(+E40+AF40+AH40,0)</f>
        <v>0</v>
      </c>
      <c r="AK40" s="2"/>
      <c r="AL40" s="2" t="n">
        <f aca="false">+$AJ40*AL$10</f>
        <v>0</v>
      </c>
      <c r="AM40" s="2"/>
      <c r="AN40" s="2" t="n">
        <f aca="false">+$AJ40*AN$10</f>
        <v>0</v>
      </c>
      <c r="AO40" s="2"/>
      <c r="AP40" s="2" t="n">
        <f aca="false">+$AJ40*AP$10</f>
        <v>0</v>
      </c>
      <c r="AQ40" s="2"/>
      <c r="AR40" s="2" t="n">
        <f aca="false">+$AJ40*AR$10</f>
        <v>0</v>
      </c>
      <c r="AS40" s="2"/>
      <c r="AT40" s="2" t="n">
        <f aca="false">+$AJ40*AT$10</f>
        <v>0</v>
      </c>
      <c r="AU40" s="2"/>
      <c r="AV40" s="2" t="n">
        <f aca="false">+$AJ40*AV$10</f>
        <v>0</v>
      </c>
      <c r="AW40" s="2"/>
      <c r="AX40" s="2" t="n">
        <f aca="false">SUM(AK40:AW40)</f>
        <v>0</v>
      </c>
      <c r="AZ40" s="1" t="s">
        <v>98</v>
      </c>
      <c r="BA40" s="2" t="n">
        <f aca="false">+AX40-AJ40</f>
        <v>0</v>
      </c>
    </row>
    <row r="41" customFormat="false" ht="12.75" hidden="false" customHeight="false" outlineLevel="0" collapsed="false">
      <c r="A41" s="0" t="s">
        <v>61</v>
      </c>
      <c r="B41" s="0" t="s">
        <v>105</v>
      </c>
      <c r="C41" s="0" t="s">
        <v>106</v>
      </c>
      <c r="D41" s="0" t="n">
        <v>100872</v>
      </c>
      <c r="E41" s="1" t="n">
        <v>952</v>
      </c>
      <c r="P41" s="1" t="n">
        <v>333.133</v>
      </c>
      <c r="R41" s="1" t="n">
        <v>142.771</v>
      </c>
      <c r="S41" s="1" t="n">
        <v>142.771</v>
      </c>
      <c r="Y41" s="1" t="n">
        <v>333.133</v>
      </c>
      <c r="AD41" s="1" t="n">
        <f aca="false">SUM(G41:AC41)</f>
        <v>951.808</v>
      </c>
      <c r="AF41" s="2" t="n">
        <f aca="false">-AD41</f>
        <v>-951.808</v>
      </c>
      <c r="AH41" s="2" t="n">
        <v>0</v>
      </c>
      <c r="AI41" s="2"/>
      <c r="AJ41" s="2" t="n">
        <f aca="false">ROUND(+E41+AF41+AH41,0)</f>
        <v>0</v>
      </c>
      <c r="AK41" s="2"/>
      <c r="AL41" s="2" t="n">
        <f aca="false">+$AJ41*AL$10</f>
        <v>0</v>
      </c>
      <c r="AM41" s="2"/>
      <c r="AN41" s="2" t="n">
        <f aca="false">+$AJ41*AN$10</f>
        <v>0</v>
      </c>
      <c r="AO41" s="2"/>
      <c r="AP41" s="2" t="n">
        <f aca="false">+$AJ41*AP$10</f>
        <v>0</v>
      </c>
      <c r="AQ41" s="2"/>
      <c r="AR41" s="2" t="n">
        <f aca="false">+$AJ41*AR$10</f>
        <v>0</v>
      </c>
      <c r="AS41" s="2"/>
      <c r="AT41" s="2" t="n">
        <f aca="false">+$AJ41*AT$10</f>
        <v>0</v>
      </c>
      <c r="AU41" s="2"/>
      <c r="AV41" s="2" t="n">
        <f aca="false">+$AJ41*AV$10</f>
        <v>0</v>
      </c>
      <c r="AW41" s="2"/>
      <c r="AX41" s="2" t="n">
        <f aca="false">SUM(AK41:AW41)</f>
        <v>0</v>
      </c>
      <c r="AZ41" s="1" t="s">
        <v>98</v>
      </c>
      <c r="BA41" s="2" t="n">
        <f aca="false">+AX41-AJ41</f>
        <v>0</v>
      </c>
    </row>
    <row r="42" customFormat="false" ht="12.75" hidden="false" customHeight="false" outlineLevel="0" collapsed="false">
      <c r="A42" s="0" t="s">
        <v>61</v>
      </c>
      <c r="B42" s="19" t="s">
        <v>107</v>
      </c>
      <c r="C42" s="0" t="s">
        <v>100</v>
      </c>
      <c r="D42" s="19" t="n">
        <v>103454</v>
      </c>
      <c r="E42" s="1" t="n">
        <v>400</v>
      </c>
      <c r="P42" s="1" t="n">
        <v>100</v>
      </c>
      <c r="Q42" s="1" t="n">
        <v>20</v>
      </c>
      <c r="R42" s="1" t="n">
        <v>20</v>
      </c>
      <c r="S42" s="1" t="n">
        <v>20</v>
      </c>
      <c r="T42" s="1" t="n">
        <v>80</v>
      </c>
      <c r="W42" s="1" t="n">
        <v>60</v>
      </c>
      <c r="Y42" s="1" t="n">
        <v>100</v>
      </c>
      <c r="AD42" s="1" t="n">
        <f aca="false">SUM(G42:AC42)</f>
        <v>400</v>
      </c>
      <c r="AF42" s="2" t="n">
        <f aca="false">-AD42</f>
        <v>-400</v>
      </c>
      <c r="AH42" s="2" t="n">
        <v>0</v>
      </c>
      <c r="AI42" s="2"/>
      <c r="AJ42" s="2" t="n">
        <f aca="false">ROUND(+E42+AF42+AH42,0)</f>
        <v>0</v>
      </c>
      <c r="AK42" s="2"/>
      <c r="AL42" s="2" t="n">
        <f aca="false">+$AJ42*AL$10</f>
        <v>0</v>
      </c>
      <c r="AM42" s="2"/>
      <c r="AN42" s="2" t="n">
        <f aca="false">+$AJ42*AN$10</f>
        <v>0</v>
      </c>
      <c r="AO42" s="2"/>
      <c r="AP42" s="2" t="n">
        <f aca="false">+$AJ42*AP$10</f>
        <v>0</v>
      </c>
      <c r="AQ42" s="2"/>
      <c r="AR42" s="2" t="n">
        <f aca="false">+$AJ42*AR$10</f>
        <v>0</v>
      </c>
      <c r="AS42" s="2"/>
      <c r="AT42" s="2" t="n">
        <f aca="false">+$AJ42*AT$10</f>
        <v>0</v>
      </c>
      <c r="AU42" s="2"/>
      <c r="AV42" s="2" t="n">
        <f aca="false">+$AJ42*AV$10</f>
        <v>0</v>
      </c>
      <c r="AW42" s="2"/>
      <c r="AX42" s="2" t="n">
        <f aca="false">SUM(AK42:AW42)</f>
        <v>0</v>
      </c>
      <c r="AZ42" s="1" t="s">
        <v>64</v>
      </c>
      <c r="BA42" s="2" t="n">
        <f aca="false">+AX42-AJ42</f>
        <v>0</v>
      </c>
    </row>
    <row r="43" customFormat="false" ht="12.75" hidden="false" customHeight="false" outlineLevel="0" collapsed="false"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customFormat="false" ht="12.75" hidden="false" customHeight="false" outlineLevel="0" collapsed="false">
      <c r="A44" s="20"/>
      <c r="B44" s="20" t="s">
        <v>108</v>
      </c>
      <c r="C44" s="20"/>
      <c r="D44" s="20"/>
      <c r="E44" s="21" t="n">
        <f aca="false">SUM(E37:E42)</f>
        <v>20746</v>
      </c>
      <c r="F44" s="21"/>
      <c r="G44" s="21" t="n">
        <f aca="false">SUM(G37:G42)</f>
        <v>0</v>
      </c>
      <c r="H44" s="21" t="n">
        <f aca="false">SUM(H37:H42)</f>
        <v>0</v>
      </c>
      <c r="I44" s="21" t="n">
        <f aca="false">SUM(I37:I42)</f>
        <v>0</v>
      </c>
      <c r="J44" s="21" t="n">
        <f aca="false">SUM(J37:J42)</f>
        <v>0</v>
      </c>
      <c r="K44" s="21" t="n">
        <f aca="false">SUM(K37:K42)</f>
        <v>0</v>
      </c>
      <c r="L44" s="21" t="n">
        <f aca="false">SUM(L37:L42)</f>
        <v>246.728</v>
      </c>
      <c r="M44" s="21" t="n">
        <f aca="false">SUM(M37:M42)</f>
        <v>48.459</v>
      </c>
      <c r="N44" s="21" t="n">
        <f aca="false">SUM(N37:N42)</f>
        <v>36.887</v>
      </c>
      <c r="O44" s="21" t="n">
        <f aca="false">SUM(O37:O42)</f>
        <v>236.634</v>
      </c>
      <c r="P44" s="21" t="n">
        <f aca="false">SUM(P37:P42)</f>
        <v>8090.801</v>
      </c>
      <c r="Q44" s="21" t="n">
        <f aca="false">SUM(Q37:Q42)</f>
        <v>1627.034</v>
      </c>
      <c r="R44" s="21" t="n">
        <f aca="false">SUM(R37:R42)</f>
        <v>1601.284</v>
      </c>
      <c r="S44" s="21" t="n">
        <f aca="false">SUM(S37:S42)</f>
        <v>1110.783</v>
      </c>
      <c r="T44" s="21" t="n">
        <f aca="false">SUM(T37:T42)</f>
        <v>3739.381</v>
      </c>
      <c r="U44" s="21" t="n">
        <f aca="false">SUM(U37:U42)</f>
        <v>665.534</v>
      </c>
      <c r="V44" s="21" t="n">
        <f aca="false">SUM(V37:V42)</f>
        <v>295.095</v>
      </c>
      <c r="W44" s="21" t="n">
        <f aca="false">SUM(W37:W42)</f>
        <v>1624.478</v>
      </c>
      <c r="X44" s="21" t="n">
        <f aca="false">SUM(X37:X42)</f>
        <v>96.918</v>
      </c>
      <c r="Y44" s="21" t="n">
        <f aca="false">SUM(Y37:Y42)</f>
        <v>1276.913</v>
      </c>
      <c r="Z44" s="21" t="n">
        <f aca="false">SUM(Z37:Z42)</f>
        <v>0</v>
      </c>
      <c r="AA44" s="21" t="n">
        <f aca="false">SUM(AA37:AA42)</f>
        <v>48.459</v>
      </c>
      <c r="AB44" s="21" t="n">
        <f aca="false">SUM(AB37:AB42)</f>
        <v>0</v>
      </c>
      <c r="AC44" s="21" t="n">
        <f aca="false">SUM(AC37:AC42)</f>
        <v>0</v>
      </c>
      <c r="AD44" s="21" t="n">
        <f aca="false">SUM(AD37:AD42)</f>
        <v>20745.388</v>
      </c>
      <c r="AE44" s="21"/>
      <c r="AF44" s="21" t="n">
        <f aca="false">SUM(AF37:AF42)</f>
        <v>-20745.388</v>
      </c>
      <c r="AG44" s="21"/>
      <c r="AH44" s="21" t="n">
        <f aca="false">SUM(AH37:AH42)</f>
        <v>0</v>
      </c>
      <c r="AI44" s="21"/>
      <c r="AJ44" s="21" t="n">
        <f aca="false">SUM(AJ37:AJ42)</f>
        <v>0</v>
      </c>
      <c r="AK44" s="21"/>
      <c r="AL44" s="21" t="n">
        <f aca="false">SUM(AL37:AL42)</f>
        <v>0</v>
      </c>
      <c r="AM44" s="21"/>
      <c r="AN44" s="21" t="n">
        <f aca="false">SUM(AN37:AN42)</f>
        <v>0</v>
      </c>
      <c r="AO44" s="21"/>
      <c r="AP44" s="21" t="n">
        <f aca="false">SUM(AP37:AP42)</f>
        <v>0</v>
      </c>
      <c r="AQ44" s="21"/>
      <c r="AR44" s="21" t="n">
        <f aca="false">SUM(AR37:AR42)</f>
        <v>0</v>
      </c>
      <c r="AS44" s="21"/>
      <c r="AT44" s="21" t="n">
        <f aca="false">SUM(AT37:AT42)</f>
        <v>0</v>
      </c>
      <c r="AU44" s="21"/>
      <c r="AV44" s="21" t="n">
        <f aca="false">SUM(AV37:AV42)</f>
        <v>0</v>
      </c>
      <c r="AW44" s="21"/>
      <c r="AX44" s="21" t="n">
        <f aca="false">SUM(AX37:AX42)</f>
        <v>0</v>
      </c>
      <c r="AY44" s="21"/>
      <c r="AZ44" s="2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customFormat="false" ht="12.75" hidden="false" customHeight="false" outlineLevel="0" collapsed="false">
      <c r="A46" s="18" t="s">
        <v>109</v>
      </c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customFormat="false" ht="12.75" hidden="false" customHeight="false" outlineLevel="0" collapsed="false">
      <c r="A47" s="0" t="s">
        <v>61</v>
      </c>
      <c r="B47" s="0" t="s">
        <v>110</v>
      </c>
      <c r="C47" s="0" t="s">
        <v>111</v>
      </c>
      <c r="D47" s="0" t="n">
        <v>100012</v>
      </c>
      <c r="E47" s="1" t="n">
        <v>7095</v>
      </c>
      <c r="AD47" s="1" t="n">
        <f aca="false">SUM(G47:AC47)</f>
        <v>0</v>
      </c>
      <c r="AF47" s="2" t="n">
        <f aca="false">-AD47</f>
        <v>-0</v>
      </c>
      <c r="AH47" s="2" t="n">
        <v>-1000</v>
      </c>
      <c r="AI47" s="2"/>
      <c r="AJ47" s="2" t="n">
        <f aca="false">ROUND(+E47+AF47+AH47,0)</f>
        <v>6095</v>
      </c>
      <c r="AK47" s="2"/>
      <c r="AL47" s="2" t="n">
        <f aca="false">+$AJ47*AL$10</f>
        <v>4290.88</v>
      </c>
      <c r="AM47" s="2"/>
      <c r="AN47" s="2" t="n">
        <f aca="false">+$AJ47*AN$10</f>
        <v>158.47</v>
      </c>
      <c r="AO47" s="2"/>
      <c r="AP47" s="2" t="n">
        <f aca="false">+$AJ47*AP$10</f>
        <v>146.28</v>
      </c>
      <c r="AQ47" s="2"/>
      <c r="AR47" s="2" t="n">
        <f aca="false">+$AJ47*AR$10</f>
        <v>323.035</v>
      </c>
      <c r="AS47" s="2"/>
      <c r="AT47" s="2" t="n">
        <f aca="false">+$AJ47*AT$10</f>
        <v>487.6</v>
      </c>
      <c r="AU47" s="2"/>
      <c r="AV47" s="2" t="n">
        <f aca="false">+$AJ47*AV$10</f>
        <v>688.735</v>
      </c>
      <c r="AW47" s="2"/>
      <c r="AX47" s="2" t="n">
        <f aca="false">SUM(AK47:AW47)</f>
        <v>6095</v>
      </c>
      <c r="AZ47" s="1" t="s">
        <v>64</v>
      </c>
      <c r="BA47" s="2" t="n">
        <f aca="false">+AX47-AJ47</f>
        <v>0</v>
      </c>
    </row>
    <row r="48" customFormat="false" ht="12.75" hidden="false" customHeight="false" outlineLevel="0" collapsed="false">
      <c r="A48" s="0" t="s">
        <v>61</v>
      </c>
      <c r="B48" s="0" t="s">
        <v>112</v>
      </c>
      <c r="C48" s="0" t="s">
        <v>113</v>
      </c>
      <c r="D48" s="0" t="n">
        <v>100016</v>
      </c>
      <c r="E48" s="1" t="n">
        <v>1260</v>
      </c>
      <c r="AD48" s="1" t="n">
        <f aca="false">SUM(G48:AC48)</f>
        <v>0</v>
      </c>
      <c r="AF48" s="2" t="n">
        <f aca="false">-AD48</f>
        <v>-0</v>
      </c>
      <c r="AH48" s="2" t="n">
        <v>-500</v>
      </c>
      <c r="AI48" s="2"/>
      <c r="AJ48" s="2" t="n">
        <f aca="false">ROUND(+E48+AF48+AH48,0)</f>
        <v>760</v>
      </c>
      <c r="AK48" s="2"/>
      <c r="AL48" s="2" t="n">
        <f aca="false">+$AJ48*AL$10</f>
        <v>535.04</v>
      </c>
      <c r="AM48" s="2"/>
      <c r="AN48" s="2" t="n">
        <f aca="false">+$AJ48*AN$10</f>
        <v>19.76</v>
      </c>
      <c r="AO48" s="2"/>
      <c r="AP48" s="2" t="n">
        <f aca="false">+$AJ48*AP$10</f>
        <v>18.24</v>
      </c>
      <c r="AQ48" s="2"/>
      <c r="AR48" s="2" t="n">
        <f aca="false">+$AJ48*AR$10</f>
        <v>40.28</v>
      </c>
      <c r="AS48" s="2"/>
      <c r="AT48" s="2" t="n">
        <f aca="false">+$AJ48*AT$10</f>
        <v>60.8</v>
      </c>
      <c r="AU48" s="2"/>
      <c r="AV48" s="2" t="n">
        <f aca="false">+$AJ48*AV$10</f>
        <v>85.88</v>
      </c>
      <c r="AW48" s="2"/>
      <c r="AX48" s="2" t="n">
        <f aca="false">SUM(AK48:AW48)</f>
        <v>760</v>
      </c>
      <c r="AZ48" s="1" t="s">
        <v>64</v>
      </c>
      <c r="BA48" s="2" t="n">
        <f aca="false">+AX48-AJ48</f>
        <v>0</v>
      </c>
    </row>
    <row r="49" customFormat="false" ht="12.75" hidden="false" customHeight="false" outlineLevel="0" collapsed="false">
      <c r="A49" s="0" t="s">
        <v>61</v>
      </c>
      <c r="B49" s="19" t="s">
        <v>114</v>
      </c>
      <c r="C49" s="19" t="s">
        <v>115</v>
      </c>
      <c r="D49" s="19" t="n">
        <v>100091</v>
      </c>
      <c r="E49" s="1" t="n">
        <v>977</v>
      </c>
      <c r="AD49" s="1" t="n">
        <f aca="false">SUM(G49:AC49)</f>
        <v>0</v>
      </c>
      <c r="AF49" s="2" t="n">
        <f aca="false">-AD49</f>
        <v>-0</v>
      </c>
      <c r="AH49" s="2" t="n">
        <v>0</v>
      </c>
      <c r="AI49" s="2"/>
      <c r="AJ49" s="2" t="n">
        <f aca="false">ROUND(+E49+AF49+AH49,0)</f>
        <v>977</v>
      </c>
      <c r="AK49" s="2"/>
      <c r="AL49" s="2" t="n">
        <f aca="false">+$AJ49*AL$10</f>
        <v>687.808</v>
      </c>
      <c r="AM49" s="2"/>
      <c r="AN49" s="2" t="n">
        <f aca="false">+$AJ49*AN$10</f>
        <v>25.402</v>
      </c>
      <c r="AO49" s="2"/>
      <c r="AP49" s="2" t="n">
        <f aca="false">+$AJ49*AP$10</f>
        <v>23.448</v>
      </c>
      <c r="AQ49" s="2"/>
      <c r="AR49" s="2" t="n">
        <f aca="false">+$AJ49*AR$10</f>
        <v>51.781</v>
      </c>
      <c r="AS49" s="2"/>
      <c r="AT49" s="2" t="n">
        <f aca="false">+$AJ49*AT$10</f>
        <v>78.16</v>
      </c>
      <c r="AU49" s="2"/>
      <c r="AV49" s="2" t="n">
        <f aca="false">+$AJ49*AV$10</f>
        <v>110.401</v>
      </c>
      <c r="AW49" s="2"/>
      <c r="AX49" s="2" t="n">
        <f aca="false">SUM(AK49:AW49)</f>
        <v>977</v>
      </c>
      <c r="AZ49" s="1" t="s">
        <v>64</v>
      </c>
      <c r="BA49" s="2" t="n">
        <f aca="false">+AX49-AJ49</f>
        <v>0</v>
      </c>
    </row>
    <row r="50" customFormat="false" ht="12.75" hidden="false" customHeight="false" outlineLevel="0" collapsed="false">
      <c r="A50" s="0" t="s">
        <v>61</v>
      </c>
      <c r="B50" s="0" t="s">
        <v>116</v>
      </c>
      <c r="C50" s="0" t="s">
        <v>117</v>
      </c>
      <c r="D50" s="0" t="n">
        <v>100127</v>
      </c>
      <c r="E50" s="1" t="n">
        <v>13607</v>
      </c>
      <c r="K50" s="1" t="n">
        <v>800</v>
      </c>
      <c r="N50" s="1" t="n">
        <v>220</v>
      </c>
      <c r="P50" s="1" t="n">
        <v>3150</v>
      </c>
      <c r="R50" s="1" t="n">
        <v>1650</v>
      </c>
      <c r="S50" s="1" t="n">
        <v>350</v>
      </c>
      <c r="T50" s="1" t="n">
        <v>1430</v>
      </c>
      <c r="U50" s="1" t="n">
        <v>1000</v>
      </c>
      <c r="V50" s="1" t="n">
        <v>54</v>
      </c>
      <c r="W50" s="1" t="n">
        <v>754</v>
      </c>
      <c r="X50" s="1" t="n">
        <v>237</v>
      </c>
      <c r="AC50" s="1" t="n">
        <v>380</v>
      </c>
      <c r="AD50" s="1" t="n">
        <f aca="false">SUM(G50:AC50)</f>
        <v>10025</v>
      </c>
      <c r="AF50" s="2" t="n">
        <f aca="false">-AD50</f>
        <v>-10025</v>
      </c>
      <c r="AH50" s="2" t="n">
        <v>0</v>
      </c>
      <c r="AI50" s="2"/>
      <c r="AJ50" s="2" t="n">
        <f aca="false">ROUND(+E50+AF50+AH50,0)</f>
        <v>3582</v>
      </c>
      <c r="AK50" s="2"/>
      <c r="AL50" s="2" t="n">
        <f aca="false">+$AJ50*AL$10</f>
        <v>2521.728</v>
      </c>
      <c r="AM50" s="2"/>
      <c r="AN50" s="2" t="n">
        <f aca="false">+$AJ50*AN$10</f>
        <v>93.132</v>
      </c>
      <c r="AO50" s="2"/>
      <c r="AP50" s="2" t="n">
        <f aca="false">+$AJ50*AP$10</f>
        <v>85.968</v>
      </c>
      <c r="AQ50" s="2"/>
      <c r="AR50" s="2" t="n">
        <f aca="false">+$AJ50*AR$10</f>
        <v>189.846</v>
      </c>
      <c r="AS50" s="2"/>
      <c r="AT50" s="2" t="n">
        <f aca="false">+$AJ50*AT$10</f>
        <v>286.56</v>
      </c>
      <c r="AU50" s="2"/>
      <c r="AV50" s="2" t="n">
        <f aca="false">+$AJ50*AV$10</f>
        <v>404.766</v>
      </c>
      <c r="AW50" s="2"/>
      <c r="AX50" s="2" t="n">
        <f aca="false">SUM(AK50:AW50)</f>
        <v>3582</v>
      </c>
      <c r="AZ50" s="1" t="s">
        <v>80</v>
      </c>
      <c r="BA50" s="2" t="n">
        <f aca="false">+AX50-AJ50</f>
        <v>0</v>
      </c>
    </row>
    <row r="51" customFormat="false" ht="12.75" hidden="false" customHeight="false" outlineLevel="0" collapsed="false">
      <c r="A51" s="0" t="s">
        <v>61</v>
      </c>
      <c r="B51" s="0" t="s">
        <v>118</v>
      </c>
      <c r="C51" s="0" t="s">
        <v>119</v>
      </c>
      <c r="D51" s="0" t="n">
        <v>100236</v>
      </c>
      <c r="E51" s="1" t="n">
        <v>1008</v>
      </c>
      <c r="AD51" s="1" t="n">
        <f aca="false">SUM(G51:AC51)</f>
        <v>0</v>
      </c>
      <c r="AF51" s="2" t="n">
        <f aca="false">-AD51</f>
        <v>-0</v>
      </c>
      <c r="AH51" s="2" t="n">
        <v>0</v>
      </c>
      <c r="AI51" s="2"/>
      <c r="AJ51" s="2" t="n">
        <f aca="false">ROUND(+E51+AF51+AH51,0)</f>
        <v>1008</v>
      </c>
      <c r="AK51" s="2"/>
      <c r="AL51" s="2" t="n">
        <f aca="false">+$AJ51*AL$10</f>
        <v>709.632</v>
      </c>
      <c r="AM51" s="2"/>
      <c r="AN51" s="2" t="n">
        <f aca="false">+$AJ51*AN$10</f>
        <v>26.208</v>
      </c>
      <c r="AO51" s="2"/>
      <c r="AP51" s="2" t="n">
        <f aca="false">+$AJ51*AP$10</f>
        <v>24.192</v>
      </c>
      <c r="AQ51" s="2"/>
      <c r="AR51" s="2" t="n">
        <f aca="false">+$AJ51*AR$10</f>
        <v>53.424</v>
      </c>
      <c r="AS51" s="2"/>
      <c r="AT51" s="2" t="n">
        <f aca="false">+$AJ51*AT$10</f>
        <v>80.64</v>
      </c>
      <c r="AU51" s="2"/>
      <c r="AV51" s="2" t="n">
        <f aca="false">+$AJ51*AV$10</f>
        <v>113.904</v>
      </c>
      <c r="AW51" s="2"/>
      <c r="AX51" s="2" t="n">
        <f aca="false">SUM(AK51:AW51)</f>
        <v>1008</v>
      </c>
      <c r="AZ51" s="1" t="s">
        <v>64</v>
      </c>
      <c r="BA51" s="2" t="n">
        <f aca="false">+AX51-AJ51</f>
        <v>0</v>
      </c>
    </row>
    <row r="52" customFormat="false" ht="12.75" hidden="false" customHeight="false" outlineLevel="0" collapsed="false">
      <c r="A52" s="0" t="s">
        <v>61</v>
      </c>
      <c r="B52" s="0" t="s">
        <v>120</v>
      </c>
      <c r="C52" s="0" t="s">
        <v>121</v>
      </c>
      <c r="D52" s="0" t="n">
        <v>102670</v>
      </c>
      <c r="E52" s="1" t="n">
        <v>4853</v>
      </c>
      <c r="P52" s="1" t="n">
        <v>1000</v>
      </c>
      <c r="R52" s="1" t="n">
        <v>125</v>
      </c>
      <c r="S52" s="1" t="n">
        <v>125</v>
      </c>
      <c r="T52" s="1" t="n">
        <v>275</v>
      </c>
      <c r="U52" s="1" t="n">
        <v>75</v>
      </c>
      <c r="W52" s="1" t="n">
        <v>200</v>
      </c>
      <c r="X52" s="1" t="n">
        <v>1000</v>
      </c>
      <c r="AD52" s="1" t="n">
        <f aca="false">SUM(G52:AC52)</f>
        <v>2800</v>
      </c>
      <c r="AF52" s="2" t="n">
        <f aca="false">-AD52</f>
        <v>-2800</v>
      </c>
      <c r="AH52" s="2" t="n">
        <v>-1500</v>
      </c>
      <c r="AI52" s="2"/>
      <c r="AJ52" s="2" t="n">
        <f aca="false">ROUND(+E52+AF52+AH52,0)</f>
        <v>553</v>
      </c>
      <c r="AK52" s="2"/>
      <c r="AL52" s="2" t="n">
        <f aca="false">+$AJ52*AL$10</f>
        <v>389.312</v>
      </c>
      <c r="AM52" s="2"/>
      <c r="AN52" s="2" t="n">
        <f aca="false">+$AJ52*AN$10</f>
        <v>14.378</v>
      </c>
      <c r="AO52" s="2"/>
      <c r="AP52" s="2" t="n">
        <f aca="false">+$AJ52*AP$10</f>
        <v>13.272</v>
      </c>
      <c r="AQ52" s="2"/>
      <c r="AR52" s="2" t="n">
        <f aca="false">+$AJ52*AR$10</f>
        <v>29.309</v>
      </c>
      <c r="AS52" s="2"/>
      <c r="AT52" s="2" t="n">
        <f aca="false">+$AJ52*AT$10</f>
        <v>44.24</v>
      </c>
      <c r="AU52" s="2"/>
      <c r="AV52" s="2" t="n">
        <f aca="false">+$AJ52*AV$10</f>
        <v>62.489</v>
      </c>
      <c r="AW52" s="2"/>
      <c r="AX52" s="2" t="n">
        <f aca="false">SUM(AK52:AW52)</f>
        <v>553</v>
      </c>
      <c r="AZ52" s="1" t="s">
        <v>80</v>
      </c>
      <c r="BA52" s="2" t="n">
        <f aca="false">+AX52-AJ52</f>
        <v>0</v>
      </c>
    </row>
    <row r="53" customFormat="false" ht="12.75" hidden="false" customHeight="false" outlineLevel="0" collapsed="false">
      <c r="A53" s="0" t="s">
        <v>61</v>
      </c>
      <c r="B53" s="0" t="s">
        <v>122</v>
      </c>
      <c r="C53" s="0" t="s">
        <v>123</v>
      </c>
      <c r="D53" s="0" t="n">
        <v>102711</v>
      </c>
      <c r="E53" s="1" t="n">
        <v>545</v>
      </c>
      <c r="AD53" s="1" t="n">
        <f aca="false">SUM(G53:AC53)</f>
        <v>0</v>
      </c>
      <c r="AF53" s="2" t="n">
        <f aca="false">-AD53</f>
        <v>-0</v>
      </c>
      <c r="AH53" s="2" t="n">
        <v>-545</v>
      </c>
      <c r="AI53" s="2"/>
      <c r="AJ53" s="2" t="n">
        <f aca="false">ROUND(+E53+AF53+AH53,0)</f>
        <v>0</v>
      </c>
      <c r="AK53" s="2"/>
      <c r="AL53" s="2" t="n">
        <f aca="false">+$AJ53*AL$10</f>
        <v>0</v>
      </c>
      <c r="AM53" s="2"/>
      <c r="AN53" s="2" t="n">
        <f aca="false">+$AJ53*AN$10</f>
        <v>0</v>
      </c>
      <c r="AO53" s="2"/>
      <c r="AP53" s="2" t="n">
        <f aca="false">+$AJ53*AP$10</f>
        <v>0</v>
      </c>
      <c r="AQ53" s="2"/>
      <c r="AR53" s="2" t="n">
        <f aca="false">+$AJ53*AR$10</f>
        <v>0</v>
      </c>
      <c r="AS53" s="2"/>
      <c r="AT53" s="2" t="n">
        <f aca="false">+$AJ53*AT$10</f>
        <v>0</v>
      </c>
      <c r="AU53" s="2"/>
      <c r="AV53" s="2" t="n">
        <f aca="false">+$AJ53*AV$10</f>
        <v>0</v>
      </c>
      <c r="AW53" s="2"/>
      <c r="AX53" s="2" t="n">
        <f aca="false">SUM(AK53:AW53)</f>
        <v>0</v>
      </c>
      <c r="AZ53" s="1" t="s">
        <v>64</v>
      </c>
      <c r="BA53" s="2" t="n">
        <f aca="false">+AX53-AJ53</f>
        <v>0</v>
      </c>
    </row>
    <row r="54" customFormat="false" ht="12.75" hidden="false" customHeight="false" outlineLevel="0" collapsed="false"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customFormat="false" ht="12.75" hidden="false" customHeight="false" outlineLevel="0" collapsed="false">
      <c r="A55" s="20"/>
      <c r="B55" s="20" t="s">
        <v>124</v>
      </c>
      <c r="C55" s="20"/>
      <c r="D55" s="20"/>
      <c r="E55" s="21" t="n">
        <f aca="false">SUM(E47:E53)</f>
        <v>29345</v>
      </c>
      <c r="F55" s="21"/>
      <c r="G55" s="21" t="n">
        <f aca="false">SUM(G47:G53)</f>
        <v>0</v>
      </c>
      <c r="H55" s="21" t="n">
        <f aca="false">SUM(H47:H53)</f>
        <v>0</v>
      </c>
      <c r="I55" s="21" t="n">
        <f aca="false">SUM(I47:I53)</f>
        <v>0</v>
      </c>
      <c r="J55" s="21" t="n">
        <f aca="false">SUM(J47:J53)</f>
        <v>0</v>
      </c>
      <c r="K55" s="21" t="n">
        <f aca="false">SUM(K47:K53)</f>
        <v>800</v>
      </c>
      <c r="L55" s="21" t="n">
        <f aca="false">SUM(L47:L53)</f>
        <v>0</v>
      </c>
      <c r="M55" s="21" t="n">
        <f aca="false">SUM(M47:M53)</f>
        <v>0</v>
      </c>
      <c r="N55" s="21" t="n">
        <f aca="false">SUM(N47:N53)</f>
        <v>220</v>
      </c>
      <c r="O55" s="21" t="n">
        <f aca="false">SUM(O47:O53)</f>
        <v>0</v>
      </c>
      <c r="P55" s="21" t="n">
        <f aca="false">SUM(P47:P53)</f>
        <v>4150</v>
      </c>
      <c r="Q55" s="21" t="n">
        <f aca="false">SUM(Q47:Q53)</f>
        <v>0</v>
      </c>
      <c r="R55" s="21" t="n">
        <f aca="false">SUM(R47:R53)</f>
        <v>1775</v>
      </c>
      <c r="S55" s="21" t="n">
        <f aca="false">SUM(S47:S53)</f>
        <v>475</v>
      </c>
      <c r="T55" s="21" t="n">
        <f aca="false">SUM(T47:T53)</f>
        <v>1705</v>
      </c>
      <c r="U55" s="21" t="n">
        <f aca="false">SUM(U47:U53)</f>
        <v>1075</v>
      </c>
      <c r="V55" s="21" t="n">
        <f aca="false">SUM(V47:V53)</f>
        <v>54</v>
      </c>
      <c r="W55" s="21" t="n">
        <f aca="false">SUM(W47:W53)</f>
        <v>954</v>
      </c>
      <c r="X55" s="21" t="n">
        <f aca="false">SUM(X47:X53)</f>
        <v>1237</v>
      </c>
      <c r="Y55" s="21" t="n">
        <f aca="false">SUM(Y47:Y53)</f>
        <v>0</v>
      </c>
      <c r="Z55" s="21" t="n">
        <f aca="false">SUM(Z47:Z53)</f>
        <v>0</v>
      </c>
      <c r="AA55" s="21" t="n">
        <f aca="false">SUM(AA47:AA53)</f>
        <v>0</v>
      </c>
      <c r="AB55" s="21" t="n">
        <f aca="false">SUM(AB47:AB53)</f>
        <v>0</v>
      </c>
      <c r="AC55" s="21" t="n">
        <f aca="false">SUM(AC47:AC53)</f>
        <v>380</v>
      </c>
      <c r="AD55" s="21" t="n">
        <f aca="false">SUM(AD47:AD53)</f>
        <v>12825</v>
      </c>
      <c r="AE55" s="21"/>
      <c r="AF55" s="21" t="n">
        <f aca="false">SUM(AF47:AF53)</f>
        <v>-12825</v>
      </c>
      <c r="AG55" s="21"/>
      <c r="AH55" s="21" t="n">
        <f aca="false">SUM(AH47:AH53)</f>
        <v>-3545</v>
      </c>
      <c r="AI55" s="21"/>
      <c r="AJ55" s="21" t="n">
        <f aca="false">SUM(AJ47:AJ53)</f>
        <v>12975</v>
      </c>
      <c r="AK55" s="21"/>
      <c r="AL55" s="21" t="n">
        <f aca="false">SUM(AL47:AL53)</f>
        <v>9134.4</v>
      </c>
      <c r="AM55" s="21"/>
      <c r="AN55" s="21" t="n">
        <f aca="false">SUM(AN47:AN53)</f>
        <v>337.35</v>
      </c>
      <c r="AO55" s="21"/>
      <c r="AP55" s="21" t="n">
        <f aca="false">SUM(AP47:AP53)</f>
        <v>311.4</v>
      </c>
      <c r="AQ55" s="21"/>
      <c r="AR55" s="21" t="n">
        <f aca="false">SUM(AR47:AR53)</f>
        <v>687.675</v>
      </c>
      <c r="AS55" s="21"/>
      <c r="AT55" s="21" t="n">
        <f aca="false">SUM(AT47:AT53)</f>
        <v>1038</v>
      </c>
      <c r="AU55" s="21"/>
      <c r="AV55" s="21" t="n">
        <f aca="false">SUM(AV47:AV53)</f>
        <v>1466.175</v>
      </c>
      <c r="AW55" s="21"/>
      <c r="AX55" s="21" t="n">
        <f aca="false">SUM(AX47:AX53)</f>
        <v>12975</v>
      </c>
      <c r="AY55" s="21"/>
      <c r="AZ55" s="21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12.75" hidden="false" customHeight="false" outlineLevel="0" collapsed="false"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customFormat="false" ht="12.75" hidden="false" customHeight="false" outlineLevel="0" collapsed="false">
      <c r="A57" s="18" t="s">
        <v>125</v>
      </c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customFormat="false" ht="12.75" hidden="false" customHeight="false" outlineLevel="0" collapsed="false">
      <c r="A58" s="0" t="s">
        <v>61</v>
      </c>
      <c r="B58" s="0" t="s">
        <v>126</v>
      </c>
      <c r="C58" s="0" t="s">
        <v>127</v>
      </c>
      <c r="D58" s="0" t="n">
        <v>100026</v>
      </c>
      <c r="E58" s="1" t="n">
        <v>2382</v>
      </c>
      <c r="AD58" s="1" t="n">
        <f aca="false">SUM(G58:AC58)</f>
        <v>0</v>
      </c>
      <c r="AF58" s="2" t="n">
        <f aca="false">-AD58</f>
        <v>-0</v>
      </c>
      <c r="AH58" s="2" t="n">
        <v>-1000</v>
      </c>
      <c r="AI58" s="2"/>
      <c r="AJ58" s="2" t="n">
        <f aca="false">ROUND(+E58+AF58+AH58,0)</f>
        <v>1382</v>
      </c>
      <c r="AK58" s="2"/>
      <c r="AL58" s="2" t="n">
        <f aca="false">+$AJ58*AL$10</f>
        <v>972.928</v>
      </c>
      <c r="AM58" s="2"/>
      <c r="AN58" s="2" t="n">
        <f aca="false">+$AJ58*AN$10</f>
        <v>35.932</v>
      </c>
      <c r="AO58" s="2"/>
      <c r="AP58" s="2" t="n">
        <f aca="false">+$AJ58*AP$10</f>
        <v>33.168</v>
      </c>
      <c r="AQ58" s="2"/>
      <c r="AR58" s="2" t="n">
        <v>0</v>
      </c>
      <c r="AS58" s="2"/>
      <c r="AT58" s="2" t="n">
        <f aca="false">+$AJ58*AT$10</f>
        <v>110.56</v>
      </c>
      <c r="AU58" s="2"/>
      <c r="AV58" s="2" t="n">
        <f aca="false">+$AJ58*AV$10</f>
        <v>156.166</v>
      </c>
      <c r="AW58" s="2"/>
      <c r="AX58" s="2" t="n">
        <f aca="false">SUM(AK58:AW58)</f>
        <v>1308.754</v>
      </c>
      <c r="AZ58" s="1" t="s">
        <v>64</v>
      </c>
      <c r="BA58" s="2" t="n">
        <f aca="false">+AX58-AJ58</f>
        <v>-73.2460000000001</v>
      </c>
    </row>
    <row r="59" customFormat="false" ht="12.75" hidden="false" customHeight="false" outlineLevel="0" collapsed="false">
      <c r="A59" s="0" t="s">
        <v>61</v>
      </c>
      <c r="B59" s="19" t="s">
        <v>128</v>
      </c>
      <c r="C59" s="19" t="s">
        <v>129</v>
      </c>
      <c r="D59" s="19" t="n">
        <v>100027</v>
      </c>
      <c r="E59" s="1" t="n">
        <v>2033</v>
      </c>
      <c r="L59" s="1" t="n">
        <v>98</v>
      </c>
      <c r="Q59" s="1" t="n">
        <v>149</v>
      </c>
      <c r="T59" s="1" t="n">
        <v>130</v>
      </c>
      <c r="U59" s="1" t="n">
        <v>286</v>
      </c>
      <c r="W59" s="1" t="n">
        <v>109</v>
      </c>
      <c r="X59" s="1" t="n">
        <v>131</v>
      </c>
      <c r="AA59" s="1" t="n">
        <v>30</v>
      </c>
      <c r="AD59" s="1" t="n">
        <f aca="false">SUM(G59:AC59)</f>
        <v>933</v>
      </c>
      <c r="AF59" s="2" t="n">
        <f aca="false">-AD59</f>
        <v>-933</v>
      </c>
      <c r="AH59" s="2" t="n">
        <v>0</v>
      </c>
      <c r="AI59" s="2"/>
      <c r="AJ59" s="2" t="n">
        <f aca="false">ROUND(+E59+AF59+AH59,0)</f>
        <v>1100</v>
      </c>
      <c r="AK59" s="2"/>
      <c r="AL59" s="2" t="n">
        <f aca="false">+$AJ59*AL$10</f>
        <v>774.4</v>
      </c>
      <c r="AM59" s="2"/>
      <c r="AN59" s="2" t="n">
        <f aca="false">+$AJ59*AN$10</f>
        <v>28.6</v>
      </c>
      <c r="AO59" s="2"/>
      <c r="AP59" s="2" t="n">
        <f aca="false">+$AJ59*AP$10</f>
        <v>26.4</v>
      </c>
      <c r="AQ59" s="2"/>
      <c r="AR59" s="2" t="n">
        <v>0</v>
      </c>
      <c r="AS59" s="2"/>
      <c r="AT59" s="2" t="n">
        <f aca="false">+$AJ59*AT$10</f>
        <v>88</v>
      </c>
      <c r="AU59" s="2"/>
      <c r="AV59" s="2" t="n">
        <f aca="false">+$AJ59*AV$10</f>
        <v>124.3</v>
      </c>
      <c r="AW59" s="2"/>
      <c r="AX59" s="2" t="n">
        <f aca="false">SUM(AK59:AW59)</f>
        <v>1041.7</v>
      </c>
      <c r="AZ59" s="1" t="s">
        <v>80</v>
      </c>
      <c r="BA59" s="2" t="n">
        <f aca="false">+AX59-AJ59</f>
        <v>-58.3</v>
      </c>
    </row>
    <row r="60" customFormat="false" ht="12.75" hidden="false" customHeight="false" outlineLevel="0" collapsed="false">
      <c r="A60" s="0" t="s">
        <v>61</v>
      </c>
      <c r="B60" s="19" t="s">
        <v>130</v>
      </c>
      <c r="C60" s="19" t="s">
        <v>127</v>
      </c>
      <c r="D60" s="19" t="n">
        <v>100029</v>
      </c>
      <c r="E60" s="1" t="n">
        <v>1280</v>
      </c>
      <c r="G60" s="1" t="n">
        <v>80</v>
      </c>
      <c r="H60" s="1" t="n">
        <v>160</v>
      </c>
      <c r="K60" s="1" t="n">
        <v>275</v>
      </c>
      <c r="M60" s="1" t="n">
        <f aca="false">175+20</f>
        <v>195</v>
      </c>
      <c r="O60" s="1" t="n">
        <v>10</v>
      </c>
      <c r="P60" s="1" t="n">
        <v>150</v>
      </c>
      <c r="T60" s="1" t="n">
        <v>100</v>
      </c>
      <c r="U60" s="1" t="n">
        <v>250</v>
      </c>
      <c r="AD60" s="1" t="n">
        <f aca="false">SUM(G60:AC60)</f>
        <v>1220</v>
      </c>
      <c r="AF60" s="2" t="n">
        <f aca="false">-AD60</f>
        <v>-1220</v>
      </c>
      <c r="AH60" s="2" t="n">
        <v>0</v>
      </c>
      <c r="AI60" s="2"/>
      <c r="AJ60" s="2" t="n">
        <f aca="false">ROUND(+E60+AF60+AH60,0)</f>
        <v>60</v>
      </c>
      <c r="AK60" s="2"/>
      <c r="AL60" s="2" t="n">
        <f aca="false">+$AJ60*AL$10</f>
        <v>42.24</v>
      </c>
      <c r="AM60" s="2"/>
      <c r="AN60" s="2" t="n">
        <f aca="false">+$AJ60*AN$10</f>
        <v>1.56</v>
      </c>
      <c r="AO60" s="2"/>
      <c r="AP60" s="2" t="n">
        <f aca="false">+$AJ60*AP$10</f>
        <v>1.44</v>
      </c>
      <c r="AQ60" s="2"/>
      <c r="AR60" s="2" t="n">
        <f aca="false">+$AJ60*AR$10</f>
        <v>3.18</v>
      </c>
      <c r="AS60" s="2"/>
      <c r="AT60" s="2" t="n">
        <f aca="false">+$AJ60*AT$10</f>
        <v>4.8</v>
      </c>
      <c r="AU60" s="2"/>
      <c r="AV60" s="2" t="n">
        <f aca="false">+$AJ60*AV$10</f>
        <v>6.78</v>
      </c>
      <c r="AW60" s="2"/>
      <c r="AX60" s="2" t="n">
        <f aca="false">SUM(AK60:AW60)</f>
        <v>60</v>
      </c>
      <c r="AZ60" s="1" t="s">
        <v>80</v>
      </c>
      <c r="BA60" s="2" t="n">
        <f aca="false">+AX60-AJ60</f>
        <v>0</v>
      </c>
    </row>
    <row r="61" customFormat="false" ht="12.75" hidden="false" customHeight="false" outlineLevel="0" collapsed="false">
      <c r="A61" s="0" t="s">
        <v>61</v>
      </c>
      <c r="B61" s="19" t="s">
        <v>131</v>
      </c>
      <c r="C61" s="19" t="s">
        <v>132</v>
      </c>
      <c r="D61" s="19" t="n">
        <v>100045</v>
      </c>
      <c r="E61" s="1" t="n">
        <v>4856</v>
      </c>
      <c r="P61" s="1" t="n">
        <v>82.55</v>
      </c>
      <c r="Q61" s="1" t="n">
        <v>89.7</v>
      </c>
      <c r="R61" s="1" t="n">
        <v>22.62</v>
      </c>
      <c r="T61" s="1" t="n">
        <v>86.84</v>
      </c>
      <c r="W61" s="1" t="n">
        <v>212.55</v>
      </c>
      <c r="X61" s="1" t="n">
        <v>157.95</v>
      </c>
      <c r="AD61" s="1" t="n">
        <f aca="false">SUM(G61:AC61)</f>
        <v>652.21</v>
      </c>
      <c r="AF61" s="2" t="n">
        <f aca="false">-AD61</f>
        <v>-652.21</v>
      </c>
      <c r="AH61" s="2" t="n">
        <v>-1000</v>
      </c>
      <c r="AI61" s="2"/>
      <c r="AJ61" s="2" t="n">
        <f aca="false">ROUND(+E61+AF61+AH61,0)</f>
        <v>3204</v>
      </c>
      <c r="AK61" s="2"/>
      <c r="AL61" s="2" t="n">
        <f aca="false">+$AJ61*AL$10</f>
        <v>2255.616</v>
      </c>
      <c r="AM61" s="2"/>
      <c r="AN61" s="2" t="n">
        <f aca="false">+$AJ61*AN$10</f>
        <v>83.304</v>
      </c>
      <c r="AO61" s="2"/>
      <c r="AP61" s="2" t="n">
        <f aca="false">+$AJ61*AP$10</f>
        <v>76.896</v>
      </c>
      <c r="AQ61" s="2"/>
      <c r="AR61" s="2" t="n">
        <v>0</v>
      </c>
      <c r="AS61" s="2"/>
      <c r="AT61" s="2" t="n">
        <f aca="false">+$AJ61*AT$10</f>
        <v>256.32</v>
      </c>
      <c r="AU61" s="2"/>
      <c r="AV61" s="2" t="n">
        <f aca="false">+$AJ61*AV$10</f>
        <v>362.052</v>
      </c>
      <c r="AW61" s="2"/>
      <c r="AX61" s="2" t="n">
        <f aca="false">SUM(AK61:AW61)</f>
        <v>3034.188</v>
      </c>
      <c r="AZ61" s="1" t="s">
        <v>80</v>
      </c>
      <c r="BA61" s="2" t="n">
        <f aca="false">+AX61-AJ61</f>
        <v>-169.812</v>
      </c>
    </row>
    <row r="62" customFormat="false" ht="12.75" hidden="false" customHeight="false" outlineLevel="0" collapsed="false">
      <c r="A62" s="0" t="s">
        <v>61</v>
      </c>
      <c r="B62" s="19" t="s">
        <v>133</v>
      </c>
      <c r="C62" s="19" t="s">
        <v>127</v>
      </c>
      <c r="D62" s="19" t="n">
        <v>100280</v>
      </c>
      <c r="E62" s="1" t="n">
        <v>1962</v>
      </c>
      <c r="G62" s="1" t="n">
        <v>50</v>
      </c>
      <c r="H62" s="1" t="n">
        <v>150</v>
      </c>
      <c r="K62" s="1" t="n">
        <v>125</v>
      </c>
      <c r="L62" s="1" t="n">
        <v>75</v>
      </c>
      <c r="P62" s="1" t="n">
        <v>325</v>
      </c>
      <c r="R62" s="1" t="n">
        <v>175</v>
      </c>
      <c r="T62" s="1" t="n">
        <v>425</v>
      </c>
      <c r="V62" s="1" t="n">
        <v>350</v>
      </c>
      <c r="AD62" s="1" t="n">
        <f aca="false">SUM(G62:AC62)</f>
        <v>1675</v>
      </c>
      <c r="AF62" s="2" t="n">
        <f aca="false">-AD62</f>
        <v>-1675</v>
      </c>
      <c r="AH62" s="2" t="n">
        <v>0</v>
      </c>
      <c r="AI62" s="2"/>
      <c r="AJ62" s="2" t="n">
        <f aca="false">ROUND(+E62+AF62+AH62,0)</f>
        <v>287</v>
      </c>
      <c r="AK62" s="2"/>
      <c r="AL62" s="2" t="n">
        <f aca="false">+$AJ62*AL$10</f>
        <v>202.048</v>
      </c>
      <c r="AM62" s="2"/>
      <c r="AN62" s="2" t="n">
        <f aca="false">+$AJ62*AN$10</f>
        <v>7.462</v>
      </c>
      <c r="AO62" s="2"/>
      <c r="AP62" s="2" t="n">
        <f aca="false">+$AJ62*AP$10</f>
        <v>6.888</v>
      </c>
      <c r="AQ62" s="2"/>
      <c r="AR62" s="2" t="n">
        <v>0</v>
      </c>
      <c r="AS62" s="2"/>
      <c r="AT62" s="2" t="n">
        <f aca="false">+$AJ62*AT$10</f>
        <v>22.96</v>
      </c>
      <c r="AU62" s="2"/>
      <c r="AV62" s="2" t="n">
        <f aca="false">+$AJ62*AV$10</f>
        <v>32.431</v>
      </c>
      <c r="AW62" s="2"/>
      <c r="AX62" s="2" t="n">
        <f aca="false">SUM(AK62:AW62)</f>
        <v>271.789</v>
      </c>
      <c r="AZ62" s="1" t="s">
        <v>80</v>
      </c>
      <c r="BA62" s="2" t="n">
        <f aca="false">+AX62-AJ62</f>
        <v>-15.211</v>
      </c>
    </row>
    <row r="63" customFormat="false" ht="12.75" hidden="false" customHeight="false" outlineLevel="0" collapsed="false">
      <c r="A63" s="0" t="s">
        <v>61</v>
      </c>
      <c r="B63" s="19" t="s">
        <v>134</v>
      </c>
      <c r="C63" s="19" t="s">
        <v>135</v>
      </c>
      <c r="D63" s="19" t="n">
        <v>140502</v>
      </c>
      <c r="E63" s="1" t="n">
        <v>6495</v>
      </c>
      <c r="G63" s="1" t="n">
        <v>90</v>
      </c>
      <c r="H63" s="1" t="n">
        <v>27</v>
      </c>
      <c r="I63" s="1" t="n">
        <v>150</v>
      </c>
      <c r="J63" s="1" t="n">
        <v>7</v>
      </c>
      <c r="K63" s="1" t="n">
        <v>276</v>
      </c>
      <c r="M63" s="1" t="n">
        <f aca="false">49+30</f>
        <v>79</v>
      </c>
      <c r="P63" s="1" t="n">
        <v>1470</v>
      </c>
      <c r="Q63" s="1" t="n">
        <v>320</v>
      </c>
      <c r="R63" s="1" t="n">
        <v>220</v>
      </c>
      <c r="S63" s="1" t="n">
        <v>260</v>
      </c>
      <c r="T63" s="1" t="n">
        <v>1510</v>
      </c>
      <c r="V63" s="1" t="n">
        <v>260</v>
      </c>
      <c r="W63" s="1" t="n">
        <v>705</v>
      </c>
      <c r="X63" s="1" t="n">
        <v>100</v>
      </c>
      <c r="AA63" s="1" t="n">
        <v>185</v>
      </c>
      <c r="AD63" s="1" t="n">
        <f aca="false">SUM(G63:AC63)</f>
        <v>5659</v>
      </c>
      <c r="AF63" s="2" t="n">
        <f aca="false">-AD63</f>
        <v>-5659</v>
      </c>
      <c r="AH63" s="2" t="n">
        <v>0</v>
      </c>
      <c r="AI63" s="2"/>
      <c r="AJ63" s="2" t="n">
        <f aca="false">ROUND(+E63+AF63+AH63,0)</f>
        <v>836</v>
      </c>
      <c r="AK63" s="2"/>
      <c r="AL63" s="2" t="n">
        <f aca="false">+$AJ63*AL$10</f>
        <v>588.544</v>
      </c>
      <c r="AM63" s="2"/>
      <c r="AN63" s="2" t="n">
        <f aca="false">+$AJ63*AN$10</f>
        <v>21.736</v>
      </c>
      <c r="AO63" s="2"/>
      <c r="AP63" s="2" t="n">
        <f aca="false">+$AJ63*AP$10</f>
        <v>20.064</v>
      </c>
      <c r="AQ63" s="2"/>
      <c r="AR63" s="2" t="n">
        <v>0</v>
      </c>
      <c r="AS63" s="2"/>
      <c r="AT63" s="2" t="n">
        <f aca="false">+$AJ63*AT$10</f>
        <v>66.88</v>
      </c>
      <c r="AU63" s="2"/>
      <c r="AV63" s="2" t="n">
        <f aca="false">+$AJ63*AV$10</f>
        <v>94.468</v>
      </c>
      <c r="AW63" s="2"/>
      <c r="AX63" s="2" t="n">
        <f aca="false">SUM(AK63:AW63)</f>
        <v>791.692</v>
      </c>
      <c r="AZ63" s="1" t="s">
        <v>80</v>
      </c>
      <c r="BA63" s="2" t="n">
        <f aca="false">+AX63-AJ63</f>
        <v>-44.3080000000001</v>
      </c>
    </row>
    <row r="64" customFormat="false" ht="12.75" hidden="false" customHeight="false" outlineLevel="0" collapsed="false">
      <c r="A64" s="0" t="s">
        <v>61</v>
      </c>
      <c r="B64" s="0" t="s">
        <v>136</v>
      </c>
      <c r="C64" s="0" t="s">
        <v>135</v>
      </c>
      <c r="D64" s="0" t="n">
        <v>140503</v>
      </c>
      <c r="E64" s="1" t="n">
        <v>1343</v>
      </c>
      <c r="K64" s="1" t="n">
        <v>10</v>
      </c>
      <c r="L64" s="1" t="n">
        <v>70</v>
      </c>
      <c r="P64" s="1" t="n">
        <v>250</v>
      </c>
      <c r="Q64" s="1" t="n">
        <v>300</v>
      </c>
      <c r="R64" s="1" t="n">
        <v>20</v>
      </c>
      <c r="S64" s="1" t="n">
        <v>20</v>
      </c>
      <c r="T64" s="1" t="n">
        <v>195</v>
      </c>
      <c r="V64" s="1" t="n">
        <v>20</v>
      </c>
      <c r="W64" s="1" t="n">
        <v>50</v>
      </c>
      <c r="X64" s="1" t="n">
        <v>20</v>
      </c>
      <c r="AD64" s="1" t="n">
        <f aca="false">SUM(G64:AC64)</f>
        <v>955</v>
      </c>
      <c r="AF64" s="2" t="n">
        <f aca="false">-AD64</f>
        <v>-955</v>
      </c>
      <c r="AH64" s="2" t="n">
        <v>0</v>
      </c>
      <c r="AI64" s="2"/>
      <c r="AJ64" s="2" t="n">
        <f aca="false">ROUND(+E64+AF64+AH64,0)</f>
        <v>388</v>
      </c>
      <c r="AK64" s="2"/>
      <c r="AL64" s="2" t="n">
        <f aca="false">+$AJ64*AL$10</f>
        <v>273.152</v>
      </c>
      <c r="AM64" s="2"/>
      <c r="AN64" s="2" t="n">
        <f aca="false">+$AJ64*AN$10</f>
        <v>10.088</v>
      </c>
      <c r="AO64" s="2"/>
      <c r="AP64" s="2" t="n">
        <f aca="false">+$AJ64*AP$10</f>
        <v>9.312</v>
      </c>
      <c r="AQ64" s="2"/>
      <c r="AR64" s="2" t="n">
        <v>0</v>
      </c>
      <c r="AS64" s="2"/>
      <c r="AT64" s="2" t="n">
        <f aca="false">+$AJ64*AT$10</f>
        <v>31.04</v>
      </c>
      <c r="AU64" s="2"/>
      <c r="AV64" s="2" t="n">
        <f aca="false">+$AJ64*AV$10</f>
        <v>43.844</v>
      </c>
      <c r="AW64" s="2"/>
      <c r="AX64" s="2" t="n">
        <f aca="false">SUM(AK64:AW64)</f>
        <v>367.436</v>
      </c>
      <c r="AZ64" s="1" t="s">
        <v>80</v>
      </c>
      <c r="BA64" s="2" t="n">
        <f aca="false">+AX64-AJ64</f>
        <v>-20.564</v>
      </c>
    </row>
    <row r="65" customFormat="false" ht="12.75" hidden="false" customHeight="false" outlineLevel="0" collapsed="false">
      <c r="A65" s="0" t="s">
        <v>61</v>
      </c>
      <c r="B65" s="0" t="s">
        <v>137</v>
      </c>
      <c r="C65" s="0" t="s">
        <v>138</v>
      </c>
      <c r="D65" s="0" t="n">
        <v>140504</v>
      </c>
      <c r="E65" s="1" t="n">
        <v>3220</v>
      </c>
      <c r="K65" s="1" t="n">
        <v>20</v>
      </c>
      <c r="U65" s="1" t="n">
        <v>750</v>
      </c>
      <c r="W65" s="1" t="n">
        <v>200</v>
      </c>
      <c r="X65" s="1" t="n">
        <v>700</v>
      </c>
      <c r="Y65" s="1" t="n">
        <v>100</v>
      </c>
      <c r="AA65" s="1" t="n">
        <v>40</v>
      </c>
      <c r="AD65" s="1" t="n">
        <f aca="false">SUM(G65:AC65)</f>
        <v>1810</v>
      </c>
      <c r="AF65" s="2" t="n">
        <f aca="false">-AD65</f>
        <v>-1810</v>
      </c>
      <c r="AH65" s="2" t="n">
        <v>0</v>
      </c>
      <c r="AI65" s="2"/>
      <c r="AJ65" s="2" t="n">
        <f aca="false">ROUND(+E65+AF65+AH65,0)</f>
        <v>1410</v>
      </c>
      <c r="AK65" s="2"/>
      <c r="AL65" s="2" t="n">
        <f aca="false">+$AJ65*AL$10</f>
        <v>992.64</v>
      </c>
      <c r="AM65" s="2"/>
      <c r="AN65" s="2" t="n">
        <f aca="false">+$AJ65*AN$10</f>
        <v>36.66</v>
      </c>
      <c r="AO65" s="2"/>
      <c r="AP65" s="2" t="n">
        <f aca="false">+$AJ65*AP$10</f>
        <v>33.84</v>
      </c>
      <c r="AQ65" s="2"/>
      <c r="AR65" s="2" t="n">
        <v>0</v>
      </c>
      <c r="AS65" s="2"/>
      <c r="AT65" s="2" t="n">
        <f aca="false">+$AJ65*AT$10</f>
        <v>112.8</v>
      </c>
      <c r="AU65" s="2"/>
      <c r="AV65" s="2" t="n">
        <f aca="false">+$AJ65*AV$10</f>
        <v>159.33</v>
      </c>
      <c r="AW65" s="2"/>
      <c r="AX65" s="2" t="n">
        <f aca="false">SUM(AK65:AW65)</f>
        <v>1335.27</v>
      </c>
      <c r="AZ65" s="1" t="s">
        <v>80</v>
      </c>
      <c r="BA65" s="2" t="n">
        <f aca="false">+AX65-AJ65</f>
        <v>-74.73</v>
      </c>
    </row>
    <row r="66" customFormat="false" ht="12.75" hidden="false" customHeight="false" outlineLevel="0" collapsed="false">
      <c r="A66" s="0" t="s">
        <v>61</v>
      </c>
      <c r="B66" s="0" t="s">
        <v>139</v>
      </c>
      <c r="C66" s="0" t="s">
        <v>140</v>
      </c>
      <c r="D66" s="0" t="n">
        <v>140505</v>
      </c>
      <c r="E66" s="1" t="n">
        <v>1910</v>
      </c>
      <c r="AD66" s="1" t="n">
        <f aca="false">SUM(G66:AC66)</f>
        <v>0</v>
      </c>
      <c r="AF66" s="2" t="n">
        <f aca="false">-AD66</f>
        <v>-0</v>
      </c>
      <c r="AH66" s="2" t="n">
        <v>-1910</v>
      </c>
      <c r="AI66" s="2"/>
      <c r="AJ66" s="2" t="n">
        <f aca="false">ROUND(+E66+AF66+AH66,0)</f>
        <v>0</v>
      </c>
      <c r="AK66" s="2"/>
      <c r="AL66" s="2" t="n">
        <f aca="false">+$AJ66*AL$10</f>
        <v>0</v>
      </c>
      <c r="AM66" s="2"/>
      <c r="AN66" s="2" t="n">
        <f aca="false">+$AJ66*AN$10</f>
        <v>0</v>
      </c>
      <c r="AO66" s="2"/>
      <c r="AP66" s="2" t="n">
        <f aca="false">+$AJ66*AP$10</f>
        <v>0</v>
      </c>
      <c r="AQ66" s="2"/>
      <c r="AR66" s="2" t="n">
        <f aca="false">+$AJ66*AR$10</f>
        <v>0</v>
      </c>
      <c r="AS66" s="2"/>
      <c r="AT66" s="2" t="n">
        <f aca="false">+$AJ66*AT$10</f>
        <v>0</v>
      </c>
      <c r="AU66" s="2"/>
      <c r="AV66" s="2" t="n">
        <f aca="false">+$AJ66*AV$10</f>
        <v>0</v>
      </c>
      <c r="AW66" s="2"/>
      <c r="AX66" s="2" t="n">
        <f aca="false">SUM(AK66:AW66)</f>
        <v>0</v>
      </c>
      <c r="AZ66" s="1" t="s">
        <v>64</v>
      </c>
      <c r="BA66" s="2" t="n">
        <f aca="false">+AX66-AJ66</f>
        <v>0</v>
      </c>
    </row>
    <row r="67" customFormat="false" ht="12.75" hidden="false" customHeight="false" outlineLevel="0" collapsed="false"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A68" s="20"/>
      <c r="B68" s="20" t="s">
        <v>141</v>
      </c>
      <c r="C68" s="20"/>
      <c r="D68" s="20"/>
      <c r="E68" s="21" t="n">
        <f aca="false">SUM(E58:E67)</f>
        <v>25481</v>
      </c>
      <c r="F68" s="21"/>
      <c r="G68" s="21" t="n">
        <f aca="false">SUM(G58:G67)</f>
        <v>220</v>
      </c>
      <c r="H68" s="21" t="n">
        <f aca="false">SUM(H58:H67)</f>
        <v>337</v>
      </c>
      <c r="I68" s="21" t="n">
        <f aca="false">SUM(I58:I67)</f>
        <v>150</v>
      </c>
      <c r="J68" s="21" t="n">
        <f aca="false">SUM(J58:J67)</f>
        <v>7</v>
      </c>
      <c r="K68" s="21" t="n">
        <f aca="false">SUM(K58:K67)</f>
        <v>706</v>
      </c>
      <c r="L68" s="21" t="n">
        <f aca="false">SUM(L58:L67)</f>
        <v>243</v>
      </c>
      <c r="M68" s="21" t="n">
        <f aca="false">SUM(M58:M67)</f>
        <v>274</v>
      </c>
      <c r="N68" s="21" t="n">
        <f aca="false">SUM(N58:N67)</f>
        <v>0</v>
      </c>
      <c r="O68" s="21" t="n">
        <f aca="false">SUM(O58:O67)</f>
        <v>10</v>
      </c>
      <c r="P68" s="21" t="n">
        <f aca="false">SUM(P58:P67)</f>
        <v>2277.55</v>
      </c>
      <c r="Q68" s="21" t="n">
        <f aca="false">SUM(Q58:Q67)</f>
        <v>858.7</v>
      </c>
      <c r="R68" s="21" t="n">
        <f aca="false">SUM(R58:R67)</f>
        <v>437.62</v>
      </c>
      <c r="S68" s="21" t="n">
        <f aca="false">SUM(S58:S67)</f>
        <v>280</v>
      </c>
      <c r="T68" s="21" t="n">
        <f aca="false">SUM(T58:T67)</f>
        <v>2446.84</v>
      </c>
      <c r="U68" s="21" t="n">
        <f aca="false">SUM(U58:U67)</f>
        <v>1286</v>
      </c>
      <c r="V68" s="21" t="n">
        <f aca="false">SUM(V58:V67)</f>
        <v>630</v>
      </c>
      <c r="W68" s="21" t="n">
        <f aca="false">SUM(W58:W67)</f>
        <v>1276.55</v>
      </c>
      <c r="X68" s="21" t="n">
        <f aca="false">SUM(X58:X67)</f>
        <v>1108.95</v>
      </c>
      <c r="Y68" s="21" t="n">
        <f aca="false">SUM(Y58:Y67)</f>
        <v>100</v>
      </c>
      <c r="Z68" s="21" t="n">
        <f aca="false">SUM(Z58:Z67)</f>
        <v>0</v>
      </c>
      <c r="AA68" s="21" t="n">
        <f aca="false">SUM(AA58:AA67)</f>
        <v>255</v>
      </c>
      <c r="AB68" s="21" t="n">
        <f aca="false">SUM(AB58:AB67)</f>
        <v>0</v>
      </c>
      <c r="AC68" s="21" t="n">
        <f aca="false">SUM(AC58:AC67)</f>
        <v>0</v>
      </c>
      <c r="AD68" s="21" t="n">
        <f aca="false">SUM(AD58:AD67)</f>
        <v>12904.21</v>
      </c>
      <c r="AE68" s="21"/>
      <c r="AF68" s="21" t="n">
        <f aca="false">SUM(AF58:AF67)</f>
        <v>-12904.21</v>
      </c>
      <c r="AG68" s="21"/>
      <c r="AH68" s="21" t="n">
        <f aca="false">SUM(AH58:AH67)</f>
        <v>-3910</v>
      </c>
      <c r="AI68" s="21"/>
      <c r="AJ68" s="21" t="n">
        <f aca="false">SUM(AJ58:AJ67)</f>
        <v>8667</v>
      </c>
      <c r="AK68" s="21"/>
      <c r="AL68" s="21" t="n">
        <f aca="false">SUM(AL58:AL67)</f>
        <v>6101.568</v>
      </c>
      <c r="AM68" s="21"/>
      <c r="AN68" s="21" t="n">
        <f aca="false">SUM(AN58:AN67)</f>
        <v>225.342</v>
      </c>
      <c r="AO68" s="21"/>
      <c r="AP68" s="21" t="n">
        <f aca="false">SUM(AP58:AP67)</f>
        <v>208.008</v>
      </c>
      <c r="AQ68" s="21"/>
      <c r="AR68" s="21" t="n">
        <f aca="false">SUM(AR58:AR67)</f>
        <v>3.18</v>
      </c>
      <c r="AS68" s="21"/>
      <c r="AT68" s="21" t="n">
        <f aca="false">SUM(AT58:AT67)</f>
        <v>693.36</v>
      </c>
      <c r="AU68" s="21"/>
      <c r="AV68" s="21" t="n">
        <f aca="false">SUM(AV58:AV67)</f>
        <v>979.371</v>
      </c>
      <c r="AW68" s="21"/>
      <c r="AX68" s="21" t="n">
        <f aca="false">SUM(AX58:AX67)</f>
        <v>8210.829</v>
      </c>
      <c r="AY68" s="21"/>
      <c r="AZ68" s="21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</row>
    <row r="69" customFormat="false" ht="12.75" hidden="false" customHeight="false" outlineLevel="0" collapsed="false"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A70" s="18" t="s">
        <v>142</v>
      </c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A71" s="0" t="s">
        <v>61</v>
      </c>
      <c r="B71" s="19" t="s">
        <v>143</v>
      </c>
      <c r="C71" s="19" t="s">
        <v>144</v>
      </c>
      <c r="D71" s="19" t="n">
        <v>100024</v>
      </c>
      <c r="E71" s="1" t="n">
        <v>3250</v>
      </c>
      <c r="M71" s="1" t="n">
        <v>50</v>
      </c>
      <c r="AD71" s="1" t="n">
        <f aca="false">SUM(G71:AC71)</f>
        <v>50</v>
      </c>
      <c r="AF71" s="2" t="n">
        <f aca="false">-AD71</f>
        <v>-50</v>
      </c>
      <c r="AH71" s="2" t="n">
        <v>-1500</v>
      </c>
      <c r="AI71" s="2"/>
      <c r="AJ71" s="2" t="n">
        <f aca="false">ROUND(+E71+AF71+AH71,0)</f>
        <v>1700</v>
      </c>
      <c r="AK71" s="2"/>
      <c r="AL71" s="2" t="n">
        <f aca="false">+$AJ71*AL$10</f>
        <v>1196.8</v>
      </c>
      <c r="AM71" s="2"/>
      <c r="AN71" s="2" t="n">
        <f aca="false">+$AJ71*AN$10</f>
        <v>44.2</v>
      </c>
      <c r="AO71" s="2"/>
      <c r="AP71" s="2" t="n">
        <f aca="false">+$AJ71*AP$10</f>
        <v>40.8</v>
      </c>
      <c r="AQ71" s="2"/>
      <c r="AR71" s="2" t="n">
        <v>0</v>
      </c>
      <c r="AS71" s="2"/>
      <c r="AT71" s="2" t="n">
        <f aca="false">+$AJ71*AT$10</f>
        <v>136</v>
      </c>
      <c r="AU71" s="2"/>
      <c r="AV71" s="2" t="n">
        <f aca="false">+$AJ71*AV$10</f>
        <v>192.1</v>
      </c>
      <c r="AW71" s="2"/>
      <c r="AX71" s="2" t="n">
        <f aca="false">SUM(AK71:AW71)</f>
        <v>1609.9</v>
      </c>
      <c r="AZ71" s="1" t="s">
        <v>80</v>
      </c>
      <c r="BA71" s="2" t="n">
        <f aca="false">+AX71-AJ71</f>
        <v>-90.1000000000001</v>
      </c>
    </row>
    <row r="72" customFormat="false" ht="12.75" hidden="false" customHeight="false" outlineLevel="0" collapsed="false"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A73" s="20"/>
      <c r="B73" s="20" t="s">
        <v>145</v>
      </c>
      <c r="C73" s="20"/>
      <c r="D73" s="20"/>
      <c r="E73" s="21" t="n">
        <f aca="false">SUM(E71:E72)</f>
        <v>3250</v>
      </c>
      <c r="F73" s="21"/>
      <c r="G73" s="21" t="n">
        <f aca="false">SUM(G71:G72)</f>
        <v>0</v>
      </c>
      <c r="H73" s="21" t="n">
        <f aca="false">SUM(H71:H72)</f>
        <v>0</v>
      </c>
      <c r="I73" s="21" t="n">
        <f aca="false">SUM(I71:I72)</f>
        <v>0</v>
      </c>
      <c r="J73" s="21" t="n">
        <f aca="false">SUM(J71:J72)</f>
        <v>0</v>
      </c>
      <c r="K73" s="21" t="n">
        <f aca="false">SUM(K71:K72)</f>
        <v>0</v>
      </c>
      <c r="L73" s="21" t="n">
        <f aca="false">SUM(L71:L72)</f>
        <v>0</v>
      </c>
      <c r="M73" s="21" t="n">
        <f aca="false">SUM(M71:M72)</f>
        <v>50</v>
      </c>
      <c r="N73" s="21" t="n">
        <f aca="false">SUM(N71:N72)</f>
        <v>0</v>
      </c>
      <c r="O73" s="21" t="n">
        <f aca="false">SUM(O71:O72)</f>
        <v>0</v>
      </c>
      <c r="P73" s="21" t="n">
        <f aca="false">SUM(P71:P72)</f>
        <v>0</v>
      </c>
      <c r="Q73" s="21" t="n">
        <f aca="false">SUM(Q71:Q72)</f>
        <v>0</v>
      </c>
      <c r="R73" s="21" t="n">
        <f aca="false">SUM(R71:R72)</f>
        <v>0</v>
      </c>
      <c r="S73" s="21" t="n">
        <f aca="false">SUM(S71:S72)</f>
        <v>0</v>
      </c>
      <c r="T73" s="21" t="n">
        <f aca="false">SUM(T71:T72)</f>
        <v>0</v>
      </c>
      <c r="U73" s="21" t="n">
        <f aca="false">SUM(U71:U72)</f>
        <v>0</v>
      </c>
      <c r="V73" s="21" t="n">
        <f aca="false">SUM(V71:V72)</f>
        <v>0</v>
      </c>
      <c r="W73" s="21" t="n">
        <f aca="false">SUM(W71:W72)</f>
        <v>0</v>
      </c>
      <c r="X73" s="21" t="n">
        <f aca="false">SUM(X71:X72)</f>
        <v>0</v>
      </c>
      <c r="Y73" s="21" t="n">
        <f aca="false">SUM(Y71:Y72)</f>
        <v>0</v>
      </c>
      <c r="Z73" s="21" t="n">
        <f aca="false">SUM(Z71:Z72)</f>
        <v>0</v>
      </c>
      <c r="AA73" s="21" t="n">
        <f aca="false">SUM(AA71:AA72)</f>
        <v>0</v>
      </c>
      <c r="AB73" s="21" t="n">
        <f aca="false">SUM(AB71:AB72)</f>
        <v>0</v>
      </c>
      <c r="AC73" s="21" t="n">
        <f aca="false">SUM(AC71:AC72)</f>
        <v>0</v>
      </c>
      <c r="AD73" s="21" t="n">
        <f aca="false">SUM(AD71:AD72)</f>
        <v>50</v>
      </c>
      <c r="AE73" s="21"/>
      <c r="AF73" s="21" t="n">
        <f aca="false">SUM(AF71:AF72)</f>
        <v>-50</v>
      </c>
      <c r="AG73" s="21"/>
      <c r="AH73" s="21" t="n">
        <f aca="false">SUM(AH71:AH72)</f>
        <v>-1500</v>
      </c>
      <c r="AI73" s="21"/>
      <c r="AJ73" s="21" t="n">
        <f aca="false">SUM(AJ71:AJ72)</f>
        <v>1700</v>
      </c>
      <c r="AK73" s="21"/>
      <c r="AL73" s="21" t="n">
        <f aca="false">SUM(AL71:AL72)</f>
        <v>1196.8</v>
      </c>
      <c r="AM73" s="21"/>
      <c r="AN73" s="21" t="n">
        <f aca="false">SUM(AN71:AN72)</f>
        <v>44.2</v>
      </c>
      <c r="AO73" s="21"/>
      <c r="AP73" s="21" t="n">
        <f aca="false">SUM(AP71:AP72)</f>
        <v>40.8</v>
      </c>
      <c r="AQ73" s="21"/>
      <c r="AR73" s="21" t="n">
        <f aca="false">SUM(AR71:AR72)</f>
        <v>0</v>
      </c>
      <c r="AS73" s="21"/>
      <c r="AT73" s="21" t="n">
        <f aca="false">SUM(AT71:AT72)</f>
        <v>136</v>
      </c>
      <c r="AU73" s="21"/>
      <c r="AV73" s="21" t="n">
        <f aca="false">SUM(AV71:AV72)</f>
        <v>192.1</v>
      </c>
      <c r="AW73" s="21"/>
      <c r="AX73" s="21" t="n">
        <f aca="false">SUM(AX71:AX72)</f>
        <v>1609.9</v>
      </c>
      <c r="AY73" s="21"/>
      <c r="AZ73" s="21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</row>
    <row r="74" customFormat="false" ht="12.75" hidden="false" customHeight="false" outlineLevel="0" collapsed="false"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A75" s="18" t="s">
        <v>146</v>
      </c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A76" s="0" t="s">
        <v>61</v>
      </c>
      <c r="B76" s="19" t="s">
        <v>147</v>
      </c>
      <c r="C76" s="19" t="s">
        <v>148</v>
      </c>
      <c r="D76" s="19" t="n">
        <v>100028</v>
      </c>
      <c r="E76" s="1" t="n">
        <v>3062</v>
      </c>
      <c r="AD76" s="1" t="n">
        <f aca="false">SUM(G76:AC76)</f>
        <v>0</v>
      </c>
      <c r="AF76" s="2" t="n">
        <f aca="false">-AD76</f>
        <v>-0</v>
      </c>
      <c r="AH76" s="2" t="n">
        <v>-3062</v>
      </c>
      <c r="AI76" s="2"/>
      <c r="AJ76" s="2" t="n">
        <f aca="false">ROUND(+E76+AF76+AH76,0)</f>
        <v>0</v>
      </c>
      <c r="AK76" s="2"/>
      <c r="AL76" s="2" t="n">
        <f aca="false">+$AJ76*AL$10</f>
        <v>0</v>
      </c>
      <c r="AM76" s="2"/>
      <c r="AN76" s="2" t="n">
        <f aca="false">+$AJ76*AN$10</f>
        <v>0</v>
      </c>
      <c r="AO76" s="2"/>
      <c r="AP76" s="2" t="n">
        <f aca="false">+$AJ76*AP$10</f>
        <v>0</v>
      </c>
      <c r="AQ76" s="2"/>
      <c r="AR76" s="2" t="n">
        <f aca="false">+$AJ76*AR$10</f>
        <v>0</v>
      </c>
      <c r="AS76" s="2"/>
      <c r="AT76" s="2" t="n">
        <f aca="false">+$AJ76*AT$10</f>
        <v>0</v>
      </c>
      <c r="AU76" s="2"/>
      <c r="AV76" s="2" t="n">
        <f aca="false">+$AJ76*AV$10</f>
        <v>0</v>
      </c>
      <c r="AW76" s="2"/>
      <c r="AX76" s="2" t="n">
        <f aca="false">SUM(AK76:AW76)</f>
        <v>0</v>
      </c>
      <c r="AZ76" s="1" t="s">
        <v>64</v>
      </c>
      <c r="BA76" s="2" t="n">
        <f aca="false">+AX76-AJ76</f>
        <v>0</v>
      </c>
    </row>
    <row r="77" customFormat="false" ht="12.75" hidden="false" customHeight="false" outlineLevel="0" collapsed="false">
      <c r="A77" s="0" t="s">
        <v>61</v>
      </c>
      <c r="B77" s="0" t="s">
        <v>149</v>
      </c>
      <c r="C77" s="0" t="s">
        <v>150</v>
      </c>
      <c r="D77" s="0" t="n">
        <v>140296</v>
      </c>
      <c r="E77" s="1" t="n">
        <v>4302</v>
      </c>
      <c r="AD77" s="1" t="n">
        <f aca="false">SUM(G77:AC77)</f>
        <v>0</v>
      </c>
      <c r="AF77" s="2" t="n">
        <f aca="false">-AD77</f>
        <v>-0</v>
      </c>
      <c r="AH77" s="2" t="n">
        <v>-4302</v>
      </c>
      <c r="AI77" s="2"/>
      <c r="AJ77" s="2" t="n">
        <f aca="false">ROUND(+E77+AF77+AH77,0)</f>
        <v>0</v>
      </c>
      <c r="AK77" s="2"/>
      <c r="AL77" s="2" t="n">
        <f aca="false">+$AJ77*AL$10</f>
        <v>0</v>
      </c>
      <c r="AM77" s="2"/>
      <c r="AN77" s="2" t="n">
        <f aca="false">+$AJ77*AN$10</f>
        <v>0</v>
      </c>
      <c r="AO77" s="2"/>
      <c r="AP77" s="2" t="n">
        <f aca="false">+$AJ77*AP$10</f>
        <v>0</v>
      </c>
      <c r="AQ77" s="2"/>
      <c r="AR77" s="2" t="n">
        <f aca="false">+$AJ77*AR$10</f>
        <v>0</v>
      </c>
      <c r="AS77" s="2"/>
      <c r="AT77" s="2" t="n">
        <f aca="false">+$AJ77*AT$10</f>
        <v>0</v>
      </c>
      <c r="AU77" s="2"/>
      <c r="AV77" s="2" t="n">
        <f aca="false">+$AJ77*AV$10</f>
        <v>0</v>
      </c>
      <c r="AW77" s="2"/>
      <c r="AX77" s="2" t="n">
        <f aca="false">SUM(AK77:AW77)</f>
        <v>0</v>
      </c>
      <c r="AZ77" s="1" t="s">
        <v>64</v>
      </c>
      <c r="BA77" s="2" t="n">
        <f aca="false">+AX77-AJ77</f>
        <v>0</v>
      </c>
    </row>
    <row r="78" customFormat="false" ht="12.75" hidden="false" customHeight="false" outlineLevel="0" collapsed="false">
      <c r="A78" s="0" t="s">
        <v>61</v>
      </c>
      <c r="B78" s="19" t="s">
        <v>151</v>
      </c>
      <c r="C78" s="19" t="s">
        <v>152</v>
      </c>
      <c r="D78" s="19" t="n">
        <v>140403</v>
      </c>
      <c r="E78" s="1" t="n">
        <v>9296</v>
      </c>
      <c r="AD78" s="1" t="n">
        <f aca="false">SUM(G78:AC78)</f>
        <v>0</v>
      </c>
      <c r="AF78" s="2" t="n">
        <f aca="false">-AD78</f>
        <v>-0</v>
      </c>
      <c r="AH78" s="2" t="n">
        <v>-9296</v>
      </c>
      <c r="AI78" s="2"/>
      <c r="AJ78" s="2" t="n">
        <f aca="false">ROUND(+E78+AF78+AH78,0)</f>
        <v>0</v>
      </c>
      <c r="AK78" s="2"/>
      <c r="AL78" s="2" t="n">
        <f aca="false">+$AJ78*AL$10</f>
        <v>0</v>
      </c>
      <c r="AM78" s="2"/>
      <c r="AN78" s="2" t="n">
        <f aca="false">+$AJ78*AN$10</f>
        <v>0</v>
      </c>
      <c r="AO78" s="2"/>
      <c r="AP78" s="2" t="n">
        <f aca="false">+$AJ78*AP$10</f>
        <v>0</v>
      </c>
      <c r="AQ78" s="2"/>
      <c r="AR78" s="2" t="n">
        <f aca="false">+$AJ78*AR$10</f>
        <v>0</v>
      </c>
      <c r="AS78" s="2"/>
      <c r="AT78" s="2" t="n">
        <f aca="false">+$AJ78*AT$10</f>
        <v>0</v>
      </c>
      <c r="AU78" s="2"/>
      <c r="AV78" s="2" t="n">
        <f aca="false">+$AJ78*AV$10</f>
        <v>0</v>
      </c>
      <c r="AW78" s="2"/>
      <c r="AX78" s="2" t="n">
        <f aca="false">SUM(AK78:AW78)</f>
        <v>0</v>
      </c>
      <c r="AZ78" s="1" t="s">
        <v>64</v>
      </c>
      <c r="BA78" s="2" t="n">
        <f aca="false">+AX78-AJ78</f>
        <v>0</v>
      </c>
    </row>
    <row r="79" customFormat="false" ht="12.75" hidden="false" customHeight="false" outlineLevel="0" collapsed="false">
      <c r="B79" s="19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A80" s="20"/>
      <c r="B80" s="20" t="s">
        <v>153</v>
      </c>
      <c r="C80" s="20"/>
      <c r="D80" s="20"/>
      <c r="E80" s="21" t="n">
        <f aca="false">SUM(E76:E79)</f>
        <v>16660</v>
      </c>
      <c r="F80" s="21"/>
      <c r="G80" s="21" t="n">
        <f aca="false">SUM(G76:G79)</f>
        <v>0</v>
      </c>
      <c r="H80" s="21" t="n">
        <f aca="false">SUM(H76:H79)</f>
        <v>0</v>
      </c>
      <c r="I80" s="21" t="n">
        <f aca="false">SUM(I76:I79)</f>
        <v>0</v>
      </c>
      <c r="J80" s="21" t="n">
        <f aca="false">SUM(J76:J79)</f>
        <v>0</v>
      </c>
      <c r="K80" s="21" t="n">
        <f aca="false">SUM(K76:K79)</f>
        <v>0</v>
      </c>
      <c r="L80" s="21" t="n">
        <f aca="false">SUM(L76:L79)</f>
        <v>0</v>
      </c>
      <c r="M80" s="21" t="n">
        <f aca="false">SUM(M76:M79)</f>
        <v>0</v>
      </c>
      <c r="N80" s="21" t="n">
        <f aca="false">SUM(N76:N79)</f>
        <v>0</v>
      </c>
      <c r="O80" s="21" t="n">
        <f aca="false">SUM(O76:O79)</f>
        <v>0</v>
      </c>
      <c r="P80" s="21" t="n">
        <f aca="false">SUM(P76:P79)</f>
        <v>0</v>
      </c>
      <c r="Q80" s="21" t="n">
        <f aca="false">SUM(Q76:Q79)</f>
        <v>0</v>
      </c>
      <c r="R80" s="21" t="n">
        <f aca="false">SUM(R76:R79)</f>
        <v>0</v>
      </c>
      <c r="S80" s="21" t="n">
        <f aca="false">SUM(S76:S79)</f>
        <v>0</v>
      </c>
      <c r="T80" s="21" t="n">
        <f aca="false">SUM(T76:T79)</f>
        <v>0</v>
      </c>
      <c r="U80" s="21" t="n">
        <f aca="false">SUM(U76:U79)</f>
        <v>0</v>
      </c>
      <c r="V80" s="21" t="n">
        <f aca="false">SUM(V76:V79)</f>
        <v>0</v>
      </c>
      <c r="W80" s="21" t="n">
        <f aca="false">SUM(W76:W79)</f>
        <v>0</v>
      </c>
      <c r="X80" s="21" t="n">
        <f aca="false">SUM(X76:X79)</f>
        <v>0</v>
      </c>
      <c r="Y80" s="21" t="n">
        <f aca="false">SUM(Y76:Y79)</f>
        <v>0</v>
      </c>
      <c r="Z80" s="21" t="n">
        <f aca="false">SUM(Z76:Z79)</f>
        <v>0</v>
      </c>
      <c r="AA80" s="21" t="n">
        <f aca="false">SUM(AA76:AA79)</f>
        <v>0</v>
      </c>
      <c r="AB80" s="21" t="n">
        <f aca="false">SUM(AB76:AB79)</f>
        <v>0</v>
      </c>
      <c r="AC80" s="21" t="n">
        <f aca="false">SUM(AC76:AC79)</f>
        <v>0</v>
      </c>
      <c r="AD80" s="21" t="n">
        <f aca="false">SUM(AD76:AD79)</f>
        <v>0</v>
      </c>
      <c r="AE80" s="21"/>
      <c r="AF80" s="21" t="n">
        <f aca="false">SUM(AF76:AF79)</f>
        <v>0</v>
      </c>
      <c r="AG80" s="21"/>
      <c r="AH80" s="21" t="n">
        <f aca="false">SUM(AH76:AH79)</f>
        <v>-16660</v>
      </c>
      <c r="AI80" s="21"/>
      <c r="AJ80" s="21" t="n">
        <f aca="false">SUM(AJ76:AJ79)</f>
        <v>0</v>
      </c>
      <c r="AK80" s="21"/>
      <c r="AL80" s="21" t="n">
        <f aca="false">SUM(AL76:AL79)</f>
        <v>0</v>
      </c>
      <c r="AM80" s="21"/>
      <c r="AN80" s="21" t="n">
        <f aca="false">SUM(AN76:AN79)</f>
        <v>0</v>
      </c>
      <c r="AO80" s="21"/>
      <c r="AP80" s="21" t="n">
        <f aca="false">SUM(AP76:AP79)</f>
        <v>0</v>
      </c>
      <c r="AQ80" s="21"/>
      <c r="AR80" s="21" t="n">
        <f aca="false">SUM(AR76:AR79)</f>
        <v>0</v>
      </c>
      <c r="AS80" s="21"/>
      <c r="AT80" s="21" t="n">
        <f aca="false">SUM(AT76:AT79)</f>
        <v>0</v>
      </c>
      <c r="AU80" s="21"/>
      <c r="AV80" s="21" t="n">
        <f aca="false">SUM(AV76:AV79)</f>
        <v>0</v>
      </c>
      <c r="AW80" s="21"/>
      <c r="AX80" s="21" t="n">
        <f aca="false">SUM(AX76:AX79)</f>
        <v>0</v>
      </c>
      <c r="AY80" s="21"/>
      <c r="AZ80" s="21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14"/>
      <c r="IS80" s="14"/>
      <c r="IT80" s="14"/>
      <c r="IU80" s="14"/>
      <c r="IV80" s="14"/>
      <c r="IW80" s="14"/>
    </row>
    <row r="81" customFormat="false" ht="12.75" hidden="false" customHeight="false" outlineLevel="0" collapsed="false"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A82" s="18" t="s">
        <v>154</v>
      </c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A83" s="0" t="s">
        <v>61</v>
      </c>
      <c r="B83" s="0" t="s">
        <v>155</v>
      </c>
      <c r="C83" s="0" t="s">
        <v>156</v>
      </c>
      <c r="D83" s="0" t="n">
        <v>100225</v>
      </c>
      <c r="E83" s="1" t="n">
        <v>2525</v>
      </c>
      <c r="G83" s="1" t="n">
        <v>85.699</v>
      </c>
      <c r="H83" s="1" t="n">
        <v>577.314</v>
      </c>
      <c r="J83" s="1" t="n">
        <v>1</v>
      </c>
      <c r="K83" s="1" t="n">
        <v>295.756</v>
      </c>
      <c r="L83" s="1" t="n">
        <v>35.338</v>
      </c>
      <c r="N83" s="1" t="n">
        <v>29.486</v>
      </c>
      <c r="O83" s="1" t="n">
        <v>102.951</v>
      </c>
      <c r="P83" s="1" t="n">
        <v>401.979</v>
      </c>
      <c r="Q83" s="1" t="n">
        <v>155.234</v>
      </c>
      <c r="R83" s="1" t="n">
        <v>45.386</v>
      </c>
      <c r="S83" s="1" t="n">
        <v>52</v>
      </c>
      <c r="T83" s="1" t="n">
        <v>142.43</v>
      </c>
      <c r="U83" s="1" t="n">
        <v>30.767</v>
      </c>
      <c r="V83" s="1" t="n">
        <v>46</v>
      </c>
      <c r="W83" s="1" t="n">
        <v>521.045</v>
      </c>
      <c r="X83" s="1" t="n">
        <v>1.888</v>
      </c>
      <c r="Y83" s="1" t="n">
        <v>1</v>
      </c>
      <c r="AD83" s="1" t="n">
        <f aca="false">SUM(G83:AC83)</f>
        <v>2525.273</v>
      </c>
      <c r="AF83" s="2" t="n">
        <f aca="false">-AD83</f>
        <v>-2525.273</v>
      </c>
      <c r="AH83" s="2" t="n">
        <v>0</v>
      </c>
      <c r="AI83" s="2"/>
      <c r="AJ83" s="2" t="n">
        <f aca="false">ROUND(+E83+AF83+AH83,0)</f>
        <v>-0</v>
      </c>
      <c r="AK83" s="2"/>
      <c r="AL83" s="2" t="n">
        <f aca="false">+$AJ83*AL$10</f>
        <v>-0</v>
      </c>
      <c r="AM83" s="2"/>
      <c r="AN83" s="2" t="n">
        <f aca="false">+$AJ83*AN$10</f>
        <v>-0</v>
      </c>
      <c r="AO83" s="2"/>
      <c r="AP83" s="2" t="n">
        <f aca="false">+$AJ83*AP$10</f>
        <v>-0</v>
      </c>
      <c r="AQ83" s="2"/>
      <c r="AR83" s="2" t="n">
        <f aca="false">+$AJ83*AR$10</f>
        <v>-0</v>
      </c>
      <c r="AS83" s="2"/>
      <c r="AT83" s="2" t="n">
        <f aca="false">+$AJ83*AT$10</f>
        <v>-0</v>
      </c>
      <c r="AU83" s="2"/>
      <c r="AV83" s="2" t="n">
        <f aca="false">+$AJ83*AV$10</f>
        <v>-0</v>
      </c>
      <c r="AW83" s="2"/>
      <c r="AX83" s="2" t="n">
        <f aca="false">SUM(AK83:AW83)</f>
        <v>0</v>
      </c>
      <c r="AZ83" s="1" t="s">
        <v>157</v>
      </c>
      <c r="BA83" s="2" t="n">
        <f aca="false">+AX83-AJ83</f>
        <v>0</v>
      </c>
    </row>
    <row r="84" customFormat="false" ht="12.75" hidden="false" customHeight="false" outlineLevel="0" collapsed="false">
      <c r="A84" s="0" t="s">
        <v>61</v>
      </c>
      <c r="B84" s="0" t="s">
        <v>158</v>
      </c>
      <c r="C84" s="0" t="s">
        <v>156</v>
      </c>
      <c r="D84" s="0" t="n">
        <v>100226</v>
      </c>
      <c r="E84" s="1" t="n">
        <v>37073</v>
      </c>
      <c r="G84" s="1" t="n">
        <v>1554.186</v>
      </c>
      <c r="H84" s="1" t="n">
        <v>6789.337</v>
      </c>
      <c r="J84" s="1" t="n">
        <v>9.13</v>
      </c>
      <c r="K84" s="1" t="n">
        <v>6028.989</v>
      </c>
      <c r="L84" s="1" t="n">
        <v>584.647</v>
      </c>
      <c r="M84" s="1" t="n">
        <v>121.396</v>
      </c>
      <c r="N84" s="1" t="n">
        <v>402.25</v>
      </c>
      <c r="O84" s="1" t="n">
        <v>1862.52</v>
      </c>
      <c r="P84" s="1" t="n">
        <v>6112.157</v>
      </c>
      <c r="Q84" s="1" t="n">
        <v>1563.818</v>
      </c>
      <c r="R84" s="1" t="n">
        <v>1073.162</v>
      </c>
      <c r="S84" s="1" t="n">
        <v>1176.526</v>
      </c>
      <c r="T84" s="1" t="n">
        <v>3151.042</v>
      </c>
      <c r="U84" s="1" t="n">
        <v>727.499</v>
      </c>
      <c r="V84" s="1" t="n">
        <v>1101.634</v>
      </c>
      <c r="W84" s="1" t="n">
        <v>1357.225</v>
      </c>
      <c r="X84" s="1" t="n">
        <v>44.646</v>
      </c>
      <c r="Y84" s="1" t="n">
        <v>2.542</v>
      </c>
      <c r="Z84" s="1" t="n">
        <v>601.9</v>
      </c>
      <c r="AB84" s="1" t="n">
        <v>1000.817</v>
      </c>
      <c r="AD84" s="1" t="n">
        <f aca="false">SUM(G84:AC84)</f>
        <v>35265.423</v>
      </c>
      <c r="AF84" s="2" t="n">
        <f aca="false">-AD84</f>
        <v>-35265.423</v>
      </c>
      <c r="AH84" s="2" t="n">
        <v>0</v>
      </c>
      <c r="AI84" s="2"/>
      <c r="AJ84" s="2" t="n">
        <f aca="false">ROUND(+E84+AF84+AH84,0)</f>
        <v>1808</v>
      </c>
      <c r="AK84" s="2"/>
      <c r="AL84" s="2" t="n">
        <f aca="false">+$AJ84*AL$10</f>
        <v>1272.832</v>
      </c>
      <c r="AM84" s="2"/>
      <c r="AN84" s="2" t="n">
        <f aca="false">+$AJ84*AN$10</f>
        <v>47.008</v>
      </c>
      <c r="AO84" s="2"/>
      <c r="AP84" s="2" t="n">
        <f aca="false">+$AJ84*AP$10</f>
        <v>43.392</v>
      </c>
      <c r="AQ84" s="2"/>
      <c r="AR84" s="2" t="n">
        <f aca="false">+$AJ84*AR$10</f>
        <v>95.824</v>
      </c>
      <c r="AS84" s="2"/>
      <c r="AT84" s="2" t="n">
        <f aca="false">+$AJ84*AT$10</f>
        <v>144.64</v>
      </c>
      <c r="AU84" s="2"/>
      <c r="AV84" s="2" t="n">
        <f aca="false">+$AJ84*AV$10</f>
        <v>204.304</v>
      </c>
      <c r="AW84" s="2"/>
      <c r="AX84" s="2" t="n">
        <f aca="false">SUM(AK84:AW84)</f>
        <v>1808</v>
      </c>
      <c r="AZ84" s="1" t="s">
        <v>159</v>
      </c>
      <c r="BA84" s="2" t="n">
        <f aca="false">+AX84-AJ84</f>
        <v>0</v>
      </c>
    </row>
    <row r="85" customFormat="false" ht="12.75" hidden="false" customHeight="false" outlineLevel="0" collapsed="false">
      <c r="A85" s="0" t="s">
        <v>61</v>
      </c>
      <c r="B85" s="0" t="s">
        <v>160</v>
      </c>
      <c r="C85" s="0" t="s">
        <v>161</v>
      </c>
      <c r="D85" s="0" t="n">
        <v>100245</v>
      </c>
      <c r="E85" s="1" t="n">
        <v>35629</v>
      </c>
      <c r="Q85" s="1" t="n">
        <v>714.718</v>
      </c>
      <c r="W85" s="1" t="n">
        <v>34914.276</v>
      </c>
      <c r="AD85" s="1" t="n">
        <f aca="false">SUM(G85:AC85)</f>
        <v>35628.994</v>
      </c>
      <c r="AF85" s="2" t="n">
        <f aca="false">-AD85</f>
        <v>-35628.994</v>
      </c>
      <c r="AH85" s="2" t="n">
        <v>0</v>
      </c>
      <c r="AI85" s="2"/>
      <c r="AJ85" s="2" t="n">
        <f aca="false">ROUND(+E85+AF85+AH85,0)</f>
        <v>0</v>
      </c>
      <c r="AK85" s="2"/>
      <c r="AL85" s="2" t="n">
        <f aca="false">+$AJ85*AL$10</f>
        <v>0</v>
      </c>
      <c r="AM85" s="2"/>
      <c r="AN85" s="2" t="n">
        <f aca="false">+$AJ85*AN$10</f>
        <v>0</v>
      </c>
      <c r="AO85" s="2"/>
      <c r="AP85" s="2" t="n">
        <f aca="false">+$AJ85*AP$10</f>
        <v>0</v>
      </c>
      <c r="AQ85" s="2"/>
      <c r="AR85" s="2" t="n">
        <f aca="false">+$AJ85*AR$10</f>
        <v>0</v>
      </c>
      <c r="AS85" s="2"/>
      <c r="AT85" s="2" t="n">
        <f aca="false">+$AJ85*AT$10</f>
        <v>0</v>
      </c>
      <c r="AU85" s="2"/>
      <c r="AV85" s="2" t="n">
        <f aca="false">+$AJ85*AV$10</f>
        <v>0</v>
      </c>
      <c r="AW85" s="2"/>
      <c r="AX85" s="2" t="n">
        <f aca="false">SUM(AK85:AW85)</f>
        <v>0</v>
      </c>
      <c r="AZ85" s="1" t="s">
        <v>162</v>
      </c>
      <c r="BA85" s="2" t="n">
        <f aca="false">+AX85-AJ85</f>
        <v>0</v>
      </c>
    </row>
    <row r="86" customFormat="false" ht="12.75" hidden="false" customHeight="false" outlineLevel="0" collapsed="false"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A87" s="20"/>
      <c r="B87" s="20" t="s">
        <v>163</v>
      </c>
      <c r="C87" s="20"/>
      <c r="D87" s="20"/>
      <c r="E87" s="21" t="n">
        <f aca="false">SUM(E83:E86)</f>
        <v>75227</v>
      </c>
      <c r="F87" s="21"/>
      <c r="G87" s="21" t="n">
        <f aca="false">SUM(G83:G86)</f>
        <v>1639.885</v>
      </c>
      <c r="H87" s="21" t="n">
        <f aca="false">SUM(H83:H86)</f>
        <v>7366.651</v>
      </c>
      <c r="I87" s="21" t="n">
        <f aca="false">SUM(I83:I86)</f>
        <v>0</v>
      </c>
      <c r="J87" s="21" t="n">
        <f aca="false">SUM(J83:J86)</f>
        <v>10.13</v>
      </c>
      <c r="K87" s="21" t="n">
        <f aca="false">SUM(K83:K86)</f>
        <v>6324.745</v>
      </c>
      <c r="L87" s="21" t="n">
        <f aca="false">SUM(L83:L86)</f>
        <v>619.985</v>
      </c>
      <c r="M87" s="21" t="n">
        <f aca="false">SUM(M83:M86)</f>
        <v>121.396</v>
      </c>
      <c r="N87" s="21" t="n">
        <f aca="false">SUM(N83:N86)</f>
        <v>431.736</v>
      </c>
      <c r="O87" s="21" t="n">
        <f aca="false">SUM(O83:O86)</f>
        <v>1965.471</v>
      </c>
      <c r="P87" s="21" t="n">
        <f aca="false">SUM(P83:P86)</f>
        <v>6514.136</v>
      </c>
      <c r="Q87" s="21" t="n">
        <f aca="false">SUM(Q83:Q86)</f>
        <v>2433.77</v>
      </c>
      <c r="R87" s="21" t="n">
        <f aca="false">SUM(R83:R86)</f>
        <v>1118.548</v>
      </c>
      <c r="S87" s="21" t="n">
        <f aca="false">SUM(S83:S86)</f>
        <v>1228.526</v>
      </c>
      <c r="T87" s="21" t="n">
        <f aca="false">SUM(T83:T86)</f>
        <v>3293.472</v>
      </c>
      <c r="U87" s="21" t="n">
        <f aca="false">SUM(U83:U86)</f>
        <v>758.266</v>
      </c>
      <c r="V87" s="21" t="n">
        <f aca="false">SUM(V83:V86)</f>
        <v>1147.634</v>
      </c>
      <c r="W87" s="21" t="n">
        <f aca="false">SUM(W83:W86)</f>
        <v>36792.546</v>
      </c>
      <c r="X87" s="21" t="n">
        <f aca="false">SUM(X83:X86)</f>
        <v>46.534</v>
      </c>
      <c r="Y87" s="21" t="n">
        <f aca="false">SUM(Y83:Y86)</f>
        <v>3.542</v>
      </c>
      <c r="Z87" s="21" t="n">
        <f aca="false">SUM(Z83:Z86)</f>
        <v>601.9</v>
      </c>
      <c r="AA87" s="21" t="n">
        <f aca="false">SUM(AA83:AA86)</f>
        <v>0</v>
      </c>
      <c r="AB87" s="21" t="n">
        <f aca="false">SUM(AB83:AB86)</f>
        <v>1000.817</v>
      </c>
      <c r="AC87" s="21" t="n">
        <f aca="false">SUM(AC83:AC86)</f>
        <v>0</v>
      </c>
      <c r="AD87" s="21" t="n">
        <f aca="false">SUM(AD83:AD86)</f>
        <v>73419.69</v>
      </c>
      <c r="AE87" s="21"/>
      <c r="AF87" s="21" t="n">
        <f aca="false">SUM(AF83:AF86)</f>
        <v>-73419.69</v>
      </c>
      <c r="AG87" s="21"/>
      <c r="AH87" s="21" t="n">
        <f aca="false">SUM(AH83:AH86)</f>
        <v>0</v>
      </c>
      <c r="AI87" s="21"/>
      <c r="AJ87" s="21" t="n">
        <f aca="false">SUM(AJ83:AJ86)</f>
        <v>1808</v>
      </c>
      <c r="AK87" s="21"/>
      <c r="AL87" s="21" t="n">
        <f aca="false">SUM(AL83:AL86)</f>
        <v>1272.832</v>
      </c>
      <c r="AM87" s="21"/>
      <c r="AN87" s="21" t="n">
        <f aca="false">SUM(AN83:AN86)</f>
        <v>47.008</v>
      </c>
      <c r="AO87" s="21"/>
      <c r="AP87" s="21" t="n">
        <f aca="false">SUM(AP83:AP86)</f>
        <v>43.392</v>
      </c>
      <c r="AQ87" s="21"/>
      <c r="AR87" s="21" t="n">
        <f aca="false">SUM(AR83:AR86)</f>
        <v>95.824</v>
      </c>
      <c r="AS87" s="21"/>
      <c r="AT87" s="21" t="n">
        <f aca="false">SUM(AT83:AT86)</f>
        <v>144.64</v>
      </c>
      <c r="AU87" s="21"/>
      <c r="AV87" s="21" t="n">
        <f aca="false">SUM(AV83:AV86)</f>
        <v>204.304</v>
      </c>
      <c r="AW87" s="21"/>
      <c r="AX87" s="21" t="n">
        <f aca="false">SUM(AX83:AX86)</f>
        <v>1808</v>
      </c>
      <c r="AY87" s="21"/>
      <c r="AZ87" s="21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  <c r="IO87" s="14"/>
      <c r="IP87" s="14"/>
      <c r="IQ87" s="14"/>
      <c r="IR87" s="14"/>
      <c r="IS87" s="14"/>
      <c r="IT87" s="14"/>
      <c r="IU87" s="14"/>
      <c r="IV87" s="14"/>
      <c r="IW87" s="14"/>
    </row>
    <row r="88" customFormat="false" ht="12.75" hidden="false" customHeight="false" outlineLevel="0" collapsed="false"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A89" s="18" t="s">
        <v>164</v>
      </c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A90" s="0" t="s">
        <v>61</v>
      </c>
      <c r="B90" s="19" t="s">
        <v>165</v>
      </c>
      <c r="C90" s="19" t="s">
        <v>166</v>
      </c>
      <c r="D90" s="19" t="n">
        <v>100216</v>
      </c>
      <c r="E90" s="1" t="n">
        <v>20000</v>
      </c>
      <c r="L90" s="1" t="n">
        <f aca="false">0.16*AD90</f>
        <v>2599.36</v>
      </c>
      <c r="N90" s="1" t="n">
        <f aca="false">0.11*AD90</f>
        <v>1787.06</v>
      </c>
      <c r="P90" s="1" t="n">
        <f aca="false">0.18*AD90</f>
        <v>2924.28</v>
      </c>
      <c r="Q90" s="1" t="n">
        <f aca="false">0.13*AD90</f>
        <v>2111.98</v>
      </c>
      <c r="R90" s="1" t="n">
        <f aca="false">0.04*AD90</f>
        <v>649.84</v>
      </c>
      <c r="S90" s="1" t="n">
        <f aca="false">0.01*AD90</f>
        <v>162.46</v>
      </c>
      <c r="T90" s="1" t="n">
        <f aca="false">0.13*AD90</f>
        <v>2111.98</v>
      </c>
      <c r="U90" s="1" t="n">
        <f aca="false">0.07*AD90</f>
        <v>1137.22</v>
      </c>
      <c r="V90" s="1" t="n">
        <f aca="false">0.03*AD90</f>
        <v>487.38</v>
      </c>
      <c r="W90" s="1" t="n">
        <f aca="false">0.12*AD90</f>
        <v>1949.52</v>
      </c>
      <c r="X90" s="1" t="n">
        <f aca="false">0.01*AD90</f>
        <v>162.46</v>
      </c>
      <c r="Z90" s="1" t="n">
        <f aca="false">0.01*AD90</f>
        <v>162.46</v>
      </c>
      <c r="AD90" s="17" t="n">
        <v>16246</v>
      </c>
      <c r="AE90" s="17"/>
      <c r="AF90" s="2" t="n">
        <f aca="false">-AD90</f>
        <v>-16246</v>
      </c>
      <c r="AH90" s="2" t="n">
        <v>0</v>
      </c>
      <c r="AI90" s="2"/>
      <c r="AJ90" s="2" t="n">
        <f aca="false">ROUND(+E90+AF90+AH90,0)</f>
        <v>3754</v>
      </c>
      <c r="AK90" s="2"/>
      <c r="AL90" s="2" t="n">
        <f aca="false">+$AJ90*AL$10</f>
        <v>2642.816</v>
      </c>
      <c r="AM90" s="2"/>
      <c r="AN90" s="2" t="n">
        <f aca="false">+$AJ90*AN$10</f>
        <v>97.604</v>
      </c>
      <c r="AO90" s="2"/>
      <c r="AP90" s="2" t="n">
        <f aca="false">+$AJ90*AP$10</f>
        <v>90.096</v>
      </c>
      <c r="AQ90" s="2"/>
      <c r="AR90" s="2" t="n">
        <f aca="false">+$AJ90*AR$10</f>
        <v>198.962</v>
      </c>
      <c r="AS90" s="2"/>
      <c r="AT90" s="2" t="n">
        <f aca="false">+$AJ90*AT$10</f>
        <v>300.32</v>
      </c>
      <c r="AU90" s="2"/>
      <c r="AV90" s="2" t="n">
        <f aca="false">+$AJ90*AV$10</f>
        <v>424.202</v>
      </c>
      <c r="AW90" s="2"/>
      <c r="AX90" s="2" t="n">
        <f aca="false">SUM(AK90:AW90)</f>
        <v>3754</v>
      </c>
      <c r="AZ90" s="1" t="s">
        <v>167</v>
      </c>
      <c r="BA90" s="2" t="n">
        <f aca="false">+AX90-AJ90</f>
        <v>0</v>
      </c>
    </row>
    <row r="91" customFormat="false" ht="12.75" hidden="false" customHeight="false" outlineLevel="0" collapsed="false">
      <c r="A91" s="0" t="s">
        <v>61</v>
      </c>
      <c r="B91" s="19" t="s">
        <v>168</v>
      </c>
      <c r="C91" s="19" t="s">
        <v>169</v>
      </c>
      <c r="D91" s="19" t="n">
        <v>140248</v>
      </c>
      <c r="E91" s="1" t="n">
        <v>6917.416</v>
      </c>
      <c r="AD91" s="1" t="n">
        <f aca="false">SUM(G91:AC91)</f>
        <v>0</v>
      </c>
      <c r="AF91" s="2" t="n">
        <f aca="false">-AD91</f>
        <v>-0</v>
      </c>
      <c r="AH91" s="2" t="n">
        <v>0</v>
      </c>
      <c r="AI91" s="2"/>
      <c r="AJ91" s="2" t="n">
        <f aca="false">ROUND(+E91+AF91+AH91,0)</f>
        <v>6917</v>
      </c>
      <c r="AK91" s="2"/>
      <c r="AL91" s="2" t="n">
        <f aca="false">+$AJ91*AL$10</f>
        <v>4869.568</v>
      </c>
      <c r="AM91" s="2"/>
      <c r="AN91" s="2" t="n">
        <f aca="false">+$AJ91*AN$10</f>
        <v>179.842</v>
      </c>
      <c r="AO91" s="2"/>
      <c r="AP91" s="2" t="n">
        <f aca="false">+$AJ91*AP$10</f>
        <v>166.008</v>
      </c>
      <c r="AQ91" s="2"/>
      <c r="AR91" s="2" t="n">
        <f aca="false">+$AJ91*AR$10</f>
        <v>366.601</v>
      </c>
      <c r="AS91" s="2"/>
      <c r="AT91" s="2" t="n">
        <f aca="false">+$AJ91*AT$10</f>
        <v>553.36</v>
      </c>
      <c r="AU91" s="2"/>
      <c r="AV91" s="2" t="n">
        <f aca="false">+$AJ91*AV$10</f>
        <v>781.621</v>
      </c>
      <c r="AW91" s="2"/>
      <c r="AX91" s="2" t="n">
        <f aca="false">SUM(AK91:AW91)</f>
        <v>6917</v>
      </c>
      <c r="AZ91" s="1" t="s">
        <v>167</v>
      </c>
      <c r="BA91" s="2" t="n">
        <f aca="false">+AX91-AJ91</f>
        <v>0</v>
      </c>
    </row>
    <row r="92" customFormat="false" ht="12.75" hidden="false" customHeight="false" outlineLevel="0" collapsed="false">
      <c r="A92" s="0" t="s">
        <v>61</v>
      </c>
      <c r="B92" s="19" t="s">
        <v>170</v>
      </c>
      <c r="C92" s="19" t="s">
        <v>171</v>
      </c>
      <c r="D92" s="19" t="n">
        <v>140249</v>
      </c>
      <c r="E92" s="1" t="n">
        <v>6267.407</v>
      </c>
      <c r="AD92" s="1" t="n">
        <f aca="false">SUM(G92:AC92)</f>
        <v>0</v>
      </c>
      <c r="AF92" s="2" t="n">
        <f aca="false">-AD92</f>
        <v>-0</v>
      </c>
      <c r="AH92" s="2" t="n">
        <v>0</v>
      </c>
      <c r="AI92" s="2"/>
      <c r="AJ92" s="2" t="n">
        <f aca="false">ROUND(+E92+AF92+AH92,0)</f>
        <v>6267</v>
      </c>
      <c r="AK92" s="2"/>
      <c r="AL92" s="2" t="n">
        <f aca="false">+$AJ92*AL$10</f>
        <v>4411.968</v>
      </c>
      <c r="AM92" s="2"/>
      <c r="AN92" s="2" t="n">
        <f aca="false">+$AJ92*AN$10</f>
        <v>162.942</v>
      </c>
      <c r="AO92" s="2"/>
      <c r="AP92" s="2" t="n">
        <f aca="false">+$AJ92*AP$10</f>
        <v>150.408</v>
      </c>
      <c r="AQ92" s="2"/>
      <c r="AR92" s="2" t="n">
        <f aca="false">+$AJ92*AR$10</f>
        <v>332.151</v>
      </c>
      <c r="AS92" s="2"/>
      <c r="AT92" s="2" t="n">
        <f aca="false">+$AJ92*AT$10</f>
        <v>501.36</v>
      </c>
      <c r="AU92" s="2"/>
      <c r="AV92" s="2" t="n">
        <f aca="false">+$AJ92*AV$10</f>
        <v>708.171</v>
      </c>
      <c r="AW92" s="2"/>
      <c r="AX92" s="2" t="n">
        <f aca="false">SUM(AK92:AW92)</f>
        <v>6267</v>
      </c>
      <c r="AZ92" s="1" t="s">
        <v>167</v>
      </c>
      <c r="BA92" s="2" t="n">
        <f aca="false">+AX92-AJ92</f>
        <v>0</v>
      </c>
    </row>
    <row r="93" customFormat="false" ht="12.75" hidden="false" customHeight="false" outlineLevel="0" collapsed="false">
      <c r="A93" s="0" t="s">
        <v>61</v>
      </c>
      <c r="B93" s="19" t="s">
        <v>172</v>
      </c>
      <c r="C93" s="19" t="s">
        <v>173</v>
      </c>
      <c r="D93" s="19" t="n">
        <v>140250</v>
      </c>
      <c r="E93" s="1" t="n">
        <v>1355.242</v>
      </c>
      <c r="AD93" s="1" t="n">
        <f aca="false">SUM(G93:AC93)</f>
        <v>0</v>
      </c>
      <c r="AF93" s="2" t="n">
        <f aca="false">-AD93</f>
        <v>-0</v>
      </c>
      <c r="AH93" s="2" t="n">
        <v>0</v>
      </c>
      <c r="AI93" s="2"/>
      <c r="AJ93" s="2" t="n">
        <f aca="false">ROUND(+E93+AF93+AH93,0)</f>
        <v>1355</v>
      </c>
      <c r="AK93" s="2"/>
      <c r="AL93" s="2" t="n">
        <f aca="false">+$AJ93*AL$10</f>
        <v>953.92</v>
      </c>
      <c r="AM93" s="2"/>
      <c r="AN93" s="2" t="n">
        <f aca="false">+$AJ93*AN$10</f>
        <v>35.23</v>
      </c>
      <c r="AO93" s="2"/>
      <c r="AP93" s="2" t="n">
        <f aca="false">+$AJ93*AP$10</f>
        <v>32.52</v>
      </c>
      <c r="AQ93" s="2"/>
      <c r="AR93" s="2" t="n">
        <f aca="false">+$AJ93*AR$10</f>
        <v>71.815</v>
      </c>
      <c r="AS93" s="2"/>
      <c r="AT93" s="2" t="n">
        <f aca="false">+$AJ93*AT$10</f>
        <v>108.4</v>
      </c>
      <c r="AU93" s="2"/>
      <c r="AV93" s="2" t="n">
        <f aca="false">+$AJ93*AV$10</f>
        <v>153.115</v>
      </c>
      <c r="AW93" s="2"/>
      <c r="AX93" s="2" t="n">
        <f aca="false">SUM(AK93:AW93)</f>
        <v>1355</v>
      </c>
      <c r="AZ93" s="1" t="s">
        <v>167</v>
      </c>
      <c r="BA93" s="2" t="n">
        <f aca="false">+AX93-AJ93</f>
        <v>0</v>
      </c>
    </row>
    <row r="94" customFormat="false" ht="12.75" hidden="false" customHeight="false" outlineLevel="0" collapsed="false">
      <c r="A94" s="0" t="s">
        <v>61</v>
      </c>
      <c r="B94" s="19" t="s">
        <v>174</v>
      </c>
      <c r="C94" s="19" t="s">
        <v>175</v>
      </c>
      <c r="D94" s="19" t="n">
        <v>140251</v>
      </c>
      <c r="E94" s="1" t="n">
        <v>4595.378</v>
      </c>
      <c r="AD94" s="1" t="n">
        <f aca="false">SUM(G94:AC94)</f>
        <v>0</v>
      </c>
      <c r="AF94" s="2" t="n">
        <f aca="false">-AD94</f>
        <v>-0</v>
      </c>
      <c r="AH94" s="2" t="n">
        <v>0</v>
      </c>
      <c r="AI94" s="2"/>
      <c r="AJ94" s="2" t="n">
        <f aca="false">ROUND(+E94+AF94+AH94,0)</f>
        <v>4595</v>
      </c>
      <c r="AK94" s="2"/>
      <c r="AL94" s="2" t="n">
        <f aca="false">+$AJ94*AL$10</f>
        <v>3234.88</v>
      </c>
      <c r="AM94" s="2"/>
      <c r="AN94" s="2" t="n">
        <f aca="false">+$AJ94*AN$10</f>
        <v>119.47</v>
      </c>
      <c r="AO94" s="2"/>
      <c r="AP94" s="2" t="n">
        <f aca="false">+$AJ94*AP$10</f>
        <v>110.28</v>
      </c>
      <c r="AQ94" s="2"/>
      <c r="AR94" s="2" t="n">
        <f aca="false">+$AJ94*AR$10</f>
        <v>243.535</v>
      </c>
      <c r="AS94" s="2"/>
      <c r="AT94" s="2" t="n">
        <f aca="false">+$AJ94*AT$10</f>
        <v>367.6</v>
      </c>
      <c r="AU94" s="2"/>
      <c r="AV94" s="2" t="n">
        <f aca="false">+$AJ94*AV$10</f>
        <v>519.235</v>
      </c>
      <c r="AW94" s="2"/>
      <c r="AX94" s="2" t="n">
        <f aca="false">SUM(AK94:AW94)</f>
        <v>4595</v>
      </c>
      <c r="AZ94" s="1" t="s">
        <v>167</v>
      </c>
      <c r="BA94" s="2" t="n">
        <f aca="false">+AX94-AJ94</f>
        <v>0</v>
      </c>
    </row>
    <row r="95" customFormat="false" ht="12.75" hidden="false" customHeight="false" outlineLevel="0" collapsed="false">
      <c r="A95" s="0" t="s">
        <v>61</v>
      </c>
      <c r="B95" s="19" t="s">
        <v>176</v>
      </c>
      <c r="C95" s="19" t="s">
        <v>177</v>
      </c>
      <c r="D95" s="19" t="n">
        <v>140252</v>
      </c>
      <c r="E95" s="1" t="n">
        <v>1056.456</v>
      </c>
      <c r="AD95" s="1" t="n">
        <f aca="false">SUM(G95:AC95)</f>
        <v>0</v>
      </c>
      <c r="AF95" s="2" t="n">
        <f aca="false">-AD95</f>
        <v>-0</v>
      </c>
      <c r="AH95" s="2" t="n">
        <v>0</v>
      </c>
      <c r="AI95" s="2"/>
      <c r="AJ95" s="2" t="n">
        <f aca="false">ROUND(+E95+AF95+AH95,0)</f>
        <v>1056</v>
      </c>
      <c r="AK95" s="2"/>
      <c r="AL95" s="2" t="n">
        <f aca="false">+$AJ95*AL$10</f>
        <v>743.424</v>
      </c>
      <c r="AM95" s="2"/>
      <c r="AN95" s="2" t="n">
        <f aca="false">+$AJ95*AN$10</f>
        <v>27.456</v>
      </c>
      <c r="AO95" s="2"/>
      <c r="AP95" s="2" t="n">
        <f aca="false">+$AJ95*AP$10</f>
        <v>25.344</v>
      </c>
      <c r="AQ95" s="2"/>
      <c r="AR95" s="2" t="n">
        <f aca="false">+$AJ95*AR$10</f>
        <v>55.968</v>
      </c>
      <c r="AS95" s="2"/>
      <c r="AT95" s="2" t="n">
        <f aca="false">+$AJ95*AT$10</f>
        <v>84.48</v>
      </c>
      <c r="AU95" s="2"/>
      <c r="AV95" s="2" t="n">
        <f aca="false">+$AJ95*AV$10</f>
        <v>119.328</v>
      </c>
      <c r="AW95" s="2"/>
      <c r="AX95" s="2" t="n">
        <f aca="false">SUM(AK95:AW95)</f>
        <v>1056</v>
      </c>
      <c r="AZ95" s="1" t="s">
        <v>167</v>
      </c>
      <c r="BA95" s="2" t="n">
        <f aca="false">+AX95-AJ95</f>
        <v>0</v>
      </c>
    </row>
    <row r="96" customFormat="false" ht="12.75" hidden="false" customHeight="false" outlineLevel="0" collapsed="false">
      <c r="A96" s="0" t="s">
        <v>61</v>
      </c>
      <c r="B96" s="19" t="s">
        <v>178</v>
      </c>
      <c r="C96" s="19" t="s">
        <v>179</v>
      </c>
      <c r="D96" s="19" t="n">
        <v>140253</v>
      </c>
      <c r="E96" s="1" t="n">
        <v>545</v>
      </c>
      <c r="AD96" s="1" t="n">
        <f aca="false">SUM(G96:AC96)</f>
        <v>0</v>
      </c>
      <c r="AF96" s="2" t="n">
        <f aca="false">-AD96</f>
        <v>-0</v>
      </c>
      <c r="AH96" s="2" t="n">
        <v>0</v>
      </c>
      <c r="AI96" s="2"/>
      <c r="AJ96" s="2" t="n">
        <f aca="false">ROUND(+E96+AF96+AH96,0)</f>
        <v>545</v>
      </c>
      <c r="AK96" s="2"/>
      <c r="AL96" s="2" t="n">
        <f aca="false">+$AJ96*AL$10</f>
        <v>383.68</v>
      </c>
      <c r="AM96" s="2"/>
      <c r="AN96" s="2" t="n">
        <f aca="false">+$AJ96*AN$10</f>
        <v>14.17</v>
      </c>
      <c r="AO96" s="2"/>
      <c r="AP96" s="2" t="n">
        <f aca="false">+$AJ96*AP$10</f>
        <v>13.08</v>
      </c>
      <c r="AQ96" s="2"/>
      <c r="AR96" s="2" t="n">
        <f aca="false">+$AJ96*AR$10</f>
        <v>28.885</v>
      </c>
      <c r="AS96" s="2"/>
      <c r="AT96" s="2" t="n">
        <f aca="false">+$AJ96*AT$10</f>
        <v>43.6</v>
      </c>
      <c r="AU96" s="2"/>
      <c r="AV96" s="2" t="n">
        <f aca="false">+$AJ96*AV$10</f>
        <v>61.585</v>
      </c>
      <c r="AW96" s="2"/>
      <c r="AX96" s="2" t="n">
        <f aca="false">SUM(AK96:AW96)</f>
        <v>545</v>
      </c>
      <c r="AZ96" s="1" t="s">
        <v>167</v>
      </c>
      <c r="BA96" s="2" t="n">
        <f aca="false">+AX96-AJ96</f>
        <v>0</v>
      </c>
    </row>
    <row r="97" customFormat="false" ht="12.75" hidden="false" customHeight="false" outlineLevel="0" collapsed="false">
      <c r="A97" s="0" t="s">
        <v>61</v>
      </c>
      <c r="B97" s="19" t="s">
        <v>180</v>
      </c>
      <c r="C97" s="19" t="s">
        <v>181</v>
      </c>
      <c r="D97" s="19" t="n">
        <v>140254</v>
      </c>
      <c r="E97" s="1" t="n">
        <v>675.457</v>
      </c>
      <c r="AD97" s="1" t="n">
        <f aca="false">SUM(G97:AC97)</f>
        <v>0</v>
      </c>
      <c r="AF97" s="2" t="n">
        <f aca="false">-AD97</f>
        <v>-0</v>
      </c>
      <c r="AH97" s="2" t="n">
        <v>0</v>
      </c>
      <c r="AI97" s="2"/>
      <c r="AJ97" s="2" t="n">
        <f aca="false">ROUND(+E97+AF97+AH97,0)</f>
        <v>675</v>
      </c>
      <c r="AK97" s="2"/>
      <c r="AL97" s="2" t="n">
        <f aca="false">+$AJ97*AL$10</f>
        <v>475.2</v>
      </c>
      <c r="AM97" s="2"/>
      <c r="AN97" s="2" t="n">
        <f aca="false">+$AJ97*AN$10</f>
        <v>17.55</v>
      </c>
      <c r="AO97" s="2"/>
      <c r="AP97" s="2" t="n">
        <f aca="false">+$AJ97*AP$10</f>
        <v>16.2</v>
      </c>
      <c r="AQ97" s="2"/>
      <c r="AR97" s="2" t="n">
        <f aca="false">+$AJ97*AR$10</f>
        <v>35.775</v>
      </c>
      <c r="AS97" s="2"/>
      <c r="AT97" s="2" t="n">
        <f aca="false">+$AJ97*AT$10</f>
        <v>54</v>
      </c>
      <c r="AU97" s="2"/>
      <c r="AV97" s="2" t="n">
        <f aca="false">+$AJ97*AV$10</f>
        <v>76.275</v>
      </c>
      <c r="AW97" s="2"/>
      <c r="AX97" s="2" t="n">
        <f aca="false">SUM(AK97:AW97)</f>
        <v>675</v>
      </c>
      <c r="AZ97" s="1" t="s">
        <v>167</v>
      </c>
      <c r="BA97" s="2" t="n">
        <f aca="false">+AX97-AJ97</f>
        <v>0</v>
      </c>
    </row>
    <row r="98" customFormat="false" ht="12.75" hidden="false" customHeight="false" outlineLevel="0" collapsed="false">
      <c r="A98" s="0" t="s">
        <v>61</v>
      </c>
      <c r="B98" s="19" t="s">
        <v>182</v>
      </c>
      <c r="C98" s="19" t="s">
        <v>183</v>
      </c>
      <c r="D98" s="19" t="n">
        <v>140255</v>
      </c>
      <c r="E98" s="1" t="n">
        <v>968.281</v>
      </c>
      <c r="AD98" s="1" t="n">
        <f aca="false">SUM(G98:AC98)</f>
        <v>0</v>
      </c>
      <c r="AF98" s="2" t="n">
        <f aca="false">-AD98</f>
        <v>-0</v>
      </c>
      <c r="AH98" s="2" t="n">
        <v>0</v>
      </c>
      <c r="AI98" s="2"/>
      <c r="AJ98" s="2" t="n">
        <f aca="false">ROUND(+E98+AF98+AH98,0)</f>
        <v>968</v>
      </c>
      <c r="AK98" s="2"/>
      <c r="AL98" s="2" t="n">
        <f aca="false">+$AJ98*AL$10</f>
        <v>681.472</v>
      </c>
      <c r="AM98" s="2"/>
      <c r="AN98" s="2" t="n">
        <f aca="false">+$AJ98*AN$10</f>
        <v>25.168</v>
      </c>
      <c r="AO98" s="2"/>
      <c r="AP98" s="2" t="n">
        <f aca="false">+$AJ98*AP$10</f>
        <v>23.232</v>
      </c>
      <c r="AQ98" s="2"/>
      <c r="AR98" s="2" t="n">
        <f aca="false">+$AJ98*AR$10</f>
        <v>51.304</v>
      </c>
      <c r="AS98" s="2"/>
      <c r="AT98" s="2" t="n">
        <f aca="false">+$AJ98*AT$10</f>
        <v>77.44</v>
      </c>
      <c r="AU98" s="2"/>
      <c r="AV98" s="2" t="n">
        <f aca="false">+$AJ98*AV$10</f>
        <v>109.384</v>
      </c>
      <c r="AW98" s="2"/>
      <c r="AX98" s="2" t="n">
        <f aca="false">SUM(AK98:AW98)</f>
        <v>968</v>
      </c>
      <c r="AZ98" s="1" t="s">
        <v>167</v>
      </c>
      <c r="BA98" s="2" t="n">
        <f aca="false">+AX98-AJ98</f>
        <v>0</v>
      </c>
    </row>
    <row r="99" customFormat="false" ht="12.75" hidden="false" customHeight="false" outlineLevel="0" collapsed="false">
      <c r="A99" s="0" t="s">
        <v>61</v>
      </c>
      <c r="B99" s="19" t="s">
        <v>184</v>
      </c>
      <c r="C99" s="19" t="s">
        <v>185</v>
      </c>
      <c r="D99" s="19" t="n">
        <v>140256</v>
      </c>
      <c r="E99" s="1" t="n">
        <v>0</v>
      </c>
      <c r="AD99" s="1" t="n">
        <f aca="false">SUM(G99:AC99)</f>
        <v>0</v>
      </c>
      <c r="AF99" s="2" t="n">
        <f aca="false">-AD99</f>
        <v>-0</v>
      </c>
      <c r="AH99" s="2" t="n">
        <v>0</v>
      </c>
      <c r="AI99" s="2"/>
      <c r="AJ99" s="2" t="n">
        <f aca="false">ROUND(+E99+AF99+AH99,0)</f>
        <v>0</v>
      </c>
      <c r="AK99" s="2"/>
      <c r="AL99" s="2" t="n">
        <f aca="false">+$AJ99*AL$10</f>
        <v>0</v>
      </c>
      <c r="AM99" s="2"/>
      <c r="AN99" s="2" t="n">
        <f aca="false">+$AJ99*AN$10</f>
        <v>0</v>
      </c>
      <c r="AO99" s="2"/>
      <c r="AP99" s="2" t="n">
        <f aca="false">+$AJ99*AP$10</f>
        <v>0</v>
      </c>
      <c r="AQ99" s="2"/>
      <c r="AR99" s="2" t="n">
        <f aca="false">+$AJ99*AR$10</f>
        <v>0</v>
      </c>
      <c r="AS99" s="2"/>
      <c r="AT99" s="2" t="n">
        <f aca="false">+$AJ99*AT$10</f>
        <v>0</v>
      </c>
      <c r="AU99" s="2"/>
      <c r="AV99" s="2" t="n">
        <f aca="false">+$AJ99*AV$10</f>
        <v>0</v>
      </c>
      <c r="AW99" s="2"/>
      <c r="AX99" s="2" t="n">
        <f aca="false">SUM(AK99:AW99)</f>
        <v>0</v>
      </c>
      <c r="AZ99" s="1" t="s">
        <v>167</v>
      </c>
      <c r="BA99" s="2" t="n">
        <f aca="false">+AX99-AJ99</f>
        <v>0</v>
      </c>
    </row>
    <row r="100" customFormat="false" ht="12.75" hidden="false" customHeight="false" outlineLevel="0" collapsed="false">
      <c r="A100" s="0" t="s">
        <v>61</v>
      </c>
      <c r="B100" s="19" t="s">
        <v>186</v>
      </c>
      <c r="C100" s="19" t="s">
        <v>181</v>
      </c>
      <c r="D100" s="19" t="n">
        <v>140315</v>
      </c>
      <c r="E100" s="1" t="n">
        <v>7.704</v>
      </c>
      <c r="AF100" s="2" t="n">
        <f aca="false">-AD100</f>
        <v>-0</v>
      </c>
      <c r="AH100" s="2" t="n">
        <v>0</v>
      </c>
      <c r="AI100" s="2"/>
      <c r="AJ100" s="2" t="n">
        <f aca="false">ROUND(+E100+AF100+AH100,0)</f>
        <v>8</v>
      </c>
      <c r="AK100" s="2"/>
      <c r="AL100" s="2" t="n">
        <f aca="false">+$AJ100*AL$10</f>
        <v>5.632</v>
      </c>
      <c r="AM100" s="2"/>
      <c r="AN100" s="2" t="n">
        <f aca="false">+$AJ100*AN$10</f>
        <v>0.208</v>
      </c>
      <c r="AO100" s="2"/>
      <c r="AP100" s="2" t="n">
        <f aca="false">+$AJ100*AP$10</f>
        <v>0.192</v>
      </c>
      <c r="AQ100" s="2"/>
      <c r="AR100" s="2" t="n">
        <f aca="false">+$AJ100*AR$10</f>
        <v>0.424</v>
      </c>
      <c r="AS100" s="2"/>
      <c r="AT100" s="2" t="n">
        <f aca="false">+$AJ100*AT$10</f>
        <v>0.64</v>
      </c>
      <c r="AU100" s="2"/>
      <c r="AV100" s="2" t="n">
        <f aca="false">+$AJ100*AV$10</f>
        <v>0.904</v>
      </c>
      <c r="AW100" s="2"/>
      <c r="AX100" s="2" t="n">
        <f aca="false">SUM(AK100:AW100)</f>
        <v>8</v>
      </c>
      <c r="AZ100" s="1" t="s">
        <v>167</v>
      </c>
      <c r="BA100" s="2" t="n">
        <f aca="false">+AX100-AJ100</f>
        <v>0</v>
      </c>
    </row>
    <row r="101" customFormat="false" ht="12.75" hidden="false" customHeight="false" outlineLevel="0" collapsed="false">
      <c r="A101" s="0" t="s">
        <v>61</v>
      </c>
      <c r="B101" s="19" t="s">
        <v>187</v>
      </c>
      <c r="C101" s="19" t="s">
        <v>166</v>
      </c>
      <c r="D101" s="19" t="n">
        <v>140345</v>
      </c>
      <c r="E101" s="1" t="n">
        <v>1333</v>
      </c>
      <c r="AD101" s="1" t="n">
        <f aca="false">SUM(G101:AC101)</f>
        <v>0</v>
      </c>
      <c r="AF101" s="2" t="n">
        <f aca="false">-AD101</f>
        <v>-0</v>
      </c>
      <c r="AH101" s="2" t="n">
        <v>0</v>
      </c>
      <c r="AI101" s="2"/>
      <c r="AJ101" s="2" t="n">
        <f aca="false">ROUND(+E101+AF101+AH101,0)</f>
        <v>1333</v>
      </c>
      <c r="AK101" s="2"/>
      <c r="AL101" s="2" t="n">
        <f aca="false">+$AJ101*AL$10</f>
        <v>938.432</v>
      </c>
      <c r="AM101" s="2"/>
      <c r="AN101" s="2" t="n">
        <f aca="false">+$AJ101*AN$10</f>
        <v>34.658</v>
      </c>
      <c r="AO101" s="2"/>
      <c r="AP101" s="2" t="n">
        <f aca="false">+$AJ101*AP$10</f>
        <v>31.992</v>
      </c>
      <c r="AQ101" s="2"/>
      <c r="AR101" s="2" t="n">
        <f aca="false">+$AJ101*AR$10</f>
        <v>70.649</v>
      </c>
      <c r="AS101" s="2"/>
      <c r="AT101" s="2" t="n">
        <f aca="false">+$AJ101*AT$10</f>
        <v>106.64</v>
      </c>
      <c r="AU101" s="2"/>
      <c r="AV101" s="2" t="n">
        <f aca="false">+$AJ101*AV$10</f>
        <v>150.629</v>
      </c>
      <c r="AW101" s="2"/>
      <c r="AX101" s="2" t="n">
        <f aca="false">SUM(AK101:AW101)</f>
        <v>1333</v>
      </c>
      <c r="AZ101" s="1" t="s">
        <v>167</v>
      </c>
      <c r="BA101" s="2" t="n">
        <f aca="false">+AX101-AJ101</f>
        <v>0</v>
      </c>
    </row>
    <row r="102" customFormat="false" ht="12.75" hidden="false" customHeight="false" outlineLevel="0" collapsed="false">
      <c r="A102" s="0" t="s">
        <v>61</v>
      </c>
      <c r="B102" s="19" t="s">
        <v>188</v>
      </c>
      <c r="C102" s="19" t="s">
        <v>189</v>
      </c>
      <c r="D102" s="19" t="n">
        <v>140346</v>
      </c>
      <c r="E102" s="1" t="n">
        <v>318.504</v>
      </c>
      <c r="AD102" s="1" t="n">
        <f aca="false">SUM(G102:AC102)</f>
        <v>0</v>
      </c>
      <c r="AF102" s="2" t="n">
        <f aca="false">-AD102</f>
        <v>-0</v>
      </c>
      <c r="AH102" s="2" t="n">
        <v>0</v>
      </c>
      <c r="AI102" s="2"/>
      <c r="AJ102" s="2" t="n">
        <f aca="false">ROUND(+E102+AF102+AH102,0)</f>
        <v>319</v>
      </c>
      <c r="AK102" s="2"/>
      <c r="AL102" s="2" t="n">
        <f aca="false">+$AJ102*AL$10</f>
        <v>224.576</v>
      </c>
      <c r="AM102" s="2"/>
      <c r="AN102" s="2" t="n">
        <f aca="false">+$AJ102*AN$10</f>
        <v>8.294</v>
      </c>
      <c r="AO102" s="2"/>
      <c r="AP102" s="2" t="n">
        <f aca="false">+$AJ102*AP$10</f>
        <v>7.656</v>
      </c>
      <c r="AQ102" s="2"/>
      <c r="AR102" s="2" t="n">
        <f aca="false">+$AJ102*AR$10</f>
        <v>16.907</v>
      </c>
      <c r="AS102" s="2"/>
      <c r="AT102" s="2" t="n">
        <f aca="false">+$AJ102*AT$10</f>
        <v>25.52</v>
      </c>
      <c r="AU102" s="2"/>
      <c r="AV102" s="2" t="n">
        <f aca="false">+$AJ102*AV$10</f>
        <v>36.047</v>
      </c>
      <c r="AW102" s="2"/>
      <c r="AX102" s="2" t="n">
        <f aca="false">SUM(AK102:AW102)</f>
        <v>319</v>
      </c>
      <c r="AZ102" s="1" t="s">
        <v>167</v>
      </c>
      <c r="BA102" s="2" t="n">
        <f aca="false">+AX102-AJ102</f>
        <v>0</v>
      </c>
    </row>
    <row r="103" customFormat="false" ht="12.75" hidden="false" customHeight="false" outlineLevel="0" collapsed="false">
      <c r="A103" s="0" t="s">
        <v>61</v>
      </c>
      <c r="B103" s="19" t="s">
        <v>190</v>
      </c>
      <c r="C103" s="19" t="s">
        <v>166</v>
      </c>
      <c r="D103" s="19" t="n">
        <v>140347</v>
      </c>
      <c r="E103" s="1" t="n">
        <v>0</v>
      </c>
      <c r="L103" s="1" t="n">
        <v>3488</v>
      </c>
      <c r="N103" s="1" t="n">
        <v>2322.563</v>
      </c>
      <c r="P103" s="1" t="n">
        <v>3946.391</v>
      </c>
      <c r="Q103" s="1" t="n">
        <v>2801.304</v>
      </c>
      <c r="R103" s="1" t="n">
        <v>858.563</v>
      </c>
      <c r="S103" s="1" t="n">
        <v>263.967</v>
      </c>
      <c r="T103" s="1" t="n">
        <v>2786.503</v>
      </c>
      <c r="U103" s="1" t="n">
        <v>1629.737</v>
      </c>
      <c r="V103" s="1" t="n">
        <v>744.965</v>
      </c>
      <c r="W103" s="1" t="n">
        <v>2642.163</v>
      </c>
      <c r="X103" s="1" t="n">
        <v>145.155</v>
      </c>
      <c r="Y103" s="1" t="n">
        <v>8.72</v>
      </c>
      <c r="Z103" s="1" t="n">
        <v>214.662</v>
      </c>
      <c r="AA103" s="1" t="n">
        <v>1</v>
      </c>
      <c r="AD103" s="1" t="n">
        <f aca="false">SUM(G103:AC103)</f>
        <v>21853.693</v>
      </c>
      <c r="AF103" s="2" t="n">
        <v>-21056</v>
      </c>
      <c r="AH103" s="2" t="n">
        <v>0</v>
      </c>
      <c r="AI103" s="2"/>
      <c r="AJ103" s="2" t="n">
        <f aca="false">ROUND(+E103+AF103+AH103,0)</f>
        <v>-21056</v>
      </c>
      <c r="AK103" s="2"/>
      <c r="AL103" s="2" t="n">
        <f aca="false">+$AJ103*AL$10</f>
        <v>-14823.424</v>
      </c>
      <c r="AM103" s="2"/>
      <c r="AN103" s="2" t="n">
        <f aca="false">+$AJ103*AN$10</f>
        <v>-547.456</v>
      </c>
      <c r="AO103" s="2"/>
      <c r="AP103" s="2" t="n">
        <f aca="false">+$AJ103*AP$10</f>
        <v>-505.344</v>
      </c>
      <c r="AQ103" s="2"/>
      <c r="AR103" s="2" t="n">
        <f aca="false">+$AJ103*AR$10</f>
        <v>-1115.968</v>
      </c>
      <c r="AS103" s="2"/>
      <c r="AT103" s="2" t="n">
        <f aca="false">+$AJ103*AT$10</f>
        <v>-1684.48</v>
      </c>
      <c r="AU103" s="2"/>
      <c r="AV103" s="2" t="n">
        <f aca="false">+$AJ103*AV$10</f>
        <v>-2379.328</v>
      </c>
      <c r="AW103" s="2"/>
      <c r="AX103" s="2" t="n">
        <f aca="false">SUM(AK103:AW103)</f>
        <v>-21056</v>
      </c>
      <c r="AZ103" s="1" t="s">
        <v>167</v>
      </c>
      <c r="BA103" s="2" t="n">
        <f aca="false">+AX103-AJ103</f>
        <v>0</v>
      </c>
    </row>
    <row r="104" customFormat="false" ht="12.75" hidden="false" customHeight="false" outlineLevel="0" collapsed="false"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A105" s="20"/>
      <c r="B105" s="20" t="s">
        <v>191</v>
      </c>
      <c r="C105" s="20"/>
      <c r="D105" s="20"/>
      <c r="E105" s="21" t="n">
        <f aca="false">SUM(E90:E104)</f>
        <v>44039.845</v>
      </c>
      <c r="F105" s="21"/>
      <c r="G105" s="21" t="n">
        <f aca="false">SUM(G90:G104)</f>
        <v>0</v>
      </c>
      <c r="H105" s="21" t="n">
        <f aca="false">SUM(H90:H104)</f>
        <v>0</v>
      </c>
      <c r="I105" s="21" t="n">
        <f aca="false">SUM(I90:I104)</f>
        <v>0</v>
      </c>
      <c r="J105" s="21" t="n">
        <f aca="false">SUM(J90:J104)</f>
        <v>0</v>
      </c>
      <c r="K105" s="21" t="n">
        <f aca="false">SUM(K90:K104)</f>
        <v>0</v>
      </c>
      <c r="L105" s="21" t="n">
        <f aca="false">SUM(L90:L104)</f>
        <v>6087.36</v>
      </c>
      <c r="M105" s="21" t="n">
        <f aca="false">SUM(M90:M104)</f>
        <v>0</v>
      </c>
      <c r="N105" s="21" t="n">
        <f aca="false">SUM(N90:N104)</f>
        <v>4109.623</v>
      </c>
      <c r="O105" s="21" t="n">
        <f aca="false">SUM(O90:O104)</f>
        <v>0</v>
      </c>
      <c r="P105" s="21" t="n">
        <f aca="false">SUM(P90:P104)</f>
        <v>6870.671</v>
      </c>
      <c r="Q105" s="21" t="n">
        <f aca="false">SUM(Q90:Q104)</f>
        <v>4913.284</v>
      </c>
      <c r="R105" s="21" t="n">
        <f aca="false">SUM(R90:R104)</f>
        <v>1508.403</v>
      </c>
      <c r="S105" s="21" t="n">
        <f aca="false">SUM(S90:S104)</f>
        <v>426.427</v>
      </c>
      <c r="T105" s="21" t="n">
        <f aca="false">SUM(T90:T104)</f>
        <v>4898.483</v>
      </c>
      <c r="U105" s="21" t="n">
        <f aca="false">SUM(U90:U104)</f>
        <v>2766.957</v>
      </c>
      <c r="V105" s="21" t="n">
        <f aca="false">SUM(V90:V104)</f>
        <v>1232.345</v>
      </c>
      <c r="W105" s="21" t="n">
        <f aca="false">SUM(W90:W104)</f>
        <v>4591.683</v>
      </c>
      <c r="X105" s="21" t="n">
        <f aca="false">SUM(X90:X104)</f>
        <v>307.615</v>
      </c>
      <c r="Y105" s="21" t="n">
        <f aca="false">SUM(Y90:Y104)</f>
        <v>8.72</v>
      </c>
      <c r="Z105" s="21" t="n">
        <f aca="false">SUM(Z90:Z104)</f>
        <v>377.122</v>
      </c>
      <c r="AA105" s="21" t="n">
        <f aca="false">SUM(AA90:AA104)</f>
        <v>1</v>
      </c>
      <c r="AB105" s="21" t="n">
        <f aca="false">SUM(AB90:AB104)</f>
        <v>0</v>
      </c>
      <c r="AC105" s="21" t="n">
        <f aca="false">SUM(AC90:AC104)</f>
        <v>0</v>
      </c>
      <c r="AD105" s="21" t="n">
        <f aca="false">SUM(AD90:AD104)</f>
        <v>38099.693</v>
      </c>
      <c r="AE105" s="21"/>
      <c r="AF105" s="21" t="n">
        <f aca="false">SUM(AF90:AF104)</f>
        <v>-37302</v>
      </c>
      <c r="AG105" s="21"/>
      <c r="AH105" s="21" t="n">
        <f aca="false">SUM(AH90:AH104)</f>
        <v>0</v>
      </c>
      <c r="AI105" s="21"/>
      <c r="AJ105" s="21" t="n">
        <f aca="false">SUM(AJ90:AJ104)</f>
        <v>6736</v>
      </c>
      <c r="AK105" s="21"/>
      <c r="AL105" s="21" t="n">
        <f aca="false">SUM(AL90:AL104)</f>
        <v>4742.144</v>
      </c>
      <c r="AM105" s="21"/>
      <c r="AN105" s="21" t="n">
        <f aca="false">SUM(AN90:AN104)</f>
        <v>175.136</v>
      </c>
      <c r="AO105" s="21"/>
      <c r="AP105" s="21" t="n">
        <f aca="false">SUM(AP90:AP104)</f>
        <v>161.664</v>
      </c>
      <c r="AQ105" s="21"/>
      <c r="AR105" s="21" t="n">
        <f aca="false">SUM(AR90:AR104)</f>
        <v>357.008</v>
      </c>
      <c r="AS105" s="21"/>
      <c r="AT105" s="21" t="n">
        <f aca="false">SUM(AT90:AT104)</f>
        <v>538.88</v>
      </c>
      <c r="AU105" s="21"/>
      <c r="AV105" s="21" t="n">
        <f aca="false">SUM(AV90:AV104)</f>
        <v>761.168</v>
      </c>
      <c r="AW105" s="21"/>
      <c r="AX105" s="21" t="n">
        <f aca="false">SUM(AX90:AX104)</f>
        <v>6736</v>
      </c>
      <c r="AY105" s="21"/>
      <c r="AZ105" s="21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</row>
    <row r="106" customFormat="false" ht="12.75" hidden="false" customHeight="false" outlineLevel="0" collapsed="false"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A107" s="18" t="s">
        <v>192</v>
      </c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customFormat="false" ht="12.75" hidden="false" customHeight="false" outlineLevel="0" collapsed="false">
      <c r="A108" s="0" t="s">
        <v>61</v>
      </c>
      <c r="B108" s="19" t="s">
        <v>193</v>
      </c>
      <c r="C108" s="0" t="s">
        <v>194</v>
      </c>
      <c r="D108" s="19" t="n">
        <v>100801</v>
      </c>
      <c r="E108" s="1" t="n">
        <v>4376</v>
      </c>
      <c r="G108" s="1" t="n">
        <v>437.645</v>
      </c>
      <c r="H108" s="1" t="n">
        <v>131.294</v>
      </c>
      <c r="I108" s="1" t="n">
        <v>43.765</v>
      </c>
      <c r="J108" s="1" t="n">
        <v>43.765</v>
      </c>
      <c r="K108" s="1" t="n">
        <v>437.645</v>
      </c>
      <c r="L108" s="1" t="n">
        <v>43.765</v>
      </c>
      <c r="P108" s="1" t="n">
        <v>306.352</v>
      </c>
      <c r="R108" s="1" t="n">
        <v>131.294</v>
      </c>
      <c r="S108" s="1" t="n">
        <v>393.881</v>
      </c>
      <c r="T108" s="1" t="n">
        <v>437.645</v>
      </c>
      <c r="U108" s="1" t="n">
        <v>437.645</v>
      </c>
      <c r="V108" s="1" t="n">
        <v>437.645</v>
      </c>
      <c r="W108" s="1" t="n">
        <v>43.765</v>
      </c>
      <c r="X108" s="1" t="n">
        <v>43.765</v>
      </c>
      <c r="Y108" s="1" t="n">
        <v>43.765</v>
      </c>
      <c r="Z108" s="1" t="n">
        <v>43.765</v>
      </c>
      <c r="AA108" s="1" t="n">
        <v>43.765</v>
      </c>
      <c r="AD108" s="1" t="n">
        <f aca="false">SUM(G108:AC108)</f>
        <v>3501.166</v>
      </c>
      <c r="AF108" s="2" t="n">
        <f aca="false">-AD108</f>
        <v>-3501.166</v>
      </c>
      <c r="AH108" s="2" t="n">
        <v>0</v>
      </c>
      <c r="AI108" s="2"/>
      <c r="AJ108" s="2" t="n">
        <f aca="false">ROUND(+E108+AF108+AH108,0)</f>
        <v>875</v>
      </c>
      <c r="AK108" s="2"/>
      <c r="AL108" s="2" t="n">
        <f aca="false">+$AJ108*AL$10</f>
        <v>616</v>
      </c>
      <c r="AM108" s="2"/>
      <c r="AN108" s="2" t="n">
        <f aca="false">+$AJ108*AN$10</f>
        <v>22.75</v>
      </c>
      <c r="AO108" s="2"/>
      <c r="AP108" s="2" t="n">
        <f aca="false">+$AJ108*AP$10</f>
        <v>21</v>
      </c>
      <c r="AQ108" s="2"/>
      <c r="AR108" s="2" t="n">
        <f aca="false">+$AJ108*AR$10</f>
        <v>46.375</v>
      </c>
      <c r="AS108" s="2"/>
      <c r="AT108" s="2" t="n">
        <f aca="false">+$AJ108*AT$10</f>
        <v>70</v>
      </c>
      <c r="AU108" s="2"/>
      <c r="AV108" s="2" t="n">
        <f aca="false">+$AJ108*AV$10</f>
        <v>98.875</v>
      </c>
      <c r="AW108" s="2"/>
      <c r="AX108" s="2" t="n">
        <f aca="false">SUM(AK108:AW108)</f>
        <v>875</v>
      </c>
      <c r="AZ108" s="1" t="s">
        <v>195</v>
      </c>
      <c r="BA108" s="2" t="n">
        <f aca="false">+AX108-AJ108</f>
        <v>0</v>
      </c>
    </row>
    <row r="109" customFormat="false" ht="12.75" hidden="false" customHeight="false" outlineLevel="0" collapsed="false">
      <c r="A109" s="0" t="s">
        <v>61</v>
      </c>
      <c r="B109" s="0" t="s">
        <v>196</v>
      </c>
      <c r="C109" s="0" t="s">
        <v>197</v>
      </c>
      <c r="D109" s="0" t="n">
        <v>100874</v>
      </c>
      <c r="E109" s="1" t="n">
        <v>737</v>
      </c>
      <c r="AD109" s="1" t="n">
        <f aca="false">SUM(G109:AC109)</f>
        <v>0</v>
      </c>
      <c r="AF109" s="2" t="n">
        <f aca="false">-AD109</f>
        <v>-0</v>
      </c>
      <c r="AH109" s="2" t="n">
        <v>-737</v>
      </c>
      <c r="AI109" s="2"/>
      <c r="AJ109" s="2" t="n">
        <f aca="false">ROUND(+E109+AF109+AH109,0)</f>
        <v>0</v>
      </c>
      <c r="AK109" s="2"/>
      <c r="AL109" s="2" t="n">
        <f aca="false">+$AJ109*AL$10</f>
        <v>0</v>
      </c>
      <c r="AM109" s="2"/>
      <c r="AN109" s="2" t="n">
        <f aca="false">+$AJ109*AN$10</f>
        <v>0</v>
      </c>
      <c r="AO109" s="2"/>
      <c r="AP109" s="2" t="n">
        <f aca="false">+$AJ109*AP$10</f>
        <v>0</v>
      </c>
      <c r="AQ109" s="2"/>
      <c r="AR109" s="2" t="n">
        <f aca="false">+$AJ109*AR$10</f>
        <v>0</v>
      </c>
      <c r="AS109" s="2"/>
      <c r="AT109" s="2" t="n">
        <f aca="false">+$AJ109*AT$10</f>
        <v>0</v>
      </c>
      <c r="AU109" s="2"/>
      <c r="AV109" s="2" t="n">
        <f aca="false">+$AJ109*AV$10</f>
        <v>0</v>
      </c>
      <c r="AW109" s="2"/>
      <c r="AX109" s="2" t="n">
        <f aca="false">SUM(AK109:AW109)</f>
        <v>0</v>
      </c>
      <c r="AZ109" s="1" t="s">
        <v>64</v>
      </c>
      <c r="BA109" s="2" t="n">
        <f aca="false">+AX109-AJ109</f>
        <v>0</v>
      </c>
    </row>
    <row r="110" customFormat="false" ht="12.75" hidden="false" customHeight="false" outlineLevel="0" collapsed="false">
      <c r="A110" s="0" t="s">
        <v>61</v>
      </c>
      <c r="B110" s="0" t="s">
        <v>198</v>
      </c>
      <c r="C110" s="0" t="s">
        <v>199</v>
      </c>
      <c r="D110" s="0" t="n">
        <v>100875</v>
      </c>
      <c r="E110" s="1" t="n">
        <v>1156</v>
      </c>
      <c r="AD110" s="1" t="n">
        <f aca="false">SUM(G110:AC110)</f>
        <v>0</v>
      </c>
      <c r="AF110" s="2" t="n">
        <f aca="false">-AD110</f>
        <v>-0</v>
      </c>
      <c r="AH110" s="2" t="n">
        <v>-1156</v>
      </c>
      <c r="AI110" s="2"/>
      <c r="AJ110" s="2" t="n">
        <f aca="false">ROUND(+E110+AF110+AH110,0)</f>
        <v>0</v>
      </c>
      <c r="AK110" s="2"/>
      <c r="AL110" s="2" t="n">
        <f aca="false">+$AJ110*AL$10</f>
        <v>0</v>
      </c>
      <c r="AM110" s="2"/>
      <c r="AN110" s="2" t="n">
        <f aca="false">+$AJ110*AN$10</f>
        <v>0</v>
      </c>
      <c r="AO110" s="2"/>
      <c r="AP110" s="2" t="n">
        <f aca="false">+$AJ110*AP$10</f>
        <v>0</v>
      </c>
      <c r="AQ110" s="2"/>
      <c r="AR110" s="2" t="n">
        <f aca="false">+$AJ110*AR$10</f>
        <v>0</v>
      </c>
      <c r="AS110" s="2"/>
      <c r="AT110" s="2" t="n">
        <f aca="false">+$AJ110*AT$10</f>
        <v>0</v>
      </c>
      <c r="AU110" s="2"/>
      <c r="AV110" s="2" t="n">
        <f aca="false">+$AJ110*AV$10</f>
        <v>0</v>
      </c>
      <c r="AW110" s="2"/>
      <c r="AX110" s="2" t="n">
        <f aca="false">SUM(AK110:AW110)</f>
        <v>0</v>
      </c>
      <c r="AZ110" s="1" t="s">
        <v>64</v>
      </c>
      <c r="BA110" s="2" t="n">
        <f aca="false">+AX110-AJ110</f>
        <v>0</v>
      </c>
    </row>
    <row r="111" customFormat="false" ht="12.75" hidden="false" customHeight="false" outlineLevel="0" collapsed="false">
      <c r="A111" s="0" t="s">
        <v>61</v>
      </c>
      <c r="B111" s="0" t="s">
        <v>200</v>
      </c>
      <c r="C111" s="0" t="s">
        <v>201</v>
      </c>
      <c r="D111" s="0" t="n">
        <v>100876</v>
      </c>
      <c r="E111" s="1" t="n">
        <v>4929</v>
      </c>
      <c r="AD111" s="1" t="n">
        <f aca="false">SUM(G111:AC111)</f>
        <v>0</v>
      </c>
      <c r="AF111" s="2" t="n">
        <f aca="false">-AD111</f>
        <v>-0</v>
      </c>
      <c r="AH111" s="2" t="n">
        <v>-4929</v>
      </c>
      <c r="AI111" s="2"/>
      <c r="AJ111" s="2" t="n">
        <f aca="false">ROUND(+E111+AF111+AH111,0)</f>
        <v>0</v>
      </c>
      <c r="AK111" s="2"/>
      <c r="AL111" s="2" t="n">
        <f aca="false">+$AJ111*AL$10</f>
        <v>0</v>
      </c>
      <c r="AM111" s="2"/>
      <c r="AN111" s="2" t="n">
        <f aca="false">+$AJ111*AN$10</f>
        <v>0</v>
      </c>
      <c r="AO111" s="2"/>
      <c r="AP111" s="2" t="n">
        <f aca="false">+$AJ111*AP$10</f>
        <v>0</v>
      </c>
      <c r="AQ111" s="2"/>
      <c r="AR111" s="2" t="n">
        <f aca="false">+$AJ111*AR$10</f>
        <v>0</v>
      </c>
      <c r="AS111" s="2"/>
      <c r="AT111" s="2" t="n">
        <f aca="false">+$AJ111*AT$10</f>
        <v>0</v>
      </c>
      <c r="AU111" s="2"/>
      <c r="AV111" s="2" t="n">
        <f aca="false">+$AJ111*AV$10</f>
        <v>0</v>
      </c>
      <c r="AW111" s="2"/>
      <c r="AX111" s="2" t="n">
        <f aca="false">SUM(AK111:AW111)</f>
        <v>0</v>
      </c>
      <c r="AZ111" s="1" t="s">
        <v>64</v>
      </c>
      <c r="BA111" s="2" t="n">
        <f aca="false">+AX111-AJ111</f>
        <v>0</v>
      </c>
    </row>
    <row r="112" customFormat="false" ht="12.75" hidden="false" customHeight="false" outlineLevel="0" collapsed="false">
      <c r="A112" s="0" t="s">
        <v>61</v>
      </c>
      <c r="B112" s="0" t="s">
        <v>202</v>
      </c>
      <c r="C112" s="0" t="s">
        <v>203</v>
      </c>
      <c r="D112" s="0" t="n">
        <v>100877</v>
      </c>
      <c r="E112" s="1" t="n">
        <v>1052</v>
      </c>
      <c r="AD112" s="1" t="n">
        <f aca="false">SUM(G112:AC112)</f>
        <v>0</v>
      </c>
      <c r="AF112" s="2" t="n">
        <f aca="false">-AD112</f>
        <v>-0</v>
      </c>
      <c r="AH112" s="2" t="n">
        <v>-1052</v>
      </c>
      <c r="AI112" s="2"/>
      <c r="AJ112" s="2" t="n">
        <f aca="false">ROUND(+E112+AF112+AH112,0)</f>
        <v>0</v>
      </c>
      <c r="AK112" s="2"/>
      <c r="AL112" s="2" t="n">
        <f aca="false">+$AJ112*AL$10</f>
        <v>0</v>
      </c>
      <c r="AM112" s="2"/>
      <c r="AN112" s="2" t="n">
        <f aca="false">+$AJ112*AN$10</f>
        <v>0</v>
      </c>
      <c r="AO112" s="2"/>
      <c r="AP112" s="2" t="n">
        <f aca="false">+$AJ112*AP$10</f>
        <v>0</v>
      </c>
      <c r="AQ112" s="2"/>
      <c r="AR112" s="2" t="n">
        <f aca="false">+$AJ112*AR$10</f>
        <v>0</v>
      </c>
      <c r="AS112" s="2"/>
      <c r="AT112" s="2" t="n">
        <f aca="false">+$AJ112*AT$10</f>
        <v>0</v>
      </c>
      <c r="AU112" s="2"/>
      <c r="AV112" s="2" t="n">
        <f aca="false">+$AJ112*AV$10</f>
        <v>0</v>
      </c>
      <c r="AW112" s="2"/>
      <c r="AX112" s="2" t="n">
        <f aca="false">SUM(AK112:AW112)</f>
        <v>0</v>
      </c>
      <c r="AZ112" s="1" t="s">
        <v>64</v>
      </c>
      <c r="BA112" s="2" t="n">
        <f aca="false">+AX112-AJ112</f>
        <v>0</v>
      </c>
    </row>
    <row r="113" customFormat="false" ht="12.75" hidden="false" customHeight="false" outlineLevel="0" collapsed="false">
      <c r="A113" s="0" t="s">
        <v>61</v>
      </c>
      <c r="B113" s="0" t="s">
        <v>204</v>
      </c>
      <c r="C113" s="0" t="s">
        <v>201</v>
      </c>
      <c r="D113" s="0" t="n">
        <v>103102</v>
      </c>
      <c r="E113" s="1" t="n">
        <f aca="false">4901-4901</f>
        <v>0</v>
      </c>
      <c r="AD113" s="1" t="n">
        <f aca="false">SUM(G113:AC113)</f>
        <v>0</v>
      </c>
      <c r="AF113" s="2" t="n">
        <f aca="false">-AD113</f>
        <v>-0</v>
      </c>
      <c r="AH113" s="2" t="n">
        <v>0</v>
      </c>
      <c r="AI113" s="2"/>
      <c r="AJ113" s="2" t="n">
        <f aca="false">ROUND(+E113+AF113+AH113,0)</f>
        <v>0</v>
      </c>
      <c r="AK113" s="2"/>
      <c r="AL113" s="2" t="n">
        <f aca="false">+$AJ113*AL$10</f>
        <v>0</v>
      </c>
      <c r="AM113" s="2"/>
      <c r="AN113" s="2" t="n">
        <f aca="false">+$AJ113*AN$10</f>
        <v>0</v>
      </c>
      <c r="AO113" s="2"/>
      <c r="AP113" s="2" t="n">
        <f aca="false">+$AJ113*AP$10</f>
        <v>0</v>
      </c>
      <c r="AQ113" s="2"/>
      <c r="AR113" s="2" t="n">
        <f aca="false">+$AJ113*AR$10</f>
        <v>0</v>
      </c>
      <c r="AS113" s="2"/>
      <c r="AT113" s="2" t="n">
        <f aca="false">+$AJ113*AT$10</f>
        <v>0</v>
      </c>
      <c r="AU113" s="2"/>
      <c r="AV113" s="2" t="n">
        <f aca="false">+$AJ113*AV$10</f>
        <v>0</v>
      </c>
      <c r="AW113" s="2"/>
      <c r="AX113" s="2" t="n">
        <f aca="false">SUM(AK113:AW113)</f>
        <v>0</v>
      </c>
      <c r="AZ113" s="1" t="s">
        <v>64</v>
      </c>
      <c r="BA113" s="2" t="n">
        <f aca="false">+AX113-AJ113</f>
        <v>0</v>
      </c>
    </row>
    <row r="114" customFormat="false" ht="12.75" hidden="false" customHeight="false" outlineLevel="0" collapsed="false"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customFormat="false" ht="12.75" hidden="false" customHeight="false" outlineLevel="0" collapsed="false">
      <c r="A115" s="20"/>
      <c r="B115" s="20" t="s">
        <v>205</v>
      </c>
      <c r="C115" s="20"/>
      <c r="D115" s="20"/>
      <c r="E115" s="21" t="n">
        <f aca="false">SUM(E108:E114)</f>
        <v>12250</v>
      </c>
      <c r="F115" s="21"/>
      <c r="G115" s="21" t="n">
        <f aca="false">SUM(G108:G114)</f>
        <v>437.645</v>
      </c>
      <c r="H115" s="21" t="n">
        <f aca="false">SUM(H108:H114)</f>
        <v>131.294</v>
      </c>
      <c r="I115" s="21" t="n">
        <f aca="false">SUM(I108:I114)</f>
        <v>43.765</v>
      </c>
      <c r="J115" s="21" t="n">
        <f aca="false">SUM(J108:J114)</f>
        <v>43.765</v>
      </c>
      <c r="K115" s="21" t="n">
        <f aca="false">SUM(K108:K114)</f>
        <v>437.645</v>
      </c>
      <c r="L115" s="21" t="n">
        <f aca="false">SUM(L108:L114)</f>
        <v>43.765</v>
      </c>
      <c r="M115" s="21" t="n">
        <f aca="false">SUM(M108:M114)</f>
        <v>0</v>
      </c>
      <c r="N115" s="21" t="n">
        <f aca="false">SUM(N108:N114)</f>
        <v>0</v>
      </c>
      <c r="O115" s="21" t="n">
        <f aca="false">SUM(O108:O114)</f>
        <v>0</v>
      </c>
      <c r="P115" s="21" t="n">
        <f aca="false">SUM(P108:P114)</f>
        <v>306.352</v>
      </c>
      <c r="Q115" s="21" t="n">
        <f aca="false">SUM(Q108:Q114)</f>
        <v>0</v>
      </c>
      <c r="R115" s="21" t="n">
        <f aca="false">SUM(R108:R114)</f>
        <v>131.294</v>
      </c>
      <c r="S115" s="21" t="n">
        <f aca="false">SUM(S108:S114)</f>
        <v>393.881</v>
      </c>
      <c r="T115" s="21" t="n">
        <f aca="false">SUM(T108:T114)</f>
        <v>437.645</v>
      </c>
      <c r="U115" s="21" t="n">
        <f aca="false">SUM(U108:U114)</f>
        <v>437.645</v>
      </c>
      <c r="V115" s="21" t="n">
        <f aca="false">SUM(V108:V114)</f>
        <v>437.645</v>
      </c>
      <c r="W115" s="21" t="n">
        <f aca="false">SUM(W108:W114)</f>
        <v>43.765</v>
      </c>
      <c r="X115" s="21" t="n">
        <f aca="false">SUM(X108:X114)</f>
        <v>43.765</v>
      </c>
      <c r="Y115" s="21" t="n">
        <f aca="false">SUM(Y108:Y114)</f>
        <v>43.765</v>
      </c>
      <c r="Z115" s="21" t="n">
        <f aca="false">SUM(Z108:Z114)</f>
        <v>43.765</v>
      </c>
      <c r="AA115" s="21" t="n">
        <f aca="false">SUM(AA108:AA114)</f>
        <v>43.765</v>
      </c>
      <c r="AB115" s="21" t="n">
        <f aca="false">SUM(AB108:AB114)</f>
        <v>0</v>
      </c>
      <c r="AC115" s="21" t="n">
        <f aca="false">SUM(AC108:AC114)</f>
        <v>0</v>
      </c>
      <c r="AD115" s="21" t="n">
        <f aca="false">SUM(AD108:AD114)</f>
        <v>3501.166</v>
      </c>
      <c r="AE115" s="21"/>
      <c r="AF115" s="21" t="n">
        <f aca="false">SUM(AF108:AF114)</f>
        <v>-3501.166</v>
      </c>
      <c r="AG115" s="21"/>
      <c r="AH115" s="21" t="n">
        <f aca="false">SUM(AH108:AH114)</f>
        <v>-7874</v>
      </c>
      <c r="AI115" s="21"/>
      <c r="AJ115" s="21" t="n">
        <f aca="false">SUM(AJ108:AJ114)</f>
        <v>875</v>
      </c>
      <c r="AK115" s="21"/>
      <c r="AL115" s="21" t="n">
        <f aca="false">SUM(AL108:AL114)</f>
        <v>616</v>
      </c>
      <c r="AM115" s="21"/>
      <c r="AN115" s="21" t="n">
        <f aca="false">SUM(AN108:AN114)</f>
        <v>22.75</v>
      </c>
      <c r="AO115" s="21"/>
      <c r="AP115" s="21" t="n">
        <f aca="false">SUM(AP108:AP114)</f>
        <v>21</v>
      </c>
      <c r="AQ115" s="21"/>
      <c r="AR115" s="21" t="n">
        <f aca="false">SUM(AR108:AR114)</f>
        <v>46.375</v>
      </c>
      <c r="AS115" s="21"/>
      <c r="AT115" s="21" t="n">
        <f aca="false">SUM(AT108:AT114)</f>
        <v>70</v>
      </c>
      <c r="AU115" s="21"/>
      <c r="AV115" s="21" t="n">
        <f aca="false">SUM(AV108:AV114)</f>
        <v>98.875</v>
      </c>
      <c r="AW115" s="21"/>
      <c r="AX115" s="21" t="n">
        <f aca="false">SUM(AX108:AX114)</f>
        <v>875</v>
      </c>
      <c r="AY115" s="21"/>
      <c r="AZ115" s="21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  <c r="IT115" s="14"/>
      <c r="IU115" s="14"/>
      <c r="IV115" s="14"/>
      <c r="IW115" s="14"/>
    </row>
    <row r="116" customFormat="false" ht="12.75" hidden="false" customHeight="false" outlineLevel="0" collapsed="false"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customFormat="false" ht="12.75" hidden="false" customHeight="false" outlineLevel="0" collapsed="false">
      <c r="A117" s="18" t="s">
        <v>206</v>
      </c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customFormat="false" ht="12.75" hidden="false" customHeight="false" outlineLevel="0" collapsed="false">
      <c r="A118" s="0" t="s">
        <v>61</v>
      </c>
      <c r="B118" s="0" t="s">
        <v>207</v>
      </c>
      <c r="C118" s="0" t="s">
        <v>208</v>
      </c>
      <c r="D118" s="0" t="n">
        <v>100008</v>
      </c>
      <c r="E118" s="1" t="n">
        <v>597</v>
      </c>
      <c r="G118" s="1" t="n">
        <v>11.209</v>
      </c>
      <c r="H118" s="1" t="n">
        <v>19.676</v>
      </c>
      <c r="I118" s="1" t="n">
        <v>1.371</v>
      </c>
      <c r="J118" s="1" t="n">
        <v>12.7</v>
      </c>
      <c r="K118" s="1" t="n">
        <v>59.266</v>
      </c>
      <c r="L118" s="1" t="n">
        <v>46.268</v>
      </c>
      <c r="N118" s="1" t="n">
        <v>14.369</v>
      </c>
      <c r="O118" s="1" t="n">
        <v>47.58</v>
      </c>
      <c r="P118" s="1" t="n">
        <v>74.887</v>
      </c>
      <c r="R118" s="1" t="n">
        <v>22.12</v>
      </c>
      <c r="S118" s="1" t="n">
        <v>13.833</v>
      </c>
      <c r="T118" s="1" t="n">
        <v>91.94</v>
      </c>
      <c r="U118" s="1" t="n">
        <v>8.526</v>
      </c>
      <c r="V118" s="1" t="n">
        <v>98.022</v>
      </c>
      <c r="W118" s="1" t="n">
        <v>6.201</v>
      </c>
      <c r="X118" s="1" t="n">
        <v>1</v>
      </c>
      <c r="Y118" s="1" t="n">
        <v>2.981</v>
      </c>
      <c r="AD118" s="1" t="n">
        <f aca="false">SUM(G118:AC118)</f>
        <v>531.949</v>
      </c>
      <c r="AF118" s="2" t="n">
        <v>0</v>
      </c>
      <c r="AH118" s="2" t="n">
        <v>0</v>
      </c>
      <c r="AI118" s="2"/>
      <c r="AJ118" s="2" t="n">
        <f aca="false">ROUND(+E118+AF118+AH118,0)</f>
        <v>597</v>
      </c>
      <c r="AK118" s="2"/>
      <c r="AL118" s="2" t="n">
        <f aca="false">+$AJ118*AL$10</f>
        <v>420.288</v>
      </c>
      <c r="AM118" s="2"/>
      <c r="AN118" s="2" t="n">
        <f aca="false">+$AJ118*AN$10</f>
        <v>15.522</v>
      </c>
      <c r="AO118" s="2"/>
      <c r="AP118" s="2" t="n">
        <f aca="false">+$AJ118*AP$10</f>
        <v>14.328</v>
      </c>
      <c r="AQ118" s="2"/>
      <c r="AR118" s="2" t="n">
        <f aca="false">+$AJ118*AR$10</f>
        <v>31.641</v>
      </c>
      <c r="AS118" s="2"/>
      <c r="AT118" s="2" t="n">
        <f aca="false">+$AJ118*AT$10</f>
        <v>47.76</v>
      </c>
      <c r="AU118" s="2"/>
      <c r="AV118" s="2" t="n">
        <f aca="false">+$AJ118*AV$10</f>
        <v>67.461</v>
      </c>
      <c r="AW118" s="2"/>
      <c r="AX118" s="2" t="n">
        <f aca="false">SUM(AK118:AW118)</f>
        <v>597</v>
      </c>
      <c r="AZ118" s="1" t="s">
        <v>64</v>
      </c>
      <c r="BA118" s="2" t="n">
        <f aca="false">+AX118-AJ118</f>
        <v>0</v>
      </c>
    </row>
    <row r="119" customFormat="false" ht="12.75" hidden="false" customHeight="false" outlineLevel="0" collapsed="false">
      <c r="A119" s="0" t="s">
        <v>61</v>
      </c>
      <c r="B119" s="0" t="s">
        <v>209</v>
      </c>
      <c r="C119" s="0" t="s">
        <v>210</v>
      </c>
      <c r="D119" s="0" t="n">
        <v>100013</v>
      </c>
      <c r="E119" s="1" t="n">
        <v>1577</v>
      </c>
      <c r="G119" s="1" t="n">
        <v>21.308</v>
      </c>
      <c r="I119" s="1" t="n">
        <v>50.974</v>
      </c>
      <c r="J119" s="1" t="n">
        <v>45.676</v>
      </c>
      <c r="K119" s="1" t="n">
        <v>125.139</v>
      </c>
      <c r="L119" s="1" t="n">
        <v>34.375</v>
      </c>
      <c r="N119" s="1" t="n">
        <v>125.61</v>
      </c>
      <c r="O119" s="1" t="n">
        <v>258.99</v>
      </c>
      <c r="P119" s="1" t="n">
        <v>151.98</v>
      </c>
      <c r="R119" s="1" t="n">
        <v>73.223</v>
      </c>
      <c r="S119" s="1" t="n">
        <v>36.259</v>
      </c>
      <c r="T119" s="1" t="n">
        <v>188.003</v>
      </c>
      <c r="U119" s="1" t="n">
        <v>70.634</v>
      </c>
      <c r="V119" s="1" t="n">
        <v>218.375</v>
      </c>
      <c r="W119" s="1" t="n">
        <v>19.777</v>
      </c>
      <c r="X119" s="1" t="n">
        <v>11.537</v>
      </c>
      <c r="AD119" s="1" t="n">
        <f aca="false">SUM(G119:AC119)</f>
        <v>1431.86</v>
      </c>
      <c r="AF119" s="2" t="n">
        <f aca="false">-AD119</f>
        <v>-1431.86</v>
      </c>
      <c r="AH119" s="2" t="n">
        <v>0</v>
      </c>
      <c r="AI119" s="2"/>
      <c r="AJ119" s="2" t="n">
        <f aca="false">ROUND(+E119+AF119+AH119,0)</f>
        <v>145</v>
      </c>
      <c r="AK119" s="2"/>
      <c r="AL119" s="2" t="n">
        <f aca="false">+$AJ119*AL$10</f>
        <v>102.08</v>
      </c>
      <c r="AM119" s="2"/>
      <c r="AN119" s="2" t="n">
        <f aca="false">+$AJ119*AN$10</f>
        <v>3.77</v>
      </c>
      <c r="AO119" s="2"/>
      <c r="AP119" s="2" t="n">
        <f aca="false">+$AJ119*AP$10</f>
        <v>3.48</v>
      </c>
      <c r="AQ119" s="2"/>
      <c r="AR119" s="2" t="n">
        <f aca="false">+$AJ119*AR$10</f>
        <v>7.685</v>
      </c>
      <c r="AS119" s="2"/>
      <c r="AT119" s="2" t="n">
        <f aca="false">+$AJ119*AT$10</f>
        <v>11.6</v>
      </c>
      <c r="AU119" s="2"/>
      <c r="AV119" s="2" t="n">
        <f aca="false">+$AJ119*AV$10</f>
        <v>16.385</v>
      </c>
      <c r="AW119" s="2"/>
      <c r="AX119" s="2" t="n">
        <f aca="false">SUM(AK119:AW119)</f>
        <v>145</v>
      </c>
      <c r="AZ119" s="1" t="s">
        <v>72</v>
      </c>
      <c r="BA119" s="2" t="n">
        <f aca="false">+AX119-AJ119</f>
        <v>0</v>
      </c>
    </row>
    <row r="120" customFormat="false" ht="12.75" hidden="false" customHeight="false" outlineLevel="0" collapsed="false">
      <c r="A120" s="0" t="s">
        <v>61</v>
      </c>
      <c r="B120" s="19" t="s">
        <v>211</v>
      </c>
      <c r="C120" s="19" t="s">
        <v>212</v>
      </c>
      <c r="D120" s="19" t="n">
        <v>100034</v>
      </c>
      <c r="E120" s="1" t="n">
        <f aca="false">855-22</f>
        <v>833</v>
      </c>
      <c r="G120" s="1" t="n">
        <v>6.09</v>
      </c>
      <c r="H120" s="1" t="n">
        <v>12.985</v>
      </c>
      <c r="J120" s="1" t="n">
        <v>1</v>
      </c>
      <c r="K120" s="1" t="n">
        <v>24.591</v>
      </c>
      <c r="L120" s="1" t="n">
        <v>0.919</v>
      </c>
      <c r="M120" s="1" t="n">
        <v>0.689</v>
      </c>
      <c r="N120" s="1" t="n">
        <v>18.615</v>
      </c>
      <c r="P120" s="1" t="n">
        <v>114.45</v>
      </c>
      <c r="R120" s="1" t="n">
        <v>45.849</v>
      </c>
      <c r="S120" s="1" t="n">
        <v>31.485</v>
      </c>
      <c r="T120" s="1" t="n">
        <v>135.594</v>
      </c>
      <c r="U120" s="1" t="n">
        <v>68.946</v>
      </c>
      <c r="V120" s="1" t="n">
        <v>205.344</v>
      </c>
      <c r="W120" s="1" t="n">
        <v>20.224</v>
      </c>
      <c r="X120" s="1" t="n">
        <v>11.261</v>
      </c>
      <c r="Y120" s="1" t="n">
        <v>0.575</v>
      </c>
      <c r="AD120" s="1" t="n">
        <f aca="false">SUM(G120:AC120)</f>
        <v>698.617</v>
      </c>
      <c r="AF120" s="2" t="n">
        <v>0</v>
      </c>
      <c r="AH120" s="2" t="n">
        <v>0</v>
      </c>
      <c r="AI120" s="2"/>
      <c r="AJ120" s="2" t="n">
        <f aca="false">ROUND(+E120+AF120+AH120,0)</f>
        <v>833</v>
      </c>
      <c r="AK120" s="2"/>
      <c r="AL120" s="2" t="n">
        <f aca="false">+$AJ120*AL$10</f>
        <v>586.432</v>
      </c>
      <c r="AM120" s="2"/>
      <c r="AN120" s="2" t="n">
        <f aca="false">+$AJ120*AN$10</f>
        <v>21.658</v>
      </c>
      <c r="AO120" s="2"/>
      <c r="AP120" s="2" t="n">
        <f aca="false">+$AJ120*AP$10</f>
        <v>19.992</v>
      </c>
      <c r="AQ120" s="2"/>
      <c r="AR120" s="2" t="n">
        <f aca="false">+$AJ120*AR$10</f>
        <v>44.149</v>
      </c>
      <c r="AS120" s="2"/>
      <c r="AT120" s="2" t="n">
        <f aca="false">+$AJ120*AT$10</f>
        <v>66.64</v>
      </c>
      <c r="AU120" s="2"/>
      <c r="AV120" s="2" t="n">
        <f aca="false">+$AJ120*AV$10</f>
        <v>94.129</v>
      </c>
      <c r="AW120" s="2"/>
      <c r="AX120" s="2" t="n">
        <f aca="false">SUM(AK120:AW120)</f>
        <v>833</v>
      </c>
      <c r="AZ120" s="1" t="s">
        <v>64</v>
      </c>
      <c r="BA120" s="2" t="n">
        <f aca="false">+AX120-AJ120</f>
        <v>0</v>
      </c>
    </row>
    <row r="121" customFormat="false" ht="12.75" hidden="false" customHeight="false" outlineLevel="0" collapsed="false">
      <c r="A121" s="0" t="s">
        <v>61</v>
      </c>
      <c r="B121" s="0" t="s">
        <v>213</v>
      </c>
      <c r="C121" s="0" t="s">
        <v>214</v>
      </c>
      <c r="D121" s="0" t="n">
        <v>100070</v>
      </c>
      <c r="E121" s="1" t="n">
        <v>595</v>
      </c>
      <c r="G121" s="1" t="n">
        <v>11.579</v>
      </c>
      <c r="H121" s="1" t="n">
        <v>20.411</v>
      </c>
      <c r="I121" s="1" t="n">
        <v>1.423</v>
      </c>
      <c r="J121" s="1" t="n">
        <v>11.191</v>
      </c>
      <c r="K121" s="1" t="n">
        <v>61.324</v>
      </c>
      <c r="L121" s="1" t="n">
        <v>54.273</v>
      </c>
      <c r="O121" s="1" t="n">
        <v>50.198</v>
      </c>
      <c r="P121" s="1" t="n">
        <v>130.605</v>
      </c>
      <c r="R121" s="1" t="n">
        <v>17.401</v>
      </c>
      <c r="S121" s="1" t="n">
        <v>8.992</v>
      </c>
      <c r="T121" s="1" t="n">
        <v>74.391</v>
      </c>
      <c r="U121" s="1" t="n">
        <v>51.427</v>
      </c>
      <c r="V121" s="1" t="n">
        <v>89.882</v>
      </c>
      <c r="W121" s="1" t="n">
        <v>11.191</v>
      </c>
      <c r="AA121" s="1" t="n">
        <v>0.712</v>
      </c>
      <c r="AD121" s="1" t="n">
        <f aca="false">SUM(G121:AC121)</f>
        <v>595</v>
      </c>
      <c r="AF121" s="2" t="n">
        <f aca="false">-AD121</f>
        <v>-595</v>
      </c>
      <c r="AH121" s="2" t="n">
        <v>0</v>
      </c>
      <c r="AI121" s="2"/>
      <c r="AJ121" s="2" t="n">
        <f aca="false">ROUND(+E121+AF121+AH121,0)</f>
        <v>0</v>
      </c>
      <c r="AK121" s="2"/>
      <c r="AL121" s="2" t="n">
        <f aca="false">+$AJ121*AL$10</f>
        <v>0</v>
      </c>
      <c r="AM121" s="2"/>
      <c r="AN121" s="2" t="n">
        <f aca="false">+$AJ121*AN$10</f>
        <v>0</v>
      </c>
      <c r="AO121" s="2"/>
      <c r="AP121" s="2" t="n">
        <f aca="false">+$AJ121*AP$10</f>
        <v>0</v>
      </c>
      <c r="AQ121" s="2"/>
      <c r="AR121" s="2" t="n">
        <f aca="false">+$AJ121*AR$10</f>
        <v>0</v>
      </c>
      <c r="AS121" s="2"/>
      <c r="AT121" s="2" t="n">
        <f aca="false">+$AJ121*AT$10</f>
        <v>0</v>
      </c>
      <c r="AU121" s="2"/>
      <c r="AV121" s="2" t="n">
        <f aca="false">+$AJ121*AV$10</f>
        <v>0</v>
      </c>
      <c r="AW121" s="2"/>
      <c r="AX121" s="2" t="n">
        <f aca="false">SUM(AK121:AW121)</f>
        <v>0</v>
      </c>
      <c r="AZ121" s="1" t="s">
        <v>72</v>
      </c>
      <c r="BA121" s="2" t="n">
        <f aca="false">+AX121-AJ121</f>
        <v>0</v>
      </c>
    </row>
    <row r="122" customFormat="false" ht="12.75" hidden="false" customHeight="false" outlineLevel="0" collapsed="false">
      <c r="A122" s="0" t="s">
        <v>61</v>
      </c>
      <c r="B122" s="0" t="s">
        <v>215</v>
      </c>
      <c r="C122" s="0" t="s">
        <v>216</v>
      </c>
      <c r="D122" s="0" t="n">
        <v>100090</v>
      </c>
      <c r="E122" s="1" t="n">
        <v>800</v>
      </c>
      <c r="G122" s="1" t="n">
        <v>15.022</v>
      </c>
      <c r="H122" s="1" t="n">
        <v>26.368</v>
      </c>
      <c r="I122" s="1" t="n">
        <v>1.838</v>
      </c>
      <c r="J122" s="1" t="n">
        <v>17.019</v>
      </c>
      <c r="K122" s="1" t="n">
        <v>79.423</v>
      </c>
      <c r="L122" s="1" t="n">
        <v>62.004</v>
      </c>
      <c r="N122" s="1" t="n">
        <v>19.257</v>
      </c>
      <c r="O122" s="1" t="n">
        <v>63.762</v>
      </c>
      <c r="P122" s="1" t="n">
        <v>100.358</v>
      </c>
      <c r="R122" s="1" t="n">
        <v>29.644</v>
      </c>
      <c r="S122" s="1" t="n">
        <v>18.537</v>
      </c>
      <c r="T122" s="1" t="n">
        <v>123.21</v>
      </c>
      <c r="U122" s="1" t="n">
        <v>11.426</v>
      </c>
      <c r="V122" s="1" t="n">
        <v>131.36</v>
      </c>
      <c r="W122" s="1" t="n">
        <v>8.31</v>
      </c>
      <c r="Y122" s="1" t="n">
        <v>1</v>
      </c>
      <c r="Z122" s="1" t="n">
        <v>3.995</v>
      </c>
      <c r="AD122" s="1" t="n">
        <f aca="false">SUM(G122:AC122)</f>
        <v>712.533</v>
      </c>
      <c r="AF122" s="2" t="n">
        <v>0</v>
      </c>
      <c r="AH122" s="2" t="n">
        <v>0</v>
      </c>
      <c r="AI122" s="2"/>
      <c r="AJ122" s="2" t="n">
        <f aca="false">ROUND(+E122+AF122+AH122,0)</f>
        <v>800</v>
      </c>
      <c r="AK122" s="2"/>
      <c r="AL122" s="2" t="n">
        <f aca="false">+$AJ122*AL$10</f>
        <v>563.2</v>
      </c>
      <c r="AM122" s="2"/>
      <c r="AN122" s="2" t="n">
        <f aca="false">+$AJ122*AN$10</f>
        <v>20.8</v>
      </c>
      <c r="AO122" s="2"/>
      <c r="AP122" s="2" t="n">
        <f aca="false">+$AJ122*AP$10</f>
        <v>19.2</v>
      </c>
      <c r="AQ122" s="2"/>
      <c r="AR122" s="2" t="n">
        <f aca="false">+$AJ122*AR$10</f>
        <v>42.4</v>
      </c>
      <c r="AS122" s="2"/>
      <c r="AT122" s="2" t="n">
        <f aca="false">+$AJ122*AT$10</f>
        <v>64</v>
      </c>
      <c r="AU122" s="2"/>
      <c r="AV122" s="2" t="n">
        <f aca="false">+$AJ122*AV$10</f>
        <v>90.4</v>
      </c>
      <c r="AW122" s="2"/>
      <c r="AX122" s="2" t="n">
        <f aca="false">SUM(AK122:AW122)</f>
        <v>800</v>
      </c>
      <c r="AZ122" s="1" t="s">
        <v>64</v>
      </c>
      <c r="BA122" s="2" t="n">
        <f aca="false">+AX122-AJ122</f>
        <v>0</v>
      </c>
    </row>
    <row r="123" customFormat="false" ht="12.75" hidden="false" customHeight="false" outlineLevel="0" collapsed="false">
      <c r="A123" s="0" t="s">
        <v>61</v>
      </c>
      <c r="B123" s="0" t="s">
        <v>217</v>
      </c>
      <c r="C123" s="0" t="s">
        <v>208</v>
      </c>
      <c r="D123" s="0" t="n">
        <v>100110</v>
      </c>
      <c r="E123" s="1" t="n">
        <v>444</v>
      </c>
      <c r="G123" s="1" t="n">
        <v>8.32</v>
      </c>
      <c r="H123" s="1" t="n">
        <v>14.604</v>
      </c>
      <c r="I123" s="1" t="n">
        <v>1.018</v>
      </c>
      <c r="J123" s="1" t="n">
        <v>9.426</v>
      </c>
      <c r="K123" s="1" t="n">
        <v>43.99</v>
      </c>
      <c r="L123" s="1" t="n">
        <v>34.343</v>
      </c>
      <c r="N123" s="1" t="n">
        <v>10.666</v>
      </c>
      <c r="O123" s="1" t="n">
        <v>35.316</v>
      </c>
      <c r="P123" s="1" t="n">
        <v>55.585</v>
      </c>
      <c r="R123" s="1" t="n">
        <v>16.419</v>
      </c>
      <c r="S123" s="1" t="n">
        <v>10.267</v>
      </c>
      <c r="T123" s="1" t="n">
        <v>68.243</v>
      </c>
      <c r="U123" s="1" t="n">
        <v>6.329</v>
      </c>
      <c r="V123" s="1" t="n">
        <v>72.757</v>
      </c>
      <c r="W123" s="1" t="n">
        <v>4.603</v>
      </c>
      <c r="X123" s="1" t="n">
        <v>1</v>
      </c>
      <c r="Y123" s="1" t="n">
        <v>2.213</v>
      </c>
      <c r="AD123" s="1" t="n">
        <f aca="false">SUM(G123:AC123)</f>
        <v>395.099</v>
      </c>
      <c r="AF123" s="2" t="n">
        <v>0</v>
      </c>
      <c r="AH123" s="2" t="n">
        <v>0</v>
      </c>
      <c r="AI123" s="2"/>
      <c r="AJ123" s="2" t="n">
        <f aca="false">ROUND(+E123+AF123+AH123,0)</f>
        <v>444</v>
      </c>
      <c r="AK123" s="2"/>
      <c r="AL123" s="2" t="n">
        <f aca="false">+$AJ123*AL$10</f>
        <v>312.576</v>
      </c>
      <c r="AM123" s="2"/>
      <c r="AN123" s="2" t="n">
        <f aca="false">+$AJ123*AN$10</f>
        <v>11.544</v>
      </c>
      <c r="AO123" s="2"/>
      <c r="AP123" s="2" t="n">
        <f aca="false">+$AJ123*AP$10</f>
        <v>10.656</v>
      </c>
      <c r="AQ123" s="2"/>
      <c r="AR123" s="2" t="n">
        <f aca="false">+$AJ123*AR$10</f>
        <v>23.532</v>
      </c>
      <c r="AS123" s="2"/>
      <c r="AT123" s="2" t="n">
        <f aca="false">+$AJ123*AT$10</f>
        <v>35.52</v>
      </c>
      <c r="AU123" s="2"/>
      <c r="AV123" s="2" t="n">
        <f aca="false">+$AJ123*AV$10</f>
        <v>50.172</v>
      </c>
      <c r="AW123" s="2"/>
      <c r="AX123" s="2" t="n">
        <f aca="false">SUM(AK123:AW123)</f>
        <v>444</v>
      </c>
      <c r="AZ123" s="1" t="s">
        <v>64</v>
      </c>
      <c r="BA123" s="2" t="n">
        <f aca="false">+AX123-AJ123</f>
        <v>0</v>
      </c>
    </row>
    <row r="124" customFormat="false" ht="12.75" hidden="false" customHeight="false" outlineLevel="0" collapsed="false">
      <c r="A124" s="0" t="s">
        <v>61</v>
      </c>
      <c r="B124" s="19" t="s">
        <v>218</v>
      </c>
      <c r="C124" s="19" t="s">
        <v>212</v>
      </c>
      <c r="D124" s="19" t="n">
        <v>100141</v>
      </c>
      <c r="E124" s="1" t="n">
        <f aca="false">2155-1269</f>
        <v>886</v>
      </c>
      <c r="G124" s="1" t="n">
        <v>6.482</v>
      </c>
      <c r="H124" s="1" t="n">
        <v>13.82</v>
      </c>
      <c r="J124" s="1" t="n">
        <v>1</v>
      </c>
      <c r="K124" s="1" t="n">
        <v>26.172</v>
      </c>
      <c r="L124" s="1" t="n">
        <v>0.978</v>
      </c>
      <c r="M124" s="1" t="n">
        <v>0.734</v>
      </c>
      <c r="N124" s="1" t="n">
        <v>19.813</v>
      </c>
      <c r="P124" s="1" t="n">
        <v>121.811</v>
      </c>
      <c r="R124" s="1" t="n">
        <v>48.798</v>
      </c>
      <c r="S124" s="1" t="n">
        <v>33.51</v>
      </c>
      <c r="T124" s="1" t="n">
        <v>144.314</v>
      </c>
      <c r="U124" s="1" t="n">
        <v>73.38</v>
      </c>
      <c r="V124" s="1" t="n">
        <v>218.55</v>
      </c>
      <c r="W124" s="1" t="n">
        <v>21.525</v>
      </c>
      <c r="X124" s="1" t="n">
        <v>11.985</v>
      </c>
      <c r="Y124" s="1" t="n">
        <v>0.612</v>
      </c>
      <c r="AD124" s="1" t="n">
        <f aca="false">SUM(G124:AC124)</f>
        <v>743.484</v>
      </c>
      <c r="AF124" s="2" t="n">
        <v>0</v>
      </c>
      <c r="AH124" s="2" t="n">
        <v>0</v>
      </c>
      <c r="AI124" s="2"/>
      <c r="AJ124" s="2" t="n">
        <f aca="false">ROUND(+E124+AF124+AH124,0)</f>
        <v>886</v>
      </c>
      <c r="AK124" s="2"/>
      <c r="AL124" s="2" t="n">
        <f aca="false">+$AJ124*AL$10</f>
        <v>623.744</v>
      </c>
      <c r="AM124" s="2"/>
      <c r="AN124" s="2" t="n">
        <f aca="false">+$AJ124*AN$10</f>
        <v>23.036</v>
      </c>
      <c r="AO124" s="2"/>
      <c r="AP124" s="2" t="n">
        <f aca="false">+$AJ124*AP$10</f>
        <v>21.264</v>
      </c>
      <c r="AQ124" s="2"/>
      <c r="AR124" s="2" t="n">
        <f aca="false">+$AJ124*AR$10</f>
        <v>46.958</v>
      </c>
      <c r="AS124" s="2"/>
      <c r="AT124" s="2" t="n">
        <f aca="false">+$AJ124*AT$10</f>
        <v>70.88</v>
      </c>
      <c r="AU124" s="2"/>
      <c r="AV124" s="2" t="n">
        <f aca="false">+$AJ124*AV$10</f>
        <v>100.118</v>
      </c>
      <c r="AW124" s="2"/>
      <c r="AX124" s="2" t="n">
        <f aca="false">SUM(AK124:AW124)</f>
        <v>886</v>
      </c>
      <c r="AZ124" s="1" t="s">
        <v>64</v>
      </c>
      <c r="BA124" s="2" t="n">
        <f aca="false">+AX124-AJ124</f>
        <v>0</v>
      </c>
    </row>
    <row r="125" customFormat="false" ht="12.75" hidden="false" customHeight="false" outlineLevel="0" collapsed="false">
      <c r="A125" s="0" t="s">
        <v>61</v>
      </c>
      <c r="B125" s="19" t="s">
        <v>219</v>
      </c>
      <c r="C125" s="19" t="s">
        <v>220</v>
      </c>
      <c r="D125" s="19" t="n">
        <v>100142</v>
      </c>
      <c r="E125" s="1" t="n">
        <v>172</v>
      </c>
      <c r="G125" s="1" t="n">
        <v>1.257</v>
      </c>
      <c r="H125" s="1" t="n">
        <v>2.679</v>
      </c>
      <c r="K125" s="1" t="n">
        <v>5.074</v>
      </c>
      <c r="N125" s="1" t="n">
        <v>3.841</v>
      </c>
      <c r="P125" s="1" t="n">
        <v>23.615</v>
      </c>
      <c r="R125" s="1" t="n">
        <v>9.46</v>
      </c>
      <c r="S125" s="1" t="n">
        <v>6.497</v>
      </c>
      <c r="T125" s="1" t="n">
        <v>27.978</v>
      </c>
      <c r="U125" s="1" t="n">
        <v>14.226</v>
      </c>
      <c r="V125" s="1" t="n">
        <v>42.37</v>
      </c>
      <c r="W125" s="1" t="n">
        <v>4.173</v>
      </c>
      <c r="X125" s="1" t="n">
        <v>2.324</v>
      </c>
      <c r="AD125" s="1" t="n">
        <f aca="false">SUM(G125:AC125)</f>
        <v>143.494</v>
      </c>
      <c r="AF125" s="2" t="n">
        <v>-144</v>
      </c>
      <c r="AH125" s="2" t="n">
        <v>0</v>
      </c>
      <c r="AI125" s="2"/>
      <c r="AJ125" s="2" t="n">
        <f aca="false">ROUND(+E125+AF125+AH125,0)</f>
        <v>28</v>
      </c>
      <c r="AK125" s="2"/>
      <c r="AL125" s="2" t="n">
        <f aca="false">+$AJ125*AL$10</f>
        <v>19.712</v>
      </c>
      <c r="AM125" s="2"/>
      <c r="AN125" s="2" t="n">
        <f aca="false">+$AJ125*AN$10</f>
        <v>0.728</v>
      </c>
      <c r="AO125" s="2"/>
      <c r="AP125" s="2" t="n">
        <f aca="false">+$AJ125*AP$10</f>
        <v>0.672</v>
      </c>
      <c r="AQ125" s="2"/>
      <c r="AR125" s="2" t="n">
        <f aca="false">+$AJ125*AR$10</f>
        <v>1.484</v>
      </c>
      <c r="AS125" s="2"/>
      <c r="AT125" s="2" t="n">
        <f aca="false">+$AJ125*AT$10</f>
        <v>2.24</v>
      </c>
      <c r="AU125" s="2"/>
      <c r="AV125" s="2" t="n">
        <f aca="false">+$AJ125*AV$10</f>
        <v>3.164</v>
      </c>
      <c r="AW125" s="2"/>
      <c r="AX125" s="2" t="n">
        <f aca="false">SUM(AK125:AW125)</f>
        <v>28</v>
      </c>
      <c r="AZ125" s="1" t="s">
        <v>221</v>
      </c>
      <c r="BA125" s="2" t="n">
        <f aca="false">+AX125-AJ125</f>
        <v>0</v>
      </c>
    </row>
    <row r="126" customFormat="false" ht="12.75" hidden="false" customHeight="false" outlineLevel="0" collapsed="false">
      <c r="A126" s="0" t="s">
        <v>61</v>
      </c>
      <c r="B126" s="0" t="s">
        <v>222</v>
      </c>
      <c r="C126" s="0" t="s">
        <v>223</v>
      </c>
      <c r="D126" s="0" t="n">
        <v>100218</v>
      </c>
      <c r="E126" s="1" t="n">
        <v>500</v>
      </c>
      <c r="AD126" s="1" t="n">
        <f aca="false">SUM(G126:AC126)</f>
        <v>0</v>
      </c>
      <c r="AF126" s="2" t="n">
        <f aca="false">-AD126</f>
        <v>-0</v>
      </c>
      <c r="AH126" s="2" t="n">
        <v>0</v>
      </c>
      <c r="AI126" s="2"/>
      <c r="AJ126" s="2" t="n">
        <f aca="false">ROUND(+E126+AF126+AH126,0)</f>
        <v>500</v>
      </c>
      <c r="AK126" s="2"/>
      <c r="AL126" s="2" t="n">
        <f aca="false">+$AJ126*AL$10</f>
        <v>352</v>
      </c>
      <c r="AM126" s="2"/>
      <c r="AN126" s="2" t="n">
        <f aca="false">+$AJ126*AN$10</f>
        <v>13</v>
      </c>
      <c r="AO126" s="2"/>
      <c r="AP126" s="2" t="n">
        <f aca="false">+$AJ126*AP$10</f>
        <v>12</v>
      </c>
      <c r="AQ126" s="2"/>
      <c r="AR126" s="2" t="n">
        <f aca="false">+$AJ126*AR$10</f>
        <v>26.5</v>
      </c>
      <c r="AS126" s="2"/>
      <c r="AT126" s="2" t="n">
        <f aca="false">+$AJ126*AT$10</f>
        <v>40</v>
      </c>
      <c r="AU126" s="2"/>
      <c r="AV126" s="2" t="n">
        <f aca="false">+$AJ126*AV$10</f>
        <v>56.5</v>
      </c>
      <c r="AW126" s="2"/>
      <c r="AX126" s="2" t="n">
        <f aca="false">SUM(AK126:AW126)</f>
        <v>500</v>
      </c>
      <c r="AZ126" s="1" t="s">
        <v>64</v>
      </c>
      <c r="BA126" s="2" t="n">
        <f aca="false">+AX126-AJ126</f>
        <v>0</v>
      </c>
    </row>
    <row r="127" customFormat="false" ht="12.75" hidden="false" customHeight="false" outlineLevel="0" collapsed="false">
      <c r="A127" s="0" t="s">
        <v>61</v>
      </c>
      <c r="B127" s="0" t="s">
        <v>224</v>
      </c>
      <c r="C127" s="0" t="s">
        <v>214</v>
      </c>
      <c r="D127" s="0" t="n">
        <v>100808</v>
      </c>
      <c r="E127" s="1" t="n">
        <v>944</v>
      </c>
      <c r="G127" s="1" t="n">
        <v>18.364</v>
      </c>
      <c r="H127" s="1" t="n">
        <v>32.419</v>
      </c>
      <c r="I127" s="1" t="n">
        <v>2.257</v>
      </c>
      <c r="J127" s="1" t="n">
        <v>17.748</v>
      </c>
      <c r="K127" s="1" t="n">
        <v>97.257</v>
      </c>
      <c r="L127" s="1" t="n">
        <v>86.075</v>
      </c>
      <c r="O127" s="1" t="n">
        <v>79.611</v>
      </c>
      <c r="P127" s="1" t="n">
        <v>207.133</v>
      </c>
      <c r="R127" s="1" t="n">
        <v>27.597</v>
      </c>
      <c r="S127" s="1" t="n">
        <v>14.26</v>
      </c>
      <c r="T127" s="1" t="n">
        <v>117.981</v>
      </c>
      <c r="U127" s="1" t="n">
        <v>81.561</v>
      </c>
      <c r="V127" s="1" t="n">
        <v>142.5</v>
      </c>
      <c r="W127" s="1" t="n">
        <v>17.748</v>
      </c>
      <c r="AA127" s="1" t="n">
        <v>1.129</v>
      </c>
      <c r="AD127" s="1" t="n">
        <f aca="false">SUM(G127:AC127)</f>
        <v>943.64</v>
      </c>
      <c r="AF127" s="2" t="n">
        <f aca="false">-AD127</f>
        <v>-943.64</v>
      </c>
      <c r="AH127" s="2" t="n">
        <v>0</v>
      </c>
      <c r="AI127" s="2"/>
      <c r="AJ127" s="2" t="n">
        <f aca="false">ROUND(+E127+AF127+AH127,0)</f>
        <v>0</v>
      </c>
      <c r="AK127" s="2"/>
      <c r="AL127" s="2" t="n">
        <f aca="false">+$AJ127*AL$10</f>
        <v>0</v>
      </c>
      <c r="AM127" s="2"/>
      <c r="AN127" s="2" t="n">
        <f aca="false">+$AJ127*AN$10</f>
        <v>0</v>
      </c>
      <c r="AO127" s="2"/>
      <c r="AP127" s="2" t="n">
        <f aca="false">+$AJ127*AP$10</f>
        <v>0</v>
      </c>
      <c r="AQ127" s="2"/>
      <c r="AR127" s="2" t="n">
        <f aca="false">+$AJ127*AR$10</f>
        <v>0</v>
      </c>
      <c r="AS127" s="2"/>
      <c r="AT127" s="2" t="n">
        <f aca="false">+$AJ127*AT$10</f>
        <v>0</v>
      </c>
      <c r="AU127" s="2"/>
      <c r="AV127" s="2" t="n">
        <f aca="false">+$AJ127*AV$10</f>
        <v>0</v>
      </c>
      <c r="AW127" s="2"/>
      <c r="AX127" s="2" t="n">
        <f aca="false">SUM(AK127:AW127)</f>
        <v>0</v>
      </c>
      <c r="AZ127" s="1" t="s">
        <v>72</v>
      </c>
      <c r="BA127" s="2" t="n">
        <f aca="false">+AX127-AJ127</f>
        <v>0</v>
      </c>
    </row>
    <row r="128" customFormat="false" ht="12.75" hidden="false" customHeight="false" outlineLevel="0" collapsed="false">
      <c r="A128" s="0" t="s">
        <v>61</v>
      </c>
      <c r="B128" s="19" t="s">
        <v>225</v>
      </c>
      <c r="C128" s="19" t="s">
        <v>226</v>
      </c>
      <c r="D128" s="19" t="n">
        <v>102742</v>
      </c>
      <c r="E128" s="1" t="n">
        <v>404</v>
      </c>
      <c r="AD128" s="1" t="n">
        <f aca="false">SUM(G128:AC128)</f>
        <v>0</v>
      </c>
      <c r="AF128" s="2" t="n">
        <f aca="false">-AD128</f>
        <v>-0</v>
      </c>
      <c r="AH128" s="2" t="n">
        <v>0</v>
      </c>
      <c r="AI128" s="2"/>
      <c r="AJ128" s="2" t="n">
        <f aca="false">ROUND(+E128+AF128+AH128,0)</f>
        <v>404</v>
      </c>
      <c r="AK128" s="2"/>
      <c r="AL128" s="2" t="n">
        <f aca="false">+$AJ128*AL$10</f>
        <v>284.416</v>
      </c>
      <c r="AM128" s="2"/>
      <c r="AN128" s="2" t="n">
        <f aca="false">+$AJ128*AN$10</f>
        <v>10.504</v>
      </c>
      <c r="AO128" s="2"/>
      <c r="AP128" s="2" t="n">
        <f aca="false">+$AJ128*AP$10</f>
        <v>9.696</v>
      </c>
      <c r="AQ128" s="2"/>
      <c r="AR128" s="2" t="n">
        <f aca="false">+$AJ128*AR$10</f>
        <v>21.412</v>
      </c>
      <c r="AS128" s="2"/>
      <c r="AT128" s="2" t="n">
        <f aca="false">+$AJ128*AT$10</f>
        <v>32.32</v>
      </c>
      <c r="AU128" s="2"/>
      <c r="AV128" s="2" t="n">
        <f aca="false">+$AJ128*AV$10</f>
        <v>45.652</v>
      </c>
      <c r="AW128" s="2"/>
      <c r="AX128" s="2" t="n">
        <f aca="false">SUM(AK128:AW128)</f>
        <v>404</v>
      </c>
      <c r="AZ128" s="1" t="s">
        <v>64</v>
      </c>
      <c r="BA128" s="2" t="n">
        <f aca="false">+AX128-AJ128</f>
        <v>0</v>
      </c>
    </row>
    <row r="129" customFormat="false" ht="12.75" hidden="false" customHeight="false" outlineLevel="0" collapsed="false">
      <c r="A129" s="0" t="s">
        <v>61</v>
      </c>
      <c r="B129" s="0" t="s">
        <v>227</v>
      </c>
      <c r="C129" s="0" t="s">
        <v>208</v>
      </c>
      <c r="D129" s="0" t="n">
        <v>102780</v>
      </c>
      <c r="E129" s="1" t="n">
        <v>440</v>
      </c>
      <c r="G129" s="1" t="n">
        <v>8.229</v>
      </c>
      <c r="H129" s="1" t="n">
        <v>14.444</v>
      </c>
      <c r="I129" s="1" t="n">
        <v>1.007</v>
      </c>
      <c r="J129" s="1" t="n">
        <v>9.323</v>
      </c>
      <c r="K129" s="1" t="n">
        <v>43.507</v>
      </c>
      <c r="L129" s="1" t="n">
        <v>33.965</v>
      </c>
      <c r="N129" s="1" t="n">
        <v>10.548</v>
      </c>
      <c r="O129" s="1" t="n">
        <v>34.928</v>
      </c>
      <c r="P129" s="1" t="n">
        <v>54.974</v>
      </c>
      <c r="R129" s="1" t="n">
        <v>16.238</v>
      </c>
      <c r="S129" s="1" t="n">
        <v>10.155</v>
      </c>
      <c r="T129" s="1" t="n">
        <v>67.493</v>
      </c>
      <c r="U129" s="1" t="n">
        <v>6.259</v>
      </c>
      <c r="V129" s="1" t="n">
        <v>71.957</v>
      </c>
      <c r="W129" s="1" t="n">
        <v>4.552</v>
      </c>
      <c r="X129" s="1" t="n">
        <v>1</v>
      </c>
      <c r="Y129" s="1" t="n">
        <v>2.188</v>
      </c>
      <c r="AD129" s="1" t="n">
        <f aca="false">SUM(G129:AC129)</f>
        <v>390.767</v>
      </c>
      <c r="AF129" s="2" t="n">
        <v>0</v>
      </c>
      <c r="AH129" s="2" t="n">
        <v>0</v>
      </c>
      <c r="AI129" s="2"/>
      <c r="AJ129" s="2" t="n">
        <f aca="false">ROUND(+E129+AF129+AH129,0)</f>
        <v>440</v>
      </c>
      <c r="AK129" s="2"/>
      <c r="AL129" s="2" t="n">
        <f aca="false">+$AJ129*AL$10</f>
        <v>309.76</v>
      </c>
      <c r="AM129" s="2"/>
      <c r="AN129" s="2" t="n">
        <f aca="false">+$AJ129*AN$10</f>
        <v>11.44</v>
      </c>
      <c r="AO129" s="2"/>
      <c r="AP129" s="2" t="n">
        <f aca="false">+$AJ129*AP$10</f>
        <v>10.56</v>
      </c>
      <c r="AQ129" s="2"/>
      <c r="AR129" s="2" t="n">
        <f aca="false">+$AJ129*AR$10</f>
        <v>23.32</v>
      </c>
      <c r="AS129" s="2"/>
      <c r="AT129" s="2" t="n">
        <f aca="false">+$AJ129*AT$10</f>
        <v>35.2</v>
      </c>
      <c r="AU129" s="2"/>
      <c r="AV129" s="2" t="n">
        <f aca="false">+$AJ129*AV$10</f>
        <v>49.72</v>
      </c>
      <c r="AW129" s="2"/>
      <c r="AX129" s="2" t="n">
        <f aca="false">SUM(AK129:AW129)</f>
        <v>440</v>
      </c>
      <c r="AZ129" s="1" t="s">
        <v>64</v>
      </c>
      <c r="BA129" s="2" t="n">
        <f aca="false">+AX129-AJ129</f>
        <v>0</v>
      </c>
    </row>
    <row r="130" customFormat="false" ht="12.75" hidden="false" customHeight="false" outlineLevel="0" collapsed="false">
      <c r="A130" s="0" t="s">
        <v>61</v>
      </c>
      <c r="B130" s="0" t="s">
        <v>228</v>
      </c>
      <c r="C130" s="0" t="s">
        <v>229</v>
      </c>
      <c r="D130" s="0" t="n">
        <v>103082</v>
      </c>
      <c r="E130" s="1" t="n">
        <v>2679</v>
      </c>
      <c r="G130" s="1" t="n">
        <v>18.866</v>
      </c>
      <c r="H130" s="1" t="n">
        <v>36.978</v>
      </c>
      <c r="I130" s="1" t="n">
        <v>3.354</v>
      </c>
      <c r="J130" s="1" t="n">
        <v>21.298</v>
      </c>
      <c r="K130" s="1" t="n">
        <v>104.059</v>
      </c>
      <c r="L130" s="1" t="n">
        <v>108.839</v>
      </c>
      <c r="N130" s="1" t="n">
        <v>391.836</v>
      </c>
      <c r="P130" s="1" t="n">
        <v>336.411</v>
      </c>
      <c r="Q130" s="1" t="n">
        <v>402.401</v>
      </c>
      <c r="R130" s="1" t="n">
        <v>41.339</v>
      </c>
      <c r="S130" s="1" t="n">
        <v>21.969</v>
      </c>
      <c r="T130" s="1" t="n">
        <v>331.966</v>
      </c>
      <c r="U130" s="1" t="n">
        <v>73.37</v>
      </c>
      <c r="V130" s="1" t="n">
        <v>223.882</v>
      </c>
      <c r="W130" s="1" t="n">
        <v>280.482</v>
      </c>
      <c r="AD130" s="1" t="n">
        <f aca="false">SUM(G130:AC130)</f>
        <v>2397.05</v>
      </c>
      <c r="AF130" s="2" t="n">
        <f aca="false">-AD130</f>
        <v>-2397.05</v>
      </c>
      <c r="AH130" s="2" t="n">
        <v>0</v>
      </c>
      <c r="AI130" s="2"/>
      <c r="AJ130" s="2" t="n">
        <f aca="false">ROUND(+E130+AF130+AH130,0)</f>
        <v>282</v>
      </c>
      <c r="AK130" s="2"/>
      <c r="AL130" s="2" t="n">
        <f aca="false">+$AJ130*AL$10</f>
        <v>198.528</v>
      </c>
      <c r="AM130" s="2"/>
      <c r="AN130" s="2" t="n">
        <f aca="false">+$AJ130*AN$10</f>
        <v>7.332</v>
      </c>
      <c r="AO130" s="2"/>
      <c r="AP130" s="2" t="n">
        <f aca="false">+$AJ130*AP$10</f>
        <v>6.768</v>
      </c>
      <c r="AQ130" s="2"/>
      <c r="AR130" s="2" t="n">
        <f aca="false">+$AJ130*AR$10</f>
        <v>14.946</v>
      </c>
      <c r="AS130" s="2"/>
      <c r="AT130" s="2" t="n">
        <f aca="false">+$AJ130*AT$10</f>
        <v>22.56</v>
      </c>
      <c r="AU130" s="2"/>
      <c r="AV130" s="2" t="n">
        <f aca="false">+$AJ130*AV$10</f>
        <v>31.866</v>
      </c>
      <c r="AW130" s="2"/>
      <c r="AX130" s="2" t="n">
        <f aca="false">SUM(AK130:AW130)</f>
        <v>282</v>
      </c>
      <c r="AZ130" s="1" t="s">
        <v>72</v>
      </c>
      <c r="BA130" s="2" t="n">
        <f aca="false">+AX130-AJ130</f>
        <v>0</v>
      </c>
    </row>
    <row r="131" customFormat="false" ht="12.75" hidden="false" customHeight="false" outlineLevel="0" collapsed="false">
      <c r="A131" s="0" t="s">
        <v>61</v>
      </c>
      <c r="B131" s="0" t="s">
        <v>230</v>
      </c>
      <c r="C131" s="0" t="s">
        <v>231</v>
      </c>
      <c r="D131" s="0" t="n">
        <v>103083</v>
      </c>
      <c r="E131" s="1" t="n">
        <v>11023</v>
      </c>
      <c r="G131" s="1" t="n">
        <v>151.702</v>
      </c>
      <c r="H131" s="1" t="n">
        <v>266.285</v>
      </c>
      <c r="I131" s="1" t="n">
        <v>20.173</v>
      </c>
      <c r="J131" s="1" t="n">
        <v>171.875</v>
      </c>
      <c r="K131" s="1" t="n">
        <v>802.888</v>
      </c>
      <c r="L131" s="1" t="n">
        <v>868.249</v>
      </c>
      <c r="N131" s="1" t="n">
        <v>194.468</v>
      </c>
      <c r="O131" s="1" t="n">
        <v>640.697</v>
      </c>
      <c r="P131" s="1" t="n">
        <v>2732.242</v>
      </c>
      <c r="Q131" s="1" t="n">
        <v>7.262</v>
      </c>
      <c r="R131" s="1" t="n">
        <v>306.631</v>
      </c>
      <c r="S131" s="1" t="n">
        <v>184.785</v>
      </c>
      <c r="T131" s="1" t="n">
        <v>1534.768</v>
      </c>
      <c r="U131" s="1" t="n">
        <v>424.442</v>
      </c>
      <c r="V131" s="1" t="n">
        <v>1375.804</v>
      </c>
      <c r="W131" s="1" t="n">
        <v>82.92</v>
      </c>
      <c r="X131" s="1" t="n">
        <v>77.465</v>
      </c>
      <c r="Y131" s="1" t="n">
        <v>3.679</v>
      </c>
      <c r="AD131" s="1" t="n">
        <f aca="false">SUM(G131:AC131)</f>
        <v>9846.335</v>
      </c>
      <c r="AF131" s="2" t="n">
        <f aca="false">-AD131</f>
        <v>-9846.335</v>
      </c>
      <c r="AH131" s="2" t="n">
        <v>0</v>
      </c>
      <c r="AI131" s="2"/>
      <c r="AJ131" s="2" t="n">
        <f aca="false">ROUND(+E131+AF131+AH131,0)</f>
        <v>1177</v>
      </c>
      <c r="AK131" s="2"/>
      <c r="AL131" s="2" t="n">
        <f aca="false">+$AJ131*AL$10</f>
        <v>828.608</v>
      </c>
      <c r="AM131" s="2"/>
      <c r="AN131" s="2" t="n">
        <f aca="false">+$AJ131*AN$10</f>
        <v>30.602</v>
      </c>
      <c r="AO131" s="2"/>
      <c r="AP131" s="2" t="n">
        <f aca="false">+$AJ131*AP$10</f>
        <v>28.248</v>
      </c>
      <c r="AQ131" s="2"/>
      <c r="AR131" s="2" t="n">
        <f aca="false">+$AJ131*AR$10</f>
        <v>62.381</v>
      </c>
      <c r="AS131" s="2"/>
      <c r="AT131" s="2" t="n">
        <f aca="false">+$AJ131*AT$10</f>
        <v>94.16</v>
      </c>
      <c r="AU131" s="2"/>
      <c r="AV131" s="2" t="n">
        <f aca="false">+$AJ131*AV$10</f>
        <v>133.001</v>
      </c>
      <c r="AW131" s="2"/>
      <c r="AX131" s="2" t="n">
        <f aca="false">SUM(AK131:AW131)</f>
        <v>1177</v>
      </c>
      <c r="AZ131" s="1" t="s">
        <v>232</v>
      </c>
      <c r="BA131" s="2" t="n">
        <f aca="false">+AX131-AJ131</f>
        <v>0</v>
      </c>
    </row>
    <row r="132" customFormat="false" ht="12.75" hidden="false" customHeight="false" outlineLevel="0" collapsed="false">
      <c r="A132" s="0" t="s">
        <v>61</v>
      </c>
      <c r="B132" s="0" t="s">
        <v>233</v>
      </c>
      <c r="C132" s="0" t="s">
        <v>214</v>
      </c>
      <c r="D132" s="0" t="n">
        <v>103230</v>
      </c>
      <c r="E132" s="1" t="n">
        <v>186</v>
      </c>
      <c r="G132" s="1" t="n">
        <v>3.625</v>
      </c>
      <c r="H132" s="1" t="n">
        <v>6.401</v>
      </c>
      <c r="I132" s="1" t="n">
        <v>1</v>
      </c>
      <c r="J132" s="1" t="n">
        <v>3.504</v>
      </c>
      <c r="K132" s="1" t="n">
        <v>19.201</v>
      </c>
      <c r="L132" s="1" t="n">
        <v>16.5</v>
      </c>
      <c r="O132" s="1" t="n">
        <v>15.718</v>
      </c>
      <c r="P132" s="1" t="n">
        <v>40</v>
      </c>
      <c r="R132" s="1" t="n">
        <v>5.448</v>
      </c>
      <c r="S132" s="1" t="n">
        <v>2.815</v>
      </c>
      <c r="T132" s="1" t="n">
        <v>23.293</v>
      </c>
      <c r="U132" s="1" t="n">
        <v>16.1</v>
      </c>
      <c r="V132" s="1" t="n">
        <v>28.134</v>
      </c>
      <c r="W132" s="1" t="n">
        <v>3.504</v>
      </c>
      <c r="AA132" s="1" t="n">
        <v>1</v>
      </c>
      <c r="AD132" s="1" t="n">
        <f aca="false">SUM(G132:AC132)</f>
        <v>186.243</v>
      </c>
      <c r="AF132" s="2" t="n">
        <f aca="false">-AD132</f>
        <v>-186.243</v>
      </c>
      <c r="AH132" s="2" t="n">
        <v>0</v>
      </c>
      <c r="AI132" s="2"/>
      <c r="AJ132" s="2" t="n">
        <f aca="false">ROUND(+E132+AF132+AH132,0)</f>
        <v>-0</v>
      </c>
      <c r="AK132" s="2"/>
      <c r="AL132" s="2" t="n">
        <f aca="false">+$AJ132*AL$10</f>
        <v>-0</v>
      </c>
      <c r="AM132" s="2"/>
      <c r="AN132" s="2" t="n">
        <f aca="false">+$AJ132*AN$10</f>
        <v>-0</v>
      </c>
      <c r="AO132" s="2"/>
      <c r="AP132" s="2" t="n">
        <f aca="false">+$AJ132*AP$10</f>
        <v>-0</v>
      </c>
      <c r="AQ132" s="2"/>
      <c r="AR132" s="2" t="n">
        <f aca="false">+$AJ132*AR$10</f>
        <v>-0</v>
      </c>
      <c r="AS132" s="2"/>
      <c r="AT132" s="2" t="n">
        <f aca="false">+$AJ132*AT$10</f>
        <v>-0</v>
      </c>
      <c r="AU132" s="2"/>
      <c r="AV132" s="2" t="n">
        <f aca="false">+$AJ132*AV$10</f>
        <v>-0</v>
      </c>
      <c r="AW132" s="2"/>
      <c r="AX132" s="2" t="n">
        <f aca="false">SUM(AK132:AW132)</f>
        <v>0</v>
      </c>
      <c r="AZ132" s="1" t="s">
        <v>72</v>
      </c>
      <c r="BA132" s="2" t="n">
        <f aca="false">+AX132-AJ132</f>
        <v>0</v>
      </c>
    </row>
    <row r="133" customFormat="false" ht="12.75" hidden="false" customHeight="false" outlineLevel="0" collapsed="false">
      <c r="A133" s="0" t="s">
        <v>61</v>
      </c>
      <c r="B133" s="0" t="s">
        <v>234</v>
      </c>
      <c r="C133" s="0" t="s">
        <v>235</v>
      </c>
      <c r="D133" s="0" t="n">
        <v>140155</v>
      </c>
      <c r="E133" s="1" t="n">
        <f aca="false">1147-1147</f>
        <v>0</v>
      </c>
      <c r="AD133" s="1" t="n">
        <f aca="false">SUM(G133:AC133)</f>
        <v>0</v>
      </c>
      <c r="AF133" s="2" t="n">
        <f aca="false">-AD133</f>
        <v>-0</v>
      </c>
      <c r="AH133" s="2" t="n">
        <v>0</v>
      </c>
      <c r="AI133" s="2"/>
      <c r="AJ133" s="2" t="n">
        <f aca="false">ROUND(+E133+AF133+AH133,0)</f>
        <v>0</v>
      </c>
      <c r="AK133" s="2"/>
      <c r="AL133" s="2" t="n">
        <f aca="false">+$AJ133*AL$10</f>
        <v>0</v>
      </c>
      <c r="AM133" s="2"/>
      <c r="AN133" s="2" t="n">
        <f aca="false">+$AJ133*AN$10</f>
        <v>0</v>
      </c>
      <c r="AO133" s="2"/>
      <c r="AP133" s="2" t="n">
        <f aca="false">+$AJ133*AP$10</f>
        <v>0</v>
      </c>
      <c r="AQ133" s="2"/>
      <c r="AR133" s="2" t="n">
        <f aca="false">+$AJ133*AR$10</f>
        <v>0</v>
      </c>
      <c r="AS133" s="2"/>
      <c r="AT133" s="2" t="n">
        <f aca="false">+$AJ133*AT$10</f>
        <v>0</v>
      </c>
      <c r="AU133" s="2"/>
      <c r="AV133" s="2" t="n">
        <f aca="false">+$AJ133*AV$10</f>
        <v>0</v>
      </c>
      <c r="AW133" s="2"/>
      <c r="AX133" s="2" t="n">
        <f aca="false">SUM(AK133:AW133)</f>
        <v>0</v>
      </c>
      <c r="AZ133" s="1" t="s">
        <v>64</v>
      </c>
      <c r="BA133" s="2" t="n">
        <f aca="false">+AX133-AJ133</f>
        <v>0</v>
      </c>
    </row>
    <row r="134" customFormat="false" ht="12.75" hidden="false" customHeight="false" outlineLevel="0" collapsed="false">
      <c r="A134" s="0" t="s">
        <v>61</v>
      </c>
      <c r="B134" s="0" t="s">
        <v>236</v>
      </c>
      <c r="C134" s="0" t="s">
        <v>214</v>
      </c>
      <c r="D134" s="0" t="n">
        <v>140269</v>
      </c>
      <c r="E134" s="1" t="n">
        <v>500</v>
      </c>
      <c r="G134" s="1" t="n">
        <v>9.73</v>
      </c>
      <c r="H134" s="1" t="n">
        <v>17.178</v>
      </c>
      <c r="I134" s="1" t="n">
        <v>1.196</v>
      </c>
      <c r="J134" s="1" t="n">
        <v>9.404</v>
      </c>
      <c r="K134" s="1" t="n">
        <v>51.533</v>
      </c>
      <c r="L134" s="1" t="n">
        <v>45.608</v>
      </c>
      <c r="O134" s="1" t="n">
        <v>42.183</v>
      </c>
      <c r="P134" s="1" t="n">
        <v>109.752</v>
      </c>
      <c r="R134" s="1" t="n">
        <v>14.623</v>
      </c>
      <c r="S134" s="1" t="n">
        <v>7.556</v>
      </c>
      <c r="T134" s="1" t="n">
        <v>62.514</v>
      </c>
      <c r="U134" s="1" t="n">
        <v>43.216</v>
      </c>
      <c r="V134" s="1" t="n">
        <v>75.506</v>
      </c>
      <c r="W134" s="1" t="n">
        <v>9.404</v>
      </c>
      <c r="AA134" s="1" t="n">
        <v>0.597</v>
      </c>
      <c r="AD134" s="1" t="n">
        <f aca="false">SUM(G134:AC134)</f>
        <v>500</v>
      </c>
      <c r="AF134" s="2" t="n">
        <f aca="false">-AD134</f>
        <v>-500</v>
      </c>
      <c r="AH134" s="2" t="n">
        <v>0</v>
      </c>
      <c r="AI134" s="2"/>
      <c r="AJ134" s="2" t="n">
        <f aca="false">ROUND(+E134+AF134+AH134,0)</f>
        <v>0</v>
      </c>
      <c r="AK134" s="2"/>
      <c r="AL134" s="2" t="n">
        <f aca="false">+$AJ134*AL$10</f>
        <v>0</v>
      </c>
      <c r="AM134" s="2"/>
      <c r="AN134" s="2" t="n">
        <f aca="false">+$AJ134*AN$10</f>
        <v>0</v>
      </c>
      <c r="AO134" s="2"/>
      <c r="AP134" s="2" t="n">
        <f aca="false">+$AJ134*AP$10</f>
        <v>0</v>
      </c>
      <c r="AQ134" s="2"/>
      <c r="AR134" s="2" t="n">
        <f aca="false">+$AJ134*AR$10</f>
        <v>0</v>
      </c>
      <c r="AS134" s="2"/>
      <c r="AT134" s="2" t="n">
        <f aca="false">+$AJ134*AT$10</f>
        <v>0</v>
      </c>
      <c r="AU134" s="2"/>
      <c r="AV134" s="2" t="n">
        <f aca="false">+$AJ134*AV$10</f>
        <v>0</v>
      </c>
      <c r="AW134" s="2"/>
      <c r="AX134" s="2" t="n">
        <f aca="false">SUM(AK134:AW134)</f>
        <v>0</v>
      </c>
      <c r="AZ134" s="1" t="s">
        <v>72</v>
      </c>
      <c r="BA134" s="2" t="n">
        <f aca="false">+AX134-AJ134</f>
        <v>0</v>
      </c>
    </row>
    <row r="135" customFormat="false" ht="12.75" hidden="false" customHeight="false" outlineLevel="0" collapsed="false"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customFormat="false" ht="12.75" hidden="false" customHeight="false" outlineLevel="0" collapsed="false">
      <c r="A136" s="20"/>
      <c r="B136" s="20" t="s">
        <v>237</v>
      </c>
      <c r="C136" s="20"/>
      <c r="D136" s="20"/>
      <c r="E136" s="21" t="n">
        <f aca="false">SUM(E118:E134)</f>
        <v>22580</v>
      </c>
      <c r="F136" s="21"/>
      <c r="G136" s="21" t="n">
        <f aca="false">SUM(G118:G134)</f>
        <v>291.783</v>
      </c>
      <c r="H136" s="21" t="n">
        <f aca="false">SUM(H118:H134)</f>
        <v>484.248</v>
      </c>
      <c r="I136" s="21" t="n">
        <f aca="false">SUM(I118:I134)</f>
        <v>85.611</v>
      </c>
      <c r="J136" s="21" t="n">
        <f aca="false">SUM(J118:J134)</f>
        <v>331.164</v>
      </c>
      <c r="K136" s="21" t="n">
        <f aca="false">SUM(K118:K134)</f>
        <v>1543.424</v>
      </c>
      <c r="L136" s="21" t="n">
        <f aca="false">SUM(L118:L134)</f>
        <v>1392.396</v>
      </c>
      <c r="M136" s="21" t="n">
        <f aca="false">SUM(M118:M134)</f>
        <v>1.423</v>
      </c>
      <c r="N136" s="21" t="n">
        <f aca="false">SUM(N118:N134)</f>
        <v>809.023</v>
      </c>
      <c r="O136" s="21" t="n">
        <f aca="false">SUM(O118:O134)</f>
        <v>1268.983</v>
      </c>
      <c r="P136" s="21" t="n">
        <f aca="false">SUM(P118:P134)</f>
        <v>4253.803</v>
      </c>
      <c r="Q136" s="21" t="n">
        <f aca="false">SUM(Q118:Q134)</f>
        <v>409.663</v>
      </c>
      <c r="R136" s="21" t="n">
        <f aca="false">SUM(R118:R134)</f>
        <v>674.79</v>
      </c>
      <c r="S136" s="21" t="n">
        <f aca="false">SUM(S118:S134)</f>
        <v>400.92</v>
      </c>
      <c r="T136" s="21" t="n">
        <f aca="false">SUM(T118:T134)</f>
        <v>2991.688</v>
      </c>
      <c r="U136" s="21" t="n">
        <f aca="false">SUM(U118:U134)</f>
        <v>949.842</v>
      </c>
      <c r="V136" s="21" t="n">
        <f aca="false">SUM(V118:V134)</f>
        <v>2994.443</v>
      </c>
      <c r="W136" s="21" t="n">
        <f aca="false">SUM(W118:W134)</f>
        <v>494.614</v>
      </c>
      <c r="X136" s="21" t="n">
        <f aca="false">SUM(X118:X134)</f>
        <v>117.572</v>
      </c>
      <c r="Y136" s="21" t="n">
        <f aca="false">SUM(Y118:Y134)</f>
        <v>13.248</v>
      </c>
      <c r="Z136" s="21" t="n">
        <f aca="false">SUM(Z118:Z134)</f>
        <v>3.995</v>
      </c>
      <c r="AA136" s="21" t="n">
        <f aca="false">SUM(AA118:AA134)</f>
        <v>3.438</v>
      </c>
      <c r="AB136" s="21" t="n">
        <f aca="false">SUM(AB118:AB134)</f>
        <v>0</v>
      </c>
      <c r="AC136" s="21" t="n">
        <f aca="false">SUM(AC118:AC134)</f>
        <v>0</v>
      </c>
      <c r="AD136" s="21" t="n">
        <f aca="false">SUM(AD118:AD134)</f>
        <v>19516.071</v>
      </c>
      <c r="AE136" s="21"/>
      <c r="AF136" s="21" t="n">
        <f aca="false">SUM(AF118:AF134)</f>
        <v>-16044.128</v>
      </c>
      <c r="AG136" s="21"/>
      <c r="AH136" s="21" t="n">
        <f aca="false">SUM(AH118:AH134)</f>
        <v>0</v>
      </c>
      <c r="AI136" s="21"/>
      <c r="AJ136" s="21" t="n">
        <f aca="false">SUM(AJ118:AJ134)</f>
        <v>6536</v>
      </c>
      <c r="AK136" s="21"/>
      <c r="AL136" s="21" t="n">
        <f aca="false">SUM(AL118:AL134)</f>
        <v>4601.344</v>
      </c>
      <c r="AM136" s="21"/>
      <c r="AN136" s="21" t="n">
        <f aca="false">SUM(AN118:AN134)</f>
        <v>169.936</v>
      </c>
      <c r="AO136" s="21"/>
      <c r="AP136" s="21" t="n">
        <f aca="false">SUM(AP118:AP134)</f>
        <v>156.864</v>
      </c>
      <c r="AQ136" s="21"/>
      <c r="AR136" s="21" t="n">
        <f aca="false">SUM(AR118:AR134)</f>
        <v>346.408</v>
      </c>
      <c r="AS136" s="21"/>
      <c r="AT136" s="21" t="n">
        <f aca="false">SUM(AT118:AT134)</f>
        <v>522.88</v>
      </c>
      <c r="AU136" s="21"/>
      <c r="AV136" s="21" t="n">
        <f aca="false">SUM(AV118:AV134)</f>
        <v>738.568</v>
      </c>
      <c r="AW136" s="21"/>
      <c r="AX136" s="21" t="n">
        <f aca="false">SUM(AX118:AX134)</f>
        <v>6536</v>
      </c>
      <c r="AY136" s="21"/>
      <c r="AZ136" s="21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  <c r="II136" s="14"/>
      <c r="IJ136" s="14"/>
      <c r="IK136" s="14"/>
      <c r="IL136" s="14"/>
      <c r="IM136" s="14"/>
      <c r="IN136" s="14"/>
      <c r="IO136" s="14"/>
      <c r="IP136" s="14"/>
      <c r="IQ136" s="14"/>
      <c r="IR136" s="14"/>
      <c r="IS136" s="14"/>
      <c r="IT136" s="14"/>
      <c r="IU136" s="14"/>
      <c r="IV136" s="14"/>
      <c r="IW136" s="14"/>
    </row>
    <row r="137" customFormat="false" ht="12.75" hidden="false" customHeight="false" outlineLevel="0" collapsed="false"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customFormat="false" ht="12.75" hidden="false" customHeight="false" outlineLevel="0" collapsed="false">
      <c r="A138" s="18" t="s">
        <v>238</v>
      </c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customFormat="false" ht="12.75" hidden="false" customHeight="false" outlineLevel="0" collapsed="false">
      <c r="A139" s="0" t="s">
        <v>239</v>
      </c>
      <c r="B139" s="0" t="s">
        <v>240</v>
      </c>
      <c r="C139" s="0" t="s">
        <v>241</v>
      </c>
      <c r="D139" s="0" t="n">
        <v>100001</v>
      </c>
      <c r="E139" s="1" t="n">
        <v>2522</v>
      </c>
      <c r="AD139" s="1" t="n">
        <f aca="false">SUM(G139:AC139)</f>
        <v>0</v>
      </c>
      <c r="AF139" s="2" t="n">
        <f aca="false">-AD139</f>
        <v>-0</v>
      </c>
      <c r="AH139" s="2" t="n">
        <v>-2522</v>
      </c>
      <c r="AI139" s="2"/>
      <c r="AJ139" s="2" t="n">
        <f aca="false">ROUND(+E139+AF139+AH139,0)</f>
        <v>0</v>
      </c>
      <c r="AK139" s="2"/>
      <c r="AL139" s="2" t="n">
        <f aca="false">+$AJ139*AL$10</f>
        <v>0</v>
      </c>
      <c r="AM139" s="2"/>
      <c r="AN139" s="2" t="n">
        <f aca="false">+$AJ139*AN$10</f>
        <v>0</v>
      </c>
      <c r="AO139" s="2"/>
      <c r="AP139" s="2" t="n">
        <f aca="false">+$AJ139*AP$10</f>
        <v>0</v>
      </c>
      <c r="AQ139" s="2"/>
      <c r="AR139" s="2" t="n">
        <f aca="false">+$AJ139*AR$10</f>
        <v>0</v>
      </c>
      <c r="AS139" s="2"/>
      <c r="AT139" s="2" t="n">
        <f aca="false">+$AJ139*AT$10</f>
        <v>0</v>
      </c>
      <c r="AU139" s="2"/>
      <c r="AV139" s="2" t="n">
        <f aca="false">+$AJ139*AV$10</f>
        <v>0</v>
      </c>
      <c r="AW139" s="2"/>
      <c r="AX139" s="2" t="n">
        <f aca="false">SUM(AK139:AW139)</f>
        <v>0</v>
      </c>
      <c r="AZ139" s="1" t="s">
        <v>64</v>
      </c>
    </row>
    <row r="140" customFormat="false" ht="12.75" hidden="false" customHeight="false" outlineLevel="0" collapsed="false">
      <c r="A140" s="0" t="s">
        <v>61</v>
      </c>
      <c r="B140" s="19" t="s">
        <v>242</v>
      </c>
      <c r="C140" s="19" t="s">
        <v>241</v>
      </c>
      <c r="D140" s="19" t="n">
        <v>100005</v>
      </c>
      <c r="E140" s="1" t="n">
        <v>9192</v>
      </c>
      <c r="AD140" s="1" t="n">
        <f aca="false">SUM(G140:AC140)</f>
        <v>0</v>
      </c>
      <c r="AF140" s="2" t="n">
        <f aca="false">-AD140</f>
        <v>-0</v>
      </c>
      <c r="AH140" s="2" t="n">
        <v>-9192</v>
      </c>
      <c r="AI140" s="2"/>
      <c r="AJ140" s="2" t="n">
        <f aca="false">ROUND(+E140+AF140+AH140,0)</f>
        <v>0</v>
      </c>
      <c r="AK140" s="2"/>
      <c r="AL140" s="2" t="n">
        <f aca="false">+$AJ140*AL$10</f>
        <v>0</v>
      </c>
      <c r="AM140" s="2"/>
      <c r="AN140" s="2" t="n">
        <f aca="false">+$AJ140*AN$10</f>
        <v>0</v>
      </c>
      <c r="AO140" s="2"/>
      <c r="AP140" s="2" t="n">
        <f aca="false">+$AJ140*AP$10</f>
        <v>0</v>
      </c>
      <c r="AQ140" s="2"/>
      <c r="AR140" s="2" t="n">
        <f aca="false">+$AJ140*AR$10</f>
        <v>0</v>
      </c>
      <c r="AS140" s="2"/>
      <c r="AT140" s="2" t="n">
        <f aca="false">+$AJ140*AT$10</f>
        <v>0</v>
      </c>
      <c r="AU140" s="2"/>
      <c r="AV140" s="2" t="n">
        <f aca="false">+$AJ140*AV$10</f>
        <v>0</v>
      </c>
      <c r="AW140" s="2"/>
      <c r="AX140" s="2" t="n">
        <f aca="false">SUM(AK140:AW140)</f>
        <v>0</v>
      </c>
      <c r="AZ140" s="1" t="s">
        <v>64</v>
      </c>
    </row>
    <row r="141" customFormat="false" ht="12.75" hidden="false" customHeight="false" outlineLevel="0" collapsed="false">
      <c r="A141" s="0" t="s">
        <v>61</v>
      </c>
      <c r="B141" s="19" t="s">
        <v>243</v>
      </c>
      <c r="C141" s="19" t="s">
        <v>241</v>
      </c>
      <c r="D141" s="19" t="n">
        <v>100007</v>
      </c>
      <c r="E141" s="1" t="n">
        <v>0</v>
      </c>
      <c r="AD141" s="1" t="n">
        <f aca="false">SUM(G141:AC141)</f>
        <v>0</v>
      </c>
      <c r="AF141" s="2" t="n">
        <f aca="false">-AD141</f>
        <v>-0</v>
      </c>
      <c r="AH141" s="2" t="n">
        <v>0</v>
      </c>
      <c r="AI141" s="2"/>
      <c r="AJ141" s="2" t="n">
        <f aca="false">ROUND(+E141+AF141+AH141,0)</f>
        <v>0</v>
      </c>
      <c r="AK141" s="2"/>
      <c r="AL141" s="2" t="n">
        <f aca="false">+$AJ141*AL$10</f>
        <v>0</v>
      </c>
      <c r="AM141" s="2"/>
      <c r="AN141" s="2" t="n">
        <f aca="false">+$AJ141*AN$10</f>
        <v>0</v>
      </c>
      <c r="AO141" s="2"/>
      <c r="AP141" s="2" t="n">
        <f aca="false">+$AJ141*AP$10</f>
        <v>0</v>
      </c>
      <c r="AQ141" s="2"/>
      <c r="AR141" s="2" t="n">
        <f aca="false">+$AJ141*AR$10</f>
        <v>0</v>
      </c>
      <c r="AS141" s="2"/>
      <c r="AT141" s="2" t="n">
        <f aca="false">+$AJ141*AT$10</f>
        <v>0</v>
      </c>
      <c r="AU141" s="2"/>
      <c r="AV141" s="2" t="n">
        <f aca="false">+$AJ141*AV$10</f>
        <v>0</v>
      </c>
      <c r="AW141" s="2"/>
      <c r="AX141" s="2" t="n">
        <f aca="false">SUM(AK141:AW141)</f>
        <v>0</v>
      </c>
    </row>
    <row r="142" customFormat="false" ht="12.75" hidden="false" customHeight="false" outlineLevel="0" collapsed="false">
      <c r="A142" s="0" t="s">
        <v>61</v>
      </c>
      <c r="B142" s="19" t="s">
        <v>244</v>
      </c>
      <c r="C142" s="19" t="s">
        <v>241</v>
      </c>
      <c r="D142" s="19" t="n">
        <v>100111</v>
      </c>
      <c r="E142" s="1" t="n">
        <v>79</v>
      </c>
      <c r="AD142" s="1" t="n">
        <f aca="false">SUM(G142:AC142)</f>
        <v>0</v>
      </c>
      <c r="AF142" s="2" t="n">
        <f aca="false">-AD142</f>
        <v>-0</v>
      </c>
      <c r="AH142" s="2" t="n">
        <v>-79</v>
      </c>
      <c r="AI142" s="2"/>
      <c r="AJ142" s="2" t="n">
        <f aca="false">ROUND(+E142+AF142+AH142,0)</f>
        <v>0</v>
      </c>
      <c r="AK142" s="2"/>
      <c r="AL142" s="2" t="n">
        <f aca="false">+$AJ142*AL$10</f>
        <v>0</v>
      </c>
      <c r="AM142" s="2"/>
      <c r="AN142" s="2" t="n">
        <f aca="false">+$AJ142*AN$10</f>
        <v>0</v>
      </c>
      <c r="AO142" s="2"/>
      <c r="AP142" s="2" t="n">
        <f aca="false">+$AJ142*AP$10</f>
        <v>0</v>
      </c>
      <c r="AQ142" s="2"/>
      <c r="AR142" s="2" t="n">
        <f aca="false">+$AJ142*AR$10</f>
        <v>0</v>
      </c>
      <c r="AS142" s="2"/>
      <c r="AT142" s="2" t="n">
        <f aca="false">+$AJ142*AT$10</f>
        <v>0</v>
      </c>
      <c r="AU142" s="2"/>
      <c r="AV142" s="2" t="n">
        <f aca="false">+$AJ142*AV$10</f>
        <v>0</v>
      </c>
      <c r="AW142" s="2"/>
      <c r="AX142" s="2" t="n">
        <f aca="false">SUM(AK142:AW142)</f>
        <v>0</v>
      </c>
      <c r="AZ142" s="1" t="s">
        <v>64</v>
      </c>
      <c r="BA142" s="2" t="n">
        <f aca="false">+AX142-AJ142</f>
        <v>0</v>
      </c>
    </row>
    <row r="143" customFormat="false" ht="12.75" hidden="false" customHeight="false" outlineLevel="0" collapsed="false">
      <c r="A143" s="0" t="s">
        <v>61</v>
      </c>
      <c r="B143" s="19" t="s">
        <v>245</v>
      </c>
      <c r="C143" s="19" t="s">
        <v>241</v>
      </c>
      <c r="D143" s="19" t="n">
        <v>100112</v>
      </c>
      <c r="E143" s="1" t="n">
        <v>94945</v>
      </c>
      <c r="G143" s="1" t="n">
        <v>69.783</v>
      </c>
      <c r="H143" s="1" t="n">
        <v>243.604</v>
      </c>
      <c r="I143" s="1" t="n">
        <v>30.853</v>
      </c>
      <c r="J143" s="1" t="n">
        <v>332.133</v>
      </c>
      <c r="K143" s="1" t="n">
        <v>234.951</v>
      </c>
      <c r="L143" s="1" t="n">
        <v>1440.641</v>
      </c>
      <c r="O143" s="1" t="n">
        <v>702.411</v>
      </c>
      <c r="P143" s="1" t="n">
        <v>17472.978</v>
      </c>
      <c r="Q143" s="1" t="n">
        <v>9466.289</v>
      </c>
      <c r="R143" s="1" t="n">
        <v>5397.996</v>
      </c>
      <c r="S143" s="1" t="n">
        <v>2001.808</v>
      </c>
      <c r="T143" s="1" t="n">
        <v>9944.292</v>
      </c>
      <c r="U143" s="1" t="n">
        <v>10384.454</v>
      </c>
      <c r="V143" s="1" t="n">
        <v>3020.616</v>
      </c>
      <c r="W143" s="1" t="n">
        <v>3220.367</v>
      </c>
      <c r="X143" s="1" t="n">
        <v>3744.75</v>
      </c>
      <c r="Z143" s="1" t="n">
        <v>165.359</v>
      </c>
      <c r="AD143" s="1" t="n">
        <f aca="false">SUM(G143:AC143)</f>
        <v>67873.285</v>
      </c>
      <c r="AF143" s="2" t="n">
        <f aca="false">-AD143</f>
        <v>-67873.285</v>
      </c>
      <c r="AH143" s="2" t="n">
        <v>-27072</v>
      </c>
      <c r="AI143" s="2"/>
      <c r="AJ143" s="2" t="n">
        <f aca="false">ROUND(+E143+AF143+AH143,0)</f>
        <v>-0</v>
      </c>
      <c r="AK143" s="2"/>
      <c r="AL143" s="2" t="n">
        <f aca="false">+$AJ143*AL$10</f>
        <v>-0</v>
      </c>
      <c r="AM143" s="2"/>
      <c r="AN143" s="2" t="n">
        <f aca="false">+$AJ143*AN$10</f>
        <v>-0</v>
      </c>
      <c r="AO143" s="2"/>
      <c r="AP143" s="2" t="n">
        <f aca="false">+$AJ143*AP$10</f>
        <v>-0</v>
      </c>
      <c r="AQ143" s="2"/>
      <c r="AR143" s="2" t="n">
        <f aca="false">+$AJ143*AR$10</f>
        <v>-0</v>
      </c>
      <c r="AS143" s="2"/>
      <c r="AT143" s="2" t="n">
        <f aca="false">+$AJ143*AT$10</f>
        <v>-0</v>
      </c>
      <c r="AU143" s="2"/>
      <c r="AV143" s="2" t="n">
        <f aca="false">+$AJ143*AV$10</f>
        <v>-0</v>
      </c>
      <c r="AW143" s="2"/>
      <c r="AX143" s="2" t="n">
        <f aca="false">SUM(AK143:AW143)</f>
        <v>0</v>
      </c>
      <c r="AZ143" s="1" t="s">
        <v>246</v>
      </c>
      <c r="BA143" s="2" t="n">
        <f aca="false">+AX143-AJ143</f>
        <v>0</v>
      </c>
    </row>
    <row r="144" customFormat="false" ht="12.75" hidden="false" customHeight="false" outlineLevel="0" collapsed="false">
      <c r="A144" s="0" t="s">
        <v>61</v>
      </c>
      <c r="B144" s="19" t="s">
        <v>247</v>
      </c>
      <c r="C144" s="19" t="s">
        <v>241</v>
      </c>
      <c r="D144" s="19" t="n">
        <v>100114</v>
      </c>
      <c r="E144" s="1" t="n">
        <v>50100</v>
      </c>
      <c r="AD144" s="1" t="n">
        <f aca="false">SUM(G144:AC144)</f>
        <v>0</v>
      </c>
      <c r="AF144" s="2" t="n">
        <f aca="false">-AD144</f>
        <v>-0</v>
      </c>
      <c r="AH144" s="2" t="n">
        <v>-25000</v>
      </c>
      <c r="AI144" s="2"/>
      <c r="AJ144" s="2" t="n">
        <f aca="false">ROUND(+E144+AF144+AH144,0)</f>
        <v>25100</v>
      </c>
      <c r="AK144" s="2"/>
      <c r="AL144" s="2" t="n">
        <f aca="false">+$AJ144*AL$10</f>
        <v>17670.4</v>
      </c>
      <c r="AM144" s="2"/>
      <c r="AN144" s="2" t="n">
        <f aca="false">+$AJ144*AN$10</f>
        <v>652.6</v>
      </c>
      <c r="AO144" s="2"/>
      <c r="AP144" s="2" t="n">
        <f aca="false">+$AJ144*AP$10</f>
        <v>602.4</v>
      </c>
      <c r="AQ144" s="2"/>
      <c r="AR144" s="2" t="n">
        <f aca="false">+$AJ144*AR$10</f>
        <v>1330.3</v>
      </c>
      <c r="AS144" s="2"/>
      <c r="AT144" s="2" t="n">
        <f aca="false">+$AJ144*AT$10</f>
        <v>2008</v>
      </c>
      <c r="AU144" s="2"/>
      <c r="AV144" s="2" t="n">
        <f aca="false">+$AJ144*AV$10</f>
        <v>2836.3</v>
      </c>
      <c r="AW144" s="2"/>
      <c r="AX144" s="2" t="n">
        <f aca="false">SUM(AK144:AW144)</f>
        <v>25100</v>
      </c>
      <c r="AZ144" s="1" t="s">
        <v>248</v>
      </c>
      <c r="BA144" s="2" t="n">
        <f aca="false">+AX144-AJ144</f>
        <v>0</v>
      </c>
    </row>
    <row r="145" customFormat="false" ht="12.75" hidden="false" customHeight="false" outlineLevel="0" collapsed="false">
      <c r="A145" s="0" t="s">
        <v>61</v>
      </c>
      <c r="B145" s="19" t="s">
        <v>249</v>
      </c>
      <c r="C145" s="19" t="s">
        <v>241</v>
      </c>
      <c r="D145" s="19" t="n">
        <v>100115</v>
      </c>
      <c r="E145" s="1" t="n">
        <v>210</v>
      </c>
      <c r="AD145" s="1" t="n">
        <f aca="false">SUM(G145:AC145)</f>
        <v>0</v>
      </c>
      <c r="AF145" s="2" t="n">
        <f aca="false">-AD145</f>
        <v>-0</v>
      </c>
      <c r="AH145" s="2" t="n">
        <v>-210</v>
      </c>
      <c r="AI145" s="2"/>
      <c r="AJ145" s="2" t="n">
        <f aca="false">ROUND(+E145+AF145+AH145,0)</f>
        <v>0</v>
      </c>
      <c r="AK145" s="2"/>
      <c r="AL145" s="2" t="n">
        <f aca="false">+$AJ145*AL$10</f>
        <v>0</v>
      </c>
      <c r="AM145" s="2"/>
      <c r="AN145" s="2" t="n">
        <f aca="false">+$AJ145*AN$10</f>
        <v>0</v>
      </c>
      <c r="AO145" s="2"/>
      <c r="AP145" s="2" t="n">
        <f aca="false">+$AJ145*AP$10</f>
        <v>0</v>
      </c>
      <c r="AQ145" s="2"/>
      <c r="AR145" s="2" t="n">
        <f aca="false">+$AJ145*AR$10</f>
        <v>0</v>
      </c>
      <c r="AS145" s="2"/>
      <c r="AT145" s="2" t="n">
        <f aca="false">+$AJ145*AT$10</f>
        <v>0</v>
      </c>
      <c r="AU145" s="2"/>
      <c r="AV145" s="2" t="n">
        <f aca="false">+$AJ145*AV$10</f>
        <v>0</v>
      </c>
      <c r="AW145" s="2"/>
      <c r="AX145" s="2" t="n">
        <f aca="false">SUM(AK145:AW145)</f>
        <v>0</v>
      </c>
      <c r="AZ145" s="1" t="s">
        <v>250</v>
      </c>
      <c r="BA145" s="2" t="n">
        <f aca="false">+AX145-AJ145</f>
        <v>0</v>
      </c>
    </row>
    <row r="146" customFormat="false" ht="12.75" hidden="false" customHeight="false" outlineLevel="0" collapsed="false">
      <c r="A146" s="0" t="s">
        <v>61</v>
      </c>
      <c r="B146" s="19" t="s">
        <v>251</v>
      </c>
      <c r="C146" s="19" t="s">
        <v>241</v>
      </c>
      <c r="D146" s="19" t="n">
        <v>100116</v>
      </c>
      <c r="E146" s="1" t="n">
        <v>215</v>
      </c>
      <c r="AD146" s="1" t="n">
        <f aca="false">SUM(G146:AC146)</f>
        <v>0</v>
      </c>
      <c r="AF146" s="2" t="n">
        <f aca="false">-AD146</f>
        <v>-0</v>
      </c>
      <c r="AH146" s="2" t="n">
        <v>-215</v>
      </c>
      <c r="AI146" s="2"/>
      <c r="AJ146" s="2" t="n">
        <f aca="false">ROUND(+E146+AF146+AH146,0)</f>
        <v>0</v>
      </c>
      <c r="AK146" s="2"/>
      <c r="AL146" s="2" t="n">
        <f aca="false">+$AJ146*AL$10</f>
        <v>0</v>
      </c>
      <c r="AM146" s="2"/>
      <c r="AN146" s="2" t="n">
        <f aca="false">+$AJ146*AN$10</f>
        <v>0</v>
      </c>
      <c r="AO146" s="2"/>
      <c r="AP146" s="2" t="n">
        <f aca="false">+$AJ146*AP$10</f>
        <v>0</v>
      </c>
      <c r="AQ146" s="2"/>
      <c r="AR146" s="2" t="n">
        <f aca="false">+$AJ146*AR$10</f>
        <v>0</v>
      </c>
      <c r="AS146" s="2"/>
      <c r="AT146" s="2" t="n">
        <f aca="false">+$AJ146*AT$10</f>
        <v>0</v>
      </c>
      <c r="AU146" s="2"/>
      <c r="AV146" s="2" t="n">
        <f aca="false">+$AJ146*AV$10</f>
        <v>0</v>
      </c>
      <c r="AW146" s="2"/>
      <c r="AX146" s="2" t="n">
        <f aca="false">SUM(AK146:AW146)</f>
        <v>0</v>
      </c>
      <c r="AZ146" s="1" t="s">
        <v>250</v>
      </c>
      <c r="BA146" s="2" t="n">
        <f aca="false">+AX146-AJ146</f>
        <v>0</v>
      </c>
    </row>
    <row r="147" customFormat="false" ht="12.75" hidden="false" customHeight="false" outlineLevel="0" collapsed="false">
      <c r="A147" s="0" t="s">
        <v>61</v>
      </c>
      <c r="B147" s="19" t="s">
        <v>252</v>
      </c>
      <c r="C147" s="19" t="s">
        <v>241</v>
      </c>
      <c r="D147" s="19" t="n">
        <v>100117</v>
      </c>
      <c r="E147" s="1" t="n">
        <v>12500</v>
      </c>
      <c r="AD147" s="1" t="n">
        <f aca="false">SUM(G147:AC147)</f>
        <v>0</v>
      </c>
      <c r="AF147" s="2" t="n">
        <f aca="false">-AD147</f>
        <v>-0</v>
      </c>
      <c r="AH147" s="2" t="n">
        <v>-12500</v>
      </c>
      <c r="AI147" s="2"/>
      <c r="AJ147" s="2" t="n">
        <f aca="false">ROUND(+E147+AF147+AH147,0)</f>
        <v>0</v>
      </c>
      <c r="AK147" s="2"/>
      <c r="AL147" s="2" t="n">
        <f aca="false">+$AJ147*AL$10</f>
        <v>0</v>
      </c>
      <c r="AM147" s="2"/>
      <c r="AN147" s="2" t="n">
        <f aca="false">+$AJ147*AN$10</f>
        <v>0</v>
      </c>
      <c r="AO147" s="2"/>
      <c r="AP147" s="2" t="n">
        <f aca="false">+$AJ147*AP$10</f>
        <v>0</v>
      </c>
      <c r="AQ147" s="2"/>
      <c r="AR147" s="2" t="n">
        <f aca="false">+$AJ147*AR$10</f>
        <v>0</v>
      </c>
      <c r="AS147" s="2"/>
      <c r="AT147" s="2" t="n">
        <f aca="false">+$AJ147*AT$10</f>
        <v>0</v>
      </c>
      <c r="AU147" s="2"/>
      <c r="AV147" s="2" t="n">
        <f aca="false">+$AJ147*AV$10</f>
        <v>0</v>
      </c>
      <c r="AW147" s="2"/>
      <c r="AX147" s="2" t="n">
        <f aca="false">SUM(AK147:AW147)</f>
        <v>0</v>
      </c>
      <c r="AZ147" s="1" t="s">
        <v>64</v>
      </c>
      <c r="BA147" s="2" t="n">
        <f aca="false">+AX147-AJ147</f>
        <v>0</v>
      </c>
    </row>
    <row r="148" customFormat="false" ht="12.75" hidden="false" customHeight="false" outlineLevel="0" collapsed="false">
      <c r="A148" s="0" t="s">
        <v>61</v>
      </c>
      <c r="B148" s="19" t="s">
        <v>253</v>
      </c>
      <c r="C148" s="19" t="s">
        <v>241</v>
      </c>
      <c r="D148" s="19" t="n">
        <v>100126</v>
      </c>
      <c r="E148" s="1" t="n">
        <v>-1608</v>
      </c>
      <c r="AD148" s="1" t="n">
        <f aca="false">SUM(G148:AC148)</f>
        <v>0</v>
      </c>
      <c r="AF148" s="2" t="n">
        <f aca="false">-AD148</f>
        <v>-0</v>
      </c>
      <c r="AH148" s="2" t="n">
        <v>1608</v>
      </c>
      <c r="AI148" s="2"/>
      <c r="AJ148" s="2" t="n">
        <f aca="false">ROUND(+E148+AF148+AH148,0)</f>
        <v>0</v>
      </c>
      <c r="AK148" s="2"/>
      <c r="AL148" s="2" t="n">
        <f aca="false">+$AJ148*AL$10</f>
        <v>0</v>
      </c>
      <c r="AM148" s="2"/>
      <c r="AN148" s="2" t="n">
        <f aca="false">+$AJ148*AN$10</f>
        <v>0</v>
      </c>
      <c r="AO148" s="2"/>
      <c r="AP148" s="2" t="n">
        <f aca="false">+$AJ148*AP$10</f>
        <v>0</v>
      </c>
      <c r="AQ148" s="2"/>
      <c r="AR148" s="2" t="n">
        <f aca="false">+$AJ148*AR$10</f>
        <v>0</v>
      </c>
      <c r="AS148" s="2"/>
      <c r="AT148" s="2" t="n">
        <f aca="false">+$AJ148*AT$10</f>
        <v>0</v>
      </c>
      <c r="AU148" s="2"/>
      <c r="AV148" s="2" t="n">
        <f aca="false">+$AJ148*AV$10</f>
        <v>0</v>
      </c>
      <c r="AW148" s="2"/>
      <c r="AX148" s="2" t="n">
        <f aca="false">SUM(AK148:AW148)</f>
        <v>0</v>
      </c>
      <c r="AZ148" s="1" t="s">
        <v>64</v>
      </c>
      <c r="BA148" s="2" t="n">
        <f aca="false">+AX148-AJ148</f>
        <v>0</v>
      </c>
    </row>
    <row r="149" customFormat="false" ht="12.75" hidden="false" customHeight="false" outlineLevel="0" collapsed="false">
      <c r="A149" s="0" t="s">
        <v>61</v>
      </c>
      <c r="B149" s="19" t="s">
        <v>254</v>
      </c>
      <c r="C149" s="19" t="s">
        <v>241</v>
      </c>
      <c r="D149" s="19" t="n">
        <v>100869</v>
      </c>
      <c r="E149" s="1" t="n">
        <v>0</v>
      </c>
      <c r="AD149" s="1" t="n">
        <f aca="false">SUM(G149:AC149)</f>
        <v>0</v>
      </c>
      <c r="AF149" s="2" t="n">
        <f aca="false">-AD149</f>
        <v>-0</v>
      </c>
      <c r="AH149" s="2" t="n">
        <v>0</v>
      </c>
      <c r="AI149" s="2"/>
      <c r="AJ149" s="2" t="n">
        <f aca="false">ROUND(+E149+AF149+AH149,0)</f>
        <v>0</v>
      </c>
      <c r="AK149" s="2"/>
      <c r="AL149" s="2" t="n">
        <f aca="false">+$AJ149*AL$10</f>
        <v>0</v>
      </c>
      <c r="AM149" s="2"/>
      <c r="AN149" s="2" t="n">
        <f aca="false">+$AJ149*AN$10</f>
        <v>0</v>
      </c>
      <c r="AO149" s="2"/>
      <c r="AP149" s="2" t="n">
        <f aca="false">+$AJ149*AP$10</f>
        <v>0</v>
      </c>
      <c r="AQ149" s="2"/>
      <c r="AR149" s="2" t="n">
        <f aca="false">+$AJ149*AR$10</f>
        <v>0</v>
      </c>
      <c r="AS149" s="2"/>
      <c r="AT149" s="2" t="n">
        <f aca="false">+$AJ149*AT$10</f>
        <v>0</v>
      </c>
      <c r="AU149" s="2"/>
      <c r="AV149" s="2" t="n">
        <f aca="false">+$AJ149*AV$10</f>
        <v>0</v>
      </c>
      <c r="AW149" s="2"/>
      <c r="AX149" s="2" t="n">
        <f aca="false">SUM(AK149:AW149)</f>
        <v>0</v>
      </c>
      <c r="BA149" s="2" t="n">
        <f aca="false">+AX149-AJ149</f>
        <v>0</v>
      </c>
    </row>
    <row r="150" customFormat="false" ht="12.75" hidden="false" customHeight="false" outlineLevel="0" collapsed="false">
      <c r="A150" s="0" t="s">
        <v>61</v>
      </c>
      <c r="B150" s="0" t="s">
        <v>255</v>
      </c>
      <c r="C150" s="0" t="s">
        <v>256</v>
      </c>
      <c r="D150" s="0" t="n">
        <v>100879</v>
      </c>
      <c r="E150" s="1" t="n">
        <v>1500</v>
      </c>
      <c r="G150" s="1" t="n">
        <v>24</v>
      </c>
      <c r="H150" s="1" t="n">
        <v>42.407</v>
      </c>
      <c r="I150" s="1" t="n">
        <v>2.952</v>
      </c>
      <c r="J150" s="1" t="n">
        <v>23.217</v>
      </c>
      <c r="K150" s="1" t="n">
        <v>127.222</v>
      </c>
      <c r="L150" s="1" t="n">
        <v>112.594</v>
      </c>
      <c r="O150" s="1" t="n">
        <v>104.14</v>
      </c>
      <c r="P150" s="1" t="n">
        <v>246.921</v>
      </c>
      <c r="R150" s="1" t="n">
        <v>36.1</v>
      </c>
      <c r="S150" s="1" t="n">
        <v>18.654</v>
      </c>
      <c r="T150" s="1" t="n">
        <v>208.011</v>
      </c>
      <c r="U150" s="1" t="n">
        <v>106.69</v>
      </c>
      <c r="V150" s="1" t="n">
        <v>186.405</v>
      </c>
      <c r="W150" s="1" t="n">
        <v>23.217</v>
      </c>
      <c r="Z150" s="1" t="n">
        <v>235.925</v>
      </c>
      <c r="AA150" s="1" t="n">
        <v>1.476</v>
      </c>
      <c r="AD150" s="1" t="n">
        <f aca="false">SUM(G150:AC150)</f>
        <v>1499.931</v>
      </c>
      <c r="AF150" s="2" t="n">
        <f aca="false">-AD150</f>
        <v>-1499.931</v>
      </c>
      <c r="AH150" s="2" t="n">
        <v>0</v>
      </c>
      <c r="AI150" s="2"/>
      <c r="AJ150" s="2" t="n">
        <f aca="false">ROUND(+E150+AF150+AH150,0)</f>
        <v>0</v>
      </c>
      <c r="AK150" s="2"/>
      <c r="AL150" s="2" t="n">
        <f aca="false">+$AJ150*AL$10</f>
        <v>0</v>
      </c>
      <c r="AM150" s="2"/>
      <c r="AN150" s="2" t="n">
        <f aca="false">+$AJ150*AN$10</f>
        <v>0</v>
      </c>
      <c r="AO150" s="2"/>
      <c r="AP150" s="2" t="n">
        <f aca="false">+$AJ150*AP$10</f>
        <v>0</v>
      </c>
      <c r="AQ150" s="2"/>
      <c r="AR150" s="2" t="n">
        <f aca="false">+$AJ150*AR$10</f>
        <v>0</v>
      </c>
      <c r="AS150" s="2"/>
      <c r="AT150" s="2" t="n">
        <f aca="false">+$AJ150*AT$10</f>
        <v>0</v>
      </c>
      <c r="AU150" s="2"/>
      <c r="AV150" s="2" t="n">
        <f aca="false">+$AJ150*AV$10</f>
        <v>0</v>
      </c>
      <c r="AW150" s="2"/>
      <c r="AX150" s="2" t="n">
        <f aca="false">SUM(AK150:AW150)</f>
        <v>0</v>
      </c>
      <c r="AZ150" s="1" t="s">
        <v>257</v>
      </c>
      <c r="BA150" s="2" t="n">
        <f aca="false">+AX150-AJ150</f>
        <v>0</v>
      </c>
    </row>
    <row r="151" customFormat="false" ht="12.75" hidden="false" customHeight="false" outlineLevel="0" collapsed="false"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customFormat="false" ht="12.75" hidden="false" customHeight="false" outlineLevel="0" collapsed="false">
      <c r="A152" s="20"/>
      <c r="B152" s="20" t="s">
        <v>258</v>
      </c>
      <c r="C152" s="20"/>
      <c r="D152" s="20"/>
      <c r="E152" s="21" t="n">
        <f aca="false">SUM(E139:E151)</f>
        <v>169655</v>
      </c>
      <c r="F152" s="21"/>
      <c r="G152" s="21" t="n">
        <f aca="false">SUM(G139:G151)</f>
        <v>93.783</v>
      </c>
      <c r="H152" s="21" t="n">
        <f aca="false">SUM(H139:H151)</f>
        <v>286.011</v>
      </c>
      <c r="I152" s="21" t="n">
        <f aca="false">SUM(I139:I151)</f>
        <v>33.805</v>
      </c>
      <c r="J152" s="21" t="n">
        <f aca="false">SUM(J139:J151)</f>
        <v>355.35</v>
      </c>
      <c r="K152" s="21" t="n">
        <f aca="false">SUM(K139:K151)</f>
        <v>362.173</v>
      </c>
      <c r="L152" s="21" t="n">
        <f aca="false">SUM(L139:L151)</f>
        <v>1553.235</v>
      </c>
      <c r="M152" s="21" t="n">
        <f aca="false">SUM(M139:M151)</f>
        <v>0</v>
      </c>
      <c r="N152" s="21" t="n">
        <f aca="false">SUM(N139:N151)</f>
        <v>0</v>
      </c>
      <c r="O152" s="21" t="n">
        <f aca="false">SUM(O139:O151)</f>
        <v>806.551</v>
      </c>
      <c r="P152" s="21" t="n">
        <f aca="false">SUM(P139:P151)</f>
        <v>17719.899</v>
      </c>
      <c r="Q152" s="21" t="n">
        <f aca="false">SUM(Q139:Q151)</f>
        <v>9466.289</v>
      </c>
      <c r="R152" s="21" t="n">
        <f aca="false">SUM(R139:R151)</f>
        <v>5434.096</v>
      </c>
      <c r="S152" s="21" t="n">
        <f aca="false">SUM(S139:S151)</f>
        <v>2020.462</v>
      </c>
      <c r="T152" s="21" t="n">
        <f aca="false">SUM(T139:T151)</f>
        <v>10152.303</v>
      </c>
      <c r="U152" s="21" t="n">
        <f aca="false">SUM(U139:U151)</f>
        <v>10491.144</v>
      </c>
      <c r="V152" s="21" t="n">
        <f aca="false">SUM(V139:V151)</f>
        <v>3207.021</v>
      </c>
      <c r="W152" s="21" t="n">
        <f aca="false">SUM(W139:W151)</f>
        <v>3243.584</v>
      </c>
      <c r="X152" s="21" t="n">
        <f aca="false">SUM(X139:X151)</f>
        <v>3744.75</v>
      </c>
      <c r="Y152" s="21" t="n">
        <f aca="false">SUM(Y139:Y151)</f>
        <v>0</v>
      </c>
      <c r="Z152" s="21" t="n">
        <f aca="false">SUM(Z139:Z151)</f>
        <v>401.284</v>
      </c>
      <c r="AA152" s="21" t="n">
        <f aca="false">SUM(AA139:AA151)</f>
        <v>1.476</v>
      </c>
      <c r="AB152" s="21" t="n">
        <f aca="false">SUM(AB139:AB151)</f>
        <v>0</v>
      </c>
      <c r="AC152" s="21" t="n">
        <f aca="false">SUM(AC139:AC151)</f>
        <v>0</v>
      </c>
      <c r="AD152" s="21" t="n">
        <f aca="false">SUM(AD139:AD151)</f>
        <v>69373.216</v>
      </c>
      <c r="AE152" s="21"/>
      <c r="AF152" s="21" t="n">
        <f aca="false">SUM(AF139:AF151)</f>
        <v>-69373.216</v>
      </c>
      <c r="AG152" s="21"/>
      <c r="AH152" s="21" t="n">
        <f aca="false">SUM(AH139:AH151)</f>
        <v>-75182</v>
      </c>
      <c r="AI152" s="21"/>
      <c r="AJ152" s="21" t="n">
        <f aca="false">SUM(AJ139:AJ151)</f>
        <v>25100</v>
      </c>
      <c r="AK152" s="21"/>
      <c r="AL152" s="21" t="n">
        <f aca="false">SUM(AL139:AL151)</f>
        <v>17670.4</v>
      </c>
      <c r="AM152" s="21"/>
      <c r="AN152" s="21" t="n">
        <f aca="false">SUM(AN139:AN151)</f>
        <v>652.6</v>
      </c>
      <c r="AO152" s="21"/>
      <c r="AP152" s="21" t="n">
        <f aca="false">SUM(AP139:AP151)</f>
        <v>602.4</v>
      </c>
      <c r="AQ152" s="21"/>
      <c r="AR152" s="21" t="n">
        <f aca="false">SUM(AR139:AR151)</f>
        <v>1330.3</v>
      </c>
      <c r="AS152" s="21"/>
      <c r="AT152" s="21" t="n">
        <f aca="false">SUM(AT139:AT151)</f>
        <v>2008</v>
      </c>
      <c r="AU152" s="21"/>
      <c r="AV152" s="21" t="n">
        <f aca="false">SUM(AV139:AV151)</f>
        <v>2836.3</v>
      </c>
      <c r="AW152" s="21"/>
      <c r="AX152" s="21" t="n">
        <f aca="false">SUM(AX139:AX151)</f>
        <v>25100</v>
      </c>
      <c r="AY152" s="21"/>
      <c r="AZ152" s="21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  <c r="FO152" s="14"/>
      <c r="FP152" s="14"/>
      <c r="FQ152" s="14"/>
      <c r="FR152" s="14"/>
      <c r="FS152" s="14"/>
      <c r="FT152" s="14"/>
      <c r="FU152" s="14"/>
      <c r="FV152" s="14"/>
      <c r="FW152" s="14"/>
      <c r="FX152" s="14"/>
      <c r="FY152" s="14"/>
      <c r="FZ152" s="14"/>
      <c r="GA152" s="14"/>
      <c r="GB152" s="14"/>
      <c r="GC152" s="14"/>
      <c r="GD152" s="14"/>
      <c r="GE152" s="14"/>
      <c r="GF152" s="14"/>
      <c r="GG152" s="14"/>
      <c r="GH152" s="14"/>
      <c r="GI152" s="14"/>
      <c r="GJ152" s="14"/>
      <c r="GK152" s="14"/>
      <c r="GL152" s="14"/>
      <c r="GM152" s="14"/>
      <c r="GN152" s="14"/>
      <c r="GO152" s="14"/>
      <c r="GP152" s="14"/>
      <c r="GQ152" s="14"/>
      <c r="GR152" s="14"/>
      <c r="GS152" s="14"/>
      <c r="GT152" s="14"/>
      <c r="GU152" s="14"/>
      <c r="GV152" s="14"/>
      <c r="GW152" s="14"/>
      <c r="GX152" s="14"/>
      <c r="GY152" s="14"/>
      <c r="GZ152" s="14"/>
      <c r="HA152" s="14"/>
      <c r="HB152" s="14"/>
      <c r="HC152" s="14"/>
      <c r="HD152" s="14"/>
      <c r="HE152" s="14"/>
      <c r="HF152" s="14"/>
      <c r="HG152" s="14"/>
      <c r="HH152" s="14"/>
      <c r="HI152" s="14"/>
      <c r="HJ152" s="14"/>
      <c r="HK152" s="14"/>
      <c r="HL152" s="14"/>
      <c r="HM152" s="14"/>
      <c r="HN152" s="14"/>
      <c r="HO152" s="14"/>
      <c r="HP152" s="14"/>
      <c r="HQ152" s="14"/>
      <c r="HR152" s="14"/>
      <c r="HS152" s="14"/>
      <c r="HT152" s="14"/>
      <c r="HU152" s="14"/>
      <c r="HV152" s="14"/>
      <c r="HW152" s="14"/>
      <c r="HX152" s="14"/>
      <c r="HY152" s="14"/>
      <c r="HZ152" s="14"/>
      <c r="IA152" s="14"/>
      <c r="IB152" s="14"/>
      <c r="IC152" s="14"/>
      <c r="ID152" s="14"/>
      <c r="IE152" s="14"/>
      <c r="IF152" s="14"/>
      <c r="IG152" s="14"/>
      <c r="IH152" s="14"/>
      <c r="II152" s="14"/>
      <c r="IJ152" s="14"/>
      <c r="IK152" s="14"/>
      <c r="IL152" s="14"/>
      <c r="IM152" s="14"/>
      <c r="IN152" s="14"/>
      <c r="IO152" s="14"/>
      <c r="IP152" s="14"/>
      <c r="IQ152" s="14"/>
      <c r="IR152" s="14"/>
      <c r="IS152" s="14"/>
      <c r="IT152" s="14"/>
      <c r="IU152" s="14"/>
      <c r="IV152" s="14"/>
      <c r="IW152" s="14"/>
    </row>
    <row r="153" customFormat="false" ht="12.75" hidden="false" customHeight="false" outlineLevel="0" collapsed="false"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customFormat="false" ht="12.75" hidden="false" customHeight="false" outlineLevel="0" collapsed="false">
      <c r="A154" s="18" t="s">
        <v>259</v>
      </c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customFormat="false" ht="12.75" hidden="false" customHeight="false" outlineLevel="0" collapsed="false">
      <c r="A155" s="0" t="s">
        <v>61</v>
      </c>
      <c r="B155" s="0" t="s">
        <v>260</v>
      </c>
      <c r="C155" s="0" t="s">
        <v>261</v>
      </c>
      <c r="D155" s="0" t="n">
        <v>100021</v>
      </c>
      <c r="E155" s="1" t="n">
        <v>265</v>
      </c>
      <c r="AD155" s="1" t="n">
        <f aca="false">SUM(G155:AC155)</f>
        <v>0</v>
      </c>
      <c r="AF155" s="2" t="n">
        <f aca="false">-AD155</f>
        <v>-0</v>
      </c>
      <c r="AH155" s="2" t="n">
        <v>-265</v>
      </c>
      <c r="AI155" s="2"/>
      <c r="AJ155" s="2" t="n">
        <f aca="false">ROUND(+E155+AF155+AH155,0)</f>
        <v>0</v>
      </c>
      <c r="AK155" s="2"/>
      <c r="AL155" s="2" t="n">
        <f aca="false">+$AJ155*AL$10</f>
        <v>0</v>
      </c>
      <c r="AM155" s="2"/>
      <c r="AN155" s="2" t="n">
        <f aca="false">+$AJ155*AN$10</f>
        <v>0</v>
      </c>
      <c r="AO155" s="2"/>
      <c r="AP155" s="2" t="n">
        <f aca="false">+$AJ155*AP$10</f>
        <v>0</v>
      </c>
      <c r="AQ155" s="2"/>
      <c r="AR155" s="2" t="n">
        <f aca="false">+$AJ155*AR$10</f>
        <v>0</v>
      </c>
      <c r="AS155" s="2"/>
      <c r="AT155" s="2" t="n">
        <f aca="false">+$AJ155*AT$10</f>
        <v>0</v>
      </c>
      <c r="AU155" s="2"/>
      <c r="AV155" s="2" t="n">
        <f aca="false">+$AJ155*AV$10</f>
        <v>0</v>
      </c>
      <c r="AW155" s="2"/>
      <c r="AX155" s="2" t="n">
        <f aca="false">SUM(AK155:AW155)</f>
        <v>0</v>
      </c>
      <c r="AZ155" s="1" t="s">
        <v>64</v>
      </c>
      <c r="BA155" s="2" t="n">
        <f aca="false">+AX155-AJ155</f>
        <v>0</v>
      </c>
    </row>
    <row r="156" customFormat="false" ht="12.75" hidden="false" customHeight="false" outlineLevel="0" collapsed="false">
      <c r="A156" s="0" t="s">
        <v>61</v>
      </c>
      <c r="B156" s="0" t="s">
        <v>262</v>
      </c>
      <c r="C156" s="0" t="s">
        <v>263</v>
      </c>
      <c r="D156" s="0" t="n">
        <v>100042</v>
      </c>
      <c r="E156" s="1" t="n">
        <v>3434</v>
      </c>
      <c r="P156" s="1" t="n">
        <v>2026.296</v>
      </c>
      <c r="T156" s="1" t="n">
        <v>1408.104</v>
      </c>
      <c r="AD156" s="1" t="n">
        <f aca="false">SUM(G156:AC156)</f>
        <v>3434.4</v>
      </c>
      <c r="AF156" s="2" t="n">
        <f aca="false">-AD156</f>
        <v>-3434.4</v>
      </c>
      <c r="AH156" s="2" t="n">
        <v>0</v>
      </c>
      <c r="AI156" s="2"/>
      <c r="AJ156" s="2" t="n">
        <f aca="false">ROUND(+E156+AF156+AH156,0)</f>
        <v>-0</v>
      </c>
      <c r="AK156" s="2"/>
      <c r="AL156" s="2" t="n">
        <f aca="false">+$AJ156*AL$10</f>
        <v>-0</v>
      </c>
      <c r="AM156" s="2"/>
      <c r="AN156" s="2" t="n">
        <f aca="false">+$AJ156*AN$10</f>
        <v>-0</v>
      </c>
      <c r="AO156" s="2"/>
      <c r="AP156" s="2" t="n">
        <f aca="false">+$AJ156*AP$10</f>
        <v>-0</v>
      </c>
      <c r="AQ156" s="2"/>
      <c r="AR156" s="2" t="n">
        <f aca="false">+$AJ156*AR$10</f>
        <v>-0</v>
      </c>
      <c r="AS156" s="2"/>
      <c r="AT156" s="2" t="n">
        <f aca="false">+$AJ156*AT$10</f>
        <v>-0</v>
      </c>
      <c r="AU156" s="2"/>
      <c r="AV156" s="2" t="n">
        <f aca="false">+$AJ156*AV$10</f>
        <v>-0</v>
      </c>
      <c r="AW156" s="2"/>
      <c r="AX156" s="2" t="n">
        <f aca="false">SUM(AK156:AW156)</f>
        <v>0</v>
      </c>
      <c r="AZ156" s="1" t="s">
        <v>80</v>
      </c>
      <c r="BA156" s="2" t="n">
        <f aca="false">+AX156-AJ156</f>
        <v>0</v>
      </c>
    </row>
    <row r="157" customFormat="false" ht="12.75" hidden="false" customHeight="false" outlineLevel="0" collapsed="false">
      <c r="A157" s="0" t="s">
        <v>61</v>
      </c>
      <c r="B157" s="0" t="s">
        <v>264</v>
      </c>
      <c r="C157" s="0" t="s">
        <v>265</v>
      </c>
      <c r="D157" s="0" t="n">
        <v>100046</v>
      </c>
      <c r="E157" s="1" t="n">
        <v>15251</v>
      </c>
      <c r="AD157" s="1" t="n">
        <f aca="false">SUM(G157:AC157)</f>
        <v>0</v>
      </c>
      <c r="AF157" s="2" t="n">
        <f aca="false">-AD157</f>
        <v>-0</v>
      </c>
      <c r="AH157" s="2" t="n">
        <v>-15251</v>
      </c>
      <c r="AI157" s="2"/>
      <c r="AJ157" s="2" t="n">
        <f aca="false">ROUND(+E157+AF157+AH157,0)</f>
        <v>0</v>
      </c>
      <c r="AK157" s="2"/>
      <c r="AL157" s="2" t="n">
        <f aca="false">+$AJ157*AL$10</f>
        <v>0</v>
      </c>
      <c r="AM157" s="2"/>
      <c r="AN157" s="2" t="n">
        <f aca="false">+$AJ157*AN$10</f>
        <v>0</v>
      </c>
      <c r="AO157" s="2"/>
      <c r="AP157" s="2" t="n">
        <f aca="false">+$AJ157*AP$10</f>
        <v>0</v>
      </c>
      <c r="AQ157" s="2"/>
      <c r="AR157" s="2" t="n">
        <f aca="false">+$AJ157*AR$10</f>
        <v>0</v>
      </c>
      <c r="AS157" s="2"/>
      <c r="AT157" s="2" t="n">
        <f aca="false">+$AJ157*AT$10</f>
        <v>0</v>
      </c>
      <c r="AU157" s="2"/>
      <c r="AV157" s="2" t="n">
        <f aca="false">+$AJ157*AV$10</f>
        <v>0</v>
      </c>
      <c r="AW157" s="2"/>
      <c r="AX157" s="2" t="n">
        <f aca="false">SUM(AK157:AW157)</f>
        <v>0</v>
      </c>
      <c r="AZ157" s="1" t="s">
        <v>64</v>
      </c>
      <c r="BA157" s="2" t="n">
        <f aca="false">+AX157-AJ157</f>
        <v>0</v>
      </c>
    </row>
    <row r="158" customFormat="false" ht="12.75" hidden="false" customHeight="false" outlineLevel="0" collapsed="false">
      <c r="A158" s="0" t="s">
        <v>61</v>
      </c>
      <c r="B158" s="0" t="s">
        <v>266</v>
      </c>
      <c r="C158" s="0" t="s">
        <v>261</v>
      </c>
      <c r="D158" s="0" t="n">
        <v>100061</v>
      </c>
      <c r="E158" s="1" t="n">
        <v>3107</v>
      </c>
      <c r="AD158" s="1" t="n">
        <f aca="false">SUM(G158:AC158)</f>
        <v>0</v>
      </c>
      <c r="AF158" s="2" t="n">
        <f aca="false">-AD158</f>
        <v>-0</v>
      </c>
      <c r="AH158" s="2" t="n">
        <v>-2000</v>
      </c>
      <c r="AI158" s="2"/>
      <c r="AJ158" s="2" t="n">
        <f aca="false">ROUND(+E158+AF158+AH158,0)</f>
        <v>1107</v>
      </c>
      <c r="AK158" s="2"/>
      <c r="AL158" s="2" t="n">
        <f aca="false">+$AJ158*AL$10</f>
        <v>779.328</v>
      </c>
      <c r="AM158" s="2"/>
      <c r="AN158" s="2" t="n">
        <f aca="false">+$AJ158*AN$10</f>
        <v>28.782</v>
      </c>
      <c r="AO158" s="2"/>
      <c r="AP158" s="2" t="n">
        <f aca="false">+$AJ158*AP$10</f>
        <v>26.568</v>
      </c>
      <c r="AQ158" s="2"/>
      <c r="AR158" s="2" t="n">
        <f aca="false">+$AJ158*AR$10</f>
        <v>58.671</v>
      </c>
      <c r="AS158" s="2"/>
      <c r="AT158" s="2" t="n">
        <f aca="false">+$AJ158*AT$10</f>
        <v>88.56</v>
      </c>
      <c r="AU158" s="2"/>
      <c r="AV158" s="2" t="n">
        <f aca="false">+$AJ158*AV$10</f>
        <v>125.091</v>
      </c>
      <c r="AW158" s="2"/>
      <c r="AX158" s="2" t="n">
        <f aca="false">SUM(AK158:AW158)</f>
        <v>1107</v>
      </c>
      <c r="AZ158" s="1" t="s">
        <v>64</v>
      </c>
      <c r="BA158" s="2" t="n">
        <f aca="false">+AX158-AJ158</f>
        <v>0</v>
      </c>
    </row>
    <row r="159" customFormat="false" ht="12.75" hidden="false" customHeight="false" outlineLevel="0" collapsed="false">
      <c r="A159" s="0" t="s">
        <v>61</v>
      </c>
      <c r="B159" s="0" t="s">
        <v>267</v>
      </c>
      <c r="C159" s="0" t="s">
        <v>268</v>
      </c>
      <c r="D159" s="0" t="n">
        <v>100062</v>
      </c>
      <c r="E159" s="1" t="n">
        <v>22138</v>
      </c>
      <c r="P159" s="1" t="n">
        <v>8564.713</v>
      </c>
      <c r="Q159" s="1" t="n">
        <v>200</v>
      </c>
      <c r="R159" s="1" t="n">
        <v>1026.65</v>
      </c>
      <c r="S159" s="1" t="n">
        <v>1700</v>
      </c>
      <c r="T159" s="1" t="n">
        <v>5880.368</v>
      </c>
      <c r="U159" s="1" t="n">
        <v>1364.06</v>
      </c>
      <c r="V159" s="1" t="n">
        <v>826.65</v>
      </c>
      <c r="W159" s="1" t="n">
        <v>900</v>
      </c>
      <c r="AD159" s="1" t="n">
        <f aca="false">SUM(G159:AC159)</f>
        <v>20462.441</v>
      </c>
      <c r="AF159" s="2" t="n">
        <v>-19362</v>
      </c>
      <c r="AH159" s="2" t="n">
        <v>-2776</v>
      </c>
      <c r="AI159" s="2"/>
      <c r="AJ159" s="2" t="n">
        <f aca="false">ROUND(+E159+AF159+AH159,0)</f>
        <v>0</v>
      </c>
      <c r="AK159" s="2"/>
      <c r="AL159" s="2" t="n">
        <f aca="false">+$AJ159*AL$10</f>
        <v>0</v>
      </c>
      <c r="AM159" s="2"/>
      <c r="AN159" s="2" t="n">
        <f aca="false">+$AJ159*AN$10</f>
        <v>0</v>
      </c>
      <c r="AO159" s="2"/>
      <c r="AP159" s="2" t="n">
        <f aca="false">+$AJ159*AP$10</f>
        <v>0</v>
      </c>
      <c r="AQ159" s="2"/>
      <c r="AR159" s="2" t="n">
        <f aca="false">+$AJ159*AR$10</f>
        <v>0</v>
      </c>
      <c r="AS159" s="2"/>
      <c r="AT159" s="2" t="n">
        <f aca="false">+$AJ159*AT$10</f>
        <v>0</v>
      </c>
      <c r="AU159" s="2"/>
      <c r="AV159" s="2" t="n">
        <f aca="false">+$AJ159*AV$10</f>
        <v>0</v>
      </c>
      <c r="AW159" s="2"/>
      <c r="AX159" s="2" t="n">
        <f aca="false">SUM(AK159:AW159)</f>
        <v>0</v>
      </c>
      <c r="AZ159" s="1" t="s">
        <v>80</v>
      </c>
      <c r="BA159" s="2" t="n">
        <f aca="false">+AX159-AJ159</f>
        <v>0</v>
      </c>
    </row>
    <row r="160" customFormat="false" ht="12.75" hidden="false" customHeight="false" outlineLevel="0" collapsed="false">
      <c r="A160" s="0" t="s">
        <v>61</v>
      </c>
      <c r="B160" s="0" t="s">
        <v>269</v>
      </c>
      <c r="C160" s="0" t="s">
        <v>268</v>
      </c>
      <c r="D160" s="0" t="n">
        <v>100072</v>
      </c>
      <c r="E160" s="1" t="n">
        <v>367</v>
      </c>
      <c r="P160" s="1" t="n">
        <v>216.442</v>
      </c>
      <c r="T160" s="1" t="n">
        <v>150.409</v>
      </c>
      <c r="AD160" s="1" t="n">
        <f aca="false">SUM(G160:AC160)</f>
        <v>366.851</v>
      </c>
      <c r="AF160" s="2" t="n">
        <f aca="false">-AD160</f>
        <v>-366.851</v>
      </c>
      <c r="AH160" s="2" t="n">
        <v>0</v>
      </c>
      <c r="AI160" s="2"/>
      <c r="AJ160" s="2" t="n">
        <f aca="false">ROUND(+E160+AF160+AH160,0)</f>
        <v>0</v>
      </c>
      <c r="AK160" s="2"/>
      <c r="AL160" s="2" t="n">
        <f aca="false">+$AJ160*AL$10</f>
        <v>0</v>
      </c>
      <c r="AM160" s="2"/>
      <c r="AN160" s="2" t="n">
        <f aca="false">+$AJ160*AN$10</f>
        <v>0</v>
      </c>
      <c r="AO160" s="2"/>
      <c r="AP160" s="2" t="n">
        <f aca="false">+$AJ160*AP$10</f>
        <v>0</v>
      </c>
      <c r="AQ160" s="2"/>
      <c r="AR160" s="2" t="n">
        <f aca="false">+$AJ160*AR$10</f>
        <v>0</v>
      </c>
      <c r="AS160" s="2"/>
      <c r="AT160" s="2" t="n">
        <f aca="false">+$AJ160*AT$10</f>
        <v>0</v>
      </c>
      <c r="AU160" s="2"/>
      <c r="AV160" s="2" t="n">
        <f aca="false">+$AJ160*AV$10</f>
        <v>0</v>
      </c>
      <c r="AW160" s="2"/>
      <c r="AX160" s="2" t="n">
        <f aca="false">SUM(AK160:AW160)</f>
        <v>0</v>
      </c>
      <c r="AZ160" s="1" t="s">
        <v>80</v>
      </c>
      <c r="BA160" s="2" t="n">
        <f aca="false">+AX160-AJ160</f>
        <v>0</v>
      </c>
    </row>
    <row r="161" customFormat="false" ht="12.75" hidden="false" customHeight="false" outlineLevel="0" collapsed="false">
      <c r="A161" s="0" t="s">
        <v>61</v>
      </c>
      <c r="B161" s="0" t="s">
        <v>270</v>
      </c>
      <c r="C161" s="0" t="s">
        <v>265</v>
      </c>
      <c r="D161" s="0" t="n">
        <v>100073</v>
      </c>
      <c r="E161" s="1" t="n">
        <v>3659</v>
      </c>
      <c r="L161" s="1" t="n">
        <v>194.021</v>
      </c>
      <c r="P161" s="1" t="n">
        <v>194.021</v>
      </c>
      <c r="Q161" s="1" t="n">
        <v>194.021</v>
      </c>
      <c r="T161" s="1" t="n">
        <v>1967.932</v>
      </c>
      <c r="W161" s="1" t="n">
        <v>194.021</v>
      </c>
      <c r="AD161" s="1" t="n">
        <f aca="false">SUM(G161:AC161)</f>
        <v>2744.016</v>
      </c>
      <c r="AF161" s="2" t="n">
        <f aca="false">-AD161</f>
        <v>-2744.016</v>
      </c>
      <c r="AH161" s="2" t="n">
        <v>-915</v>
      </c>
      <c r="AI161" s="2"/>
      <c r="AJ161" s="2" t="n">
        <f aca="false">ROUND(+E161+AF161+AH161,0)</f>
        <v>-0</v>
      </c>
      <c r="AK161" s="2"/>
      <c r="AL161" s="2" t="n">
        <f aca="false">+$AJ161*AL$10</f>
        <v>-0</v>
      </c>
      <c r="AM161" s="2"/>
      <c r="AN161" s="2" t="n">
        <f aca="false">+$AJ161*AN$10</f>
        <v>-0</v>
      </c>
      <c r="AO161" s="2"/>
      <c r="AP161" s="2" t="n">
        <f aca="false">+$AJ161*AP$10</f>
        <v>-0</v>
      </c>
      <c r="AQ161" s="2"/>
      <c r="AR161" s="2" t="n">
        <f aca="false">+$AJ161*AR$10</f>
        <v>-0</v>
      </c>
      <c r="AS161" s="2"/>
      <c r="AT161" s="2" t="n">
        <f aca="false">+$AJ161*AT$10</f>
        <v>-0</v>
      </c>
      <c r="AU161" s="2"/>
      <c r="AV161" s="2" t="n">
        <f aca="false">+$AJ161*AV$10</f>
        <v>-0</v>
      </c>
      <c r="AW161" s="2"/>
      <c r="AX161" s="2" t="n">
        <f aca="false">SUM(AK161:AW161)</f>
        <v>0</v>
      </c>
      <c r="AZ161" s="1" t="s">
        <v>80</v>
      </c>
      <c r="BA161" s="2" t="n">
        <f aca="false">+AX161-AJ161</f>
        <v>0</v>
      </c>
    </row>
    <row r="162" customFormat="false" ht="12.75" hidden="false" customHeight="false" outlineLevel="0" collapsed="false">
      <c r="A162" s="0" t="s">
        <v>61</v>
      </c>
      <c r="B162" s="0" t="s">
        <v>271</v>
      </c>
      <c r="C162" s="0" t="s">
        <v>268</v>
      </c>
      <c r="D162" s="0" t="n">
        <v>100085</v>
      </c>
      <c r="E162" s="1" t="n">
        <v>673</v>
      </c>
      <c r="P162" s="1" t="n">
        <v>397.247</v>
      </c>
      <c r="T162" s="1" t="n">
        <v>276.053</v>
      </c>
      <c r="AD162" s="1" t="n">
        <f aca="false">SUM(G162:AC162)</f>
        <v>673.3</v>
      </c>
      <c r="AF162" s="2" t="n">
        <f aca="false">-AD162</f>
        <v>-673.3</v>
      </c>
      <c r="AH162" s="2" t="n">
        <v>0</v>
      </c>
      <c r="AI162" s="2"/>
      <c r="AJ162" s="2" t="n">
        <f aca="false">ROUND(+E162+AF162+AH162,0)</f>
        <v>-0</v>
      </c>
      <c r="AK162" s="2"/>
      <c r="AL162" s="2" t="n">
        <f aca="false">+$AJ162*AL$10</f>
        <v>-0</v>
      </c>
      <c r="AM162" s="2"/>
      <c r="AN162" s="2" t="n">
        <f aca="false">+$AJ162*AN$10</f>
        <v>-0</v>
      </c>
      <c r="AO162" s="2"/>
      <c r="AP162" s="2" t="n">
        <f aca="false">+$AJ162*AP$10</f>
        <v>-0</v>
      </c>
      <c r="AQ162" s="2"/>
      <c r="AR162" s="2" t="n">
        <f aca="false">+$AJ162*AR$10</f>
        <v>-0</v>
      </c>
      <c r="AS162" s="2"/>
      <c r="AT162" s="2" t="n">
        <f aca="false">+$AJ162*AT$10</f>
        <v>-0</v>
      </c>
      <c r="AU162" s="2"/>
      <c r="AV162" s="2" t="n">
        <f aca="false">+$AJ162*AV$10</f>
        <v>-0</v>
      </c>
      <c r="AW162" s="2"/>
      <c r="AX162" s="2" t="n">
        <f aca="false">SUM(AK162:AW162)</f>
        <v>0</v>
      </c>
      <c r="AZ162" s="1" t="s">
        <v>80</v>
      </c>
      <c r="BA162" s="2" t="n">
        <f aca="false">+AX162-AJ162</f>
        <v>0</v>
      </c>
    </row>
    <row r="163" customFormat="false" ht="12.75" hidden="false" customHeight="false" outlineLevel="0" collapsed="false">
      <c r="A163" s="0" t="s">
        <v>61</v>
      </c>
      <c r="B163" s="0" t="s">
        <v>272</v>
      </c>
      <c r="C163" s="0" t="s">
        <v>268</v>
      </c>
      <c r="D163" s="0" t="n">
        <v>100086</v>
      </c>
      <c r="E163" s="1" t="n">
        <v>1155</v>
      </c>
      <c r="P163" s="1" t="n">
        <v>1155.157</v>
      </c>
      <c r="AD163" s="1" t="n">
        <f aca="false">SUM(G163:AC163)</f>
        <v>1155.157</v>
      </c>
      <c r="AF163" s="2" t="n">
        <f aca="false">-AD163</f>
        <v>-1155.157</v>
      </c>
      <c r="AH163" s="2" t="n">
        <v>0</v>
      </c>
      <c r="AI163" s="2"/>
      <c r="AJ163" s="2" t="n">
        <f aca="false">ROUND(+E163+AF163+AH163,0)</f>
        <v>-0</v>
      </c>
      <c r="AK163" s="2"/>
      <c r="AL163" s="2" t="n">
        <f aca="false">+$AJ163*AL$10</f>
        <v>-0</v>
      </c>
      <c r="AM163" s="2"/>
      <c r="AN163" s="2" t="n">
        <f aca="false">+$AJ163*AN$10</f>
        <v>-0</v>
      </c>
      <c r="AO163" s="2"/>
      <c r="AP163" s="2" t="n">
        <f aca="false">+$AJ163*AP$10</f>
        <v>-0</v>
      </c>
      <c r="AQ163" s="2"/>
      <c r="AR163" s="2" t="n">
        <f aca="false">+$AJ163*AR$10</f>
        <v>-0</v>
      </c>
      <c r="AS163" s="2"/>
      <c r="AT163" s="2" t="n">
        <f aca="false">+$AJ163*AT$10</f>
        <v>-0</v>
      </c>
      <c r="AU163" s="2"/>
      <c r="AV163" s="2" t="n">
        <f aca="false">+$AJ163*AV$10</f>
        <v>-0</v>
      </c>
      <c r="AW163" s="2"/>
      <c r="AX163" s="2" t="n">
        <f aca="false">SUM(AK163:AW163)</f>
        <v>0</v>
      </c>
      <c r="AZ163" s="1" t="s">
        <v>80</v>
      </c>
      <c r="BA163" s="2" t="n">
        <f aca="false">+AX163-AJ163</f>
        <v>0</v>
      </c>
    </row>
    <row r="164" customFormat="false" ht="12.75" hidden="false" customHeight="false" outlineLevel="0" collapsed="false">
      <c r="A164" s="0" t="s">
        <v>61</v>
      </c>
      <c r="B164" s="0" t="s">
        <v>273</v>
      </c>
      <c r="C164" s="0" t="s">
        <v>268</v>
      </c>
      <c r="D164" s="0" t="n">
        <v>100087</v>
      </c>
      <c r="E164" s="1" t="n">
        <v>1028</v>
      </c>
      <c r="P164" s="1" t="n">
        <v>606.586</v>
      </c>
      <c r="T164" s="1" t="n">
        <v>421.526</v>
      </c>
      <c r="AD164" s="1" t="n">
        <f aca="false">SUM(G164:AC164)</f>
        <v>1028.112</v>
      </c>
      <c r="AF164" s="2" t="n">
        <f aca="false">-AD164</f>
        <v>-1028.112</v>
      </c>
      <c r="AH164" s="2" t="n">
        <v>0</v>
      </c>
      <c r="AI164" s="2"/>
      <c r="AJ164" s="2" t="n">
        <f aca="false">ROUND(+E164+AF164+AH164,0)</f>
        <v>-0</v>
      </c>
      <c r="AK164" s="2"/>
      <c r="AL164" s="2" t="n">
        <f aca="false">+$AJ164*AL$10</f>
        <v>-0</v>
      </c>
      <c r="AM164" s="2"/>
      <c r="AN164" s="2" t="n">
        <f aca="false">+$AJ164*AN$10</f>
        <v>-0</v>
      </c>
      <c r="AO164" s="2"/>
      <c r="AP164" s="2" t="n">
        <f aca="false">+$AJ164*AP$10</f>
        <v>-0</v>
      </c>
      <c r="AQ164" s="2"/>
      <c r="AR164" s="2" t="n">
        <f aca="false">+$AJ164*AR$10</f>
        <v>-0</v>
      </c>
      <c r="AS164" s="2"/>
      <c r="AT164" s="2" t="n">
        <f aca="false">+$AJ164*AT$10</f>
        <v>-0</v>
      </c>
      <c r="AU164" s="2"/>
      <c r="AV164" s="2" t="n">
        <f aca="false">+$AJ164*AV$10</f>
        <v>-0</v>
      </c>
      <c r="AW164" s="2"/>
      <c r="AX164" s="2" t="n">
        <f aca="false">SUM(AK164:AW164)</f>
        <v>0</v>
      </c>
      <c r="AZ164" s="1" t="s">
        <v>80</v>
      </c>
      <c r="BA164" s="2" t="n">
        <f aca="false">+AX164-AJ164</f>
        <v>0</v>
      </c>
    </row>
    <row r="165" customFormat="false" ht="12.75" hidden="false" customHeight="false" outlineLevel="0" collapsed="false">
      <c r="A165" s="0" t="s">
        <v>61</v>
      </c>
      <c r="B165" s="0" t="s">
        <v>274</v>
      </c>
      <c r="C165" s="0" t="s">
        <v>268</v>
      </c>
      <c r="D165" s="0" t="n">
        <v>100088</v>
      </c>
      <c r="E165" s="1" t="n">
        <v>704</v>
      </c>
      <c r="P165" s="1" t="n">
        <v>415.065</v>
      </c>
      <c r="T165" s="1" t="n">
        <v>288.435</v>
      </c>
      <c r="AD165" s="1" t="n">
        <f aca="false">SUM(G165:AC165)</f>
        <v>703.5</v>
      </c>
      <c r="AF165" s="2" t="n">
        <v>-704</v>
      </c>
      <c r="AH165" s="2" t="n">
        <v>0</v>
      </c>
      <c r="AI165" s="2"/>
      <c r="AJ165" s="2" t="n">
        <f aca="false">ROUND(+E165+AF165+AH165,0)</f>
        <v>0</v>
      </c>
      <c r="AK165" s="2"/>
      <c r="AL165" s="2" t="n">
        <f aca="false">+$AJ165*AL$10</f>
        <v>0</v>
      </c>
      <c r="AM165" s="2"/>
      <c r="AN165" s="2" t="n">
        <f aca="false">+$AJ165*AN$10</f>
        <v>0</v>
      </c>
      <c r="AO165" s="2"/>
      <c r="AP165" s="2" t="n">
        <f aca="false">+$AJ165*AP$10</f>
        <v>0</v>
      </c>
      <c r="AQ165" s="2"/>
      <c r="AR165" s="2" t="n">
        <f aca="false">+$AJ165*AR$10</f>
        <v>0</v>
      </c>
      <c r="AS165" s="2"/>
      <c r="AT165" s="2" t="n">
        <f aca="false">+$AJ165*AT$10</f>
        <v>0</v>
      </c>
      <c r="AU165" s="2"/>
      <c r="AV165" s="2" t="n">
        <f aca="false">+$AJ165*AV$10</f>
        <v>0</v>
      </c>
      <c r="AW165" s="2"/>
      <c r="AX165" s="2" t="n">
        <f aca="false">SUM(AK165:AW165)</f>
        <v>0</v>
      </c>
      <c r="AZ165" s="1" t="s">
        <v>80</v>
      </c>
      <c r="BA165" s="2" t="n">
        <f aca="false">+AX165-AJ165</f>
        <v>0</v>
      </c>
    </row>
    <row r="166" customFormat="false" ht="12.75" hidden="false" customHeight="false" outlineLevel="0" collapsed="false">
      <c r="A166" s="0" t="s">
        <v>61</v>
      </c>
      <c r="B166" s="0" t="s">
        <v>275</v>
      </c>
      <c r="C166" s="0" t="s">
        <v>268</v>
      </c>
      <c r="D166" s="0" t="n">
        <v>100100</v>
      </c>
      <c r="E166" s="1" t="n">
        <v>503</v>
      </c>
      <c r="P166" s="1" t="n">
        <v>503.099</v>
      </c>
      <c r="AD166" s="1" t="n">
        <f aca="false">SUM(G166:AC166)</f>
        <v>503.099</v>
      </c>
      <c r="AF166" s="2" t="n">
        <f aca="false">-AD166</f>
        <v>-503.099</v>
      </c>
      <c r="AH166" s="2" t="n">
        <v>0</v>
      </c>
      <c r="AI166" s="2"/>
      <c r="AJ166" s="2" t="n">
        <f aca="false">ROUND(+E166+AF166+AH166,0)</f>
        <v>-0</v>
      </c>
      <c r="AK166" s="2"/>
      <c r="AL166" s="2" t="n">
        <f aca="false">+$AJ166*AL$10</f>
        <v>-0</v>
      </c>
      <c r="AM166" s="2"/>
      <c r="AN166" s="2" t="n">
        <f aca="false">+$AJ166*AN$10</f>
        <v>-0</v>
      </c>
      <c r="AO166" s="2"/>
      <c r="AP166" s="2" t="n">
        <f aca="false">+$AJ166*AP$10</f>
        <v>-0</v>
      </c>
      <c r="AQ166" s="2"/>
      <c r="AR166" s="2" t="n">
        <f aca="false">+$AJ166*AR$10</f>
        <v>-0</v>
      </c>
      <c r="AS166" s="2"/>
      <c r="AT166" s="2" t="n">
        <f aca="false">+$AJ166*AT$10</f>
        <v>-0</v>
      </c>
      <c r="AU166" s="2"/>
      <c r="AV166" s="2" t="n">
        <f aca="false">+$AJ166*AV$10</f>
        <v>-0</v>
      </c>
      <c r="AW166" s="2"/>
      <c r="AX166" s="2" t="n">
        <f aca="false">SUM(AK166:AW166)</f>
        <v>0</v>
      </c>
      <c r="AZ166" s="1" t="s">
        <v>80</v>
      </c>
      <c r="BA166" s="2" t="n">
        <f aca="false">+AX166-AJ166</f>
        <v>0</v>
      </c>
    </row>
    <row r="167" customFormat="false" ht="12.75" hidden="false" customHeight="false" outlineLevel="0" collapsed="false">
      <c r="A167" s="0" t="s">
        <v>61</v>
      </c>
      <c r="B167" s="0" t="s">
        <v>276</v>
      </c>
      <c r="C167" s="0" t="s">
        <v>265</v>
      </c>
      <c r="D167" s="0" t="n">
        <v>100102</v>
      </c>
      <c r="E167" s="1" t="n">
        <v>1887</v>
      </c>
      <c r="AD167" s="1" t="n">
        <f aca="false">SUM(G167:AC167)</f>
        <v>0</v>
      </c>
      <c r="AF167" s="2" t="n">
        <f aca="false">-AD167</f>
        <v>-0</v>
      </c>
      <c r="AH167" s="2" t="n">
        <v>-1887</v>
      </c>
      <c r="AI167" s="2"/>
      <c r="AJ167" s="2" t="n">
        <f aca="false">ROUND(+E167+AF167+AH167,0)</f>
        <v>0</v>
      </c>
      <c r="AK167" s="2"/>
      <c r="AL167" s="2" t="n">
        <f aca="false">+$AJ167*AL$10</f>
        <v>0</v>
      </c>
      <c r="AM167" s="2"/>
      <c r="AN167" s="2" t="n">
        <f aca="false">+$AJ167*AN$10</f>
        <v>0</v>
      </c>
      <c r="AO167" s="2"/>
      <c r="AP167" s="2" t="n">
        <f aca="false">+$AJ167*AP$10</f>
        <v>0</v>
      </c>
      <c r="AQ167" s="2"/>
      <c r="AR167" s="2" t="n">
        <f aca="false">+$AJ167*AR$10</f>
        <v>0</v>
      </c>
      <c r="AS167" s="2"/>
      <c r="AT167" s="2" t="n">
        <f aca="false">+$AJ167*AT$10</f>
        <v>0</v>
      </c>
      <c r="AU167" s="2"/>
      <c r="AV167" s="2" t="n">
        <f aca="false">+$AJ167*AV$10</f>
        <v>0</v>
      </c>
      <c r="AW167" s="2"/>
      <c r="AX167" s="2" t="n">
        <f aca="false">SUM(AK167:AW167)</f>
        <v>0</v>
      </c>
      <c r="AZ167" s="1" t="s">
        <v>64</v>
      </c>
      <c r="BA167" s="2" t="n">
        <f aca="false">+AX167-AJ167</f>
        <v>0</v>
      </c>
    </row>
    <row r="168" customFormat="false" ht="12.75" hidden="false" customHeight="false" outlineLevel="0" collapsed="false">
      <c r="A168" s="0" t="s">
        <v>61</v>
      </c>
      <c r="B168" s="0" t="s">
        <v>277</v>
      </c>
      <c r="C168" s="0" t="s">
        <v>268</v>
      </c>
      <c r="D168" s="0" t="n">
        <v>100108</v>
      </c>
      <c r="E168" s="1" t="n">
        <v>1131</v>
      </c>
      <c r="P168" s="1" t="n">
        <v>666.995</v>
      </c>
      <c r="T168" s="1" t="n">
        <v>463.505</v>
      </c>
      <c r="AD168" s="1" t="n">
        <f aca="false">SUM(G168:AC168)</f>
        <v>1130.5</v>
      </c>
      <c r="AF168" s="2" t="n">
        <v>-1131</v>
      </c>
      <c r="AH168" s="2" t="n">
        <v>0</v>
      </c>
      <c r="AI168" s="2"/>
      <c r="AJ168" s="2" t="n">
        <f aca="false">ROUND(+E168+AF168+AH168,0)</f>
        <v>0</v>
      </c>
      <c r="AK168" s="2"/>
      <c r="AL168" s="2" t="n">
        <f aca="false">+$AJ168*AL$10</f>
        <v>0</v>
      </c>
      <c r="AM168" s="2"/>
      <c r="AN168" s="2" t="n">
        <f aca="false">+$AJ168*AN$10</f>
        <v>0</v>
      </c>
      <c r="AO168" s="2"/>
      <c r="AP168" s="2" t="n">
        <f aca="false">+$AJ168*AP$10</f>
        <v>0</v>
      </c>
      <c r="AQ168" s="2"/>
      <c r="AR168" s="2" t="n">
        <f aca="false">+$AJ168*AR$10</f>
        <v>0</v>
      </c>
      <c r="AS168" s="2"/>
      <c r="AT168" s="2" t="n">
        <f aca="false">+$AJ168*AT$10</f>
        <v>0</v>
      </c>
      <c r="AU168" s="2"/>
      <c r="AV168" s="2" t="n">
        <f aca="false">+$AJ168*AV$10</f>
        <v>0</v>
      </c>
      <c r="AW168" s="2"/>
      <c r="AX168" s="2" t="n">
        <f aca="false">SUM(AK168:AW168)</f>
        <v>0</v>
      </c>
      <c r="AZ168" s="1" t="s">
        <v>80</v>
      </c>
      <c r="BA168" s="2" t="n">
        <f aca="false">+AX168-AJ168</f>
        <v>0</v>
      </c>
    </row>
    <row r="169" customFormat="false" ht="12.75" hidden="false" customHeight="false" outlineLevel="0" collapsed="false">
      <c r="A169" s="0" t="s">
        <v>61</v>
      </c>
      <c r="B169" s="0" t="s">
        <v>278</v>
      </c>
      <c r="C169" s="0" t="s">
        <v>265</v>
      </c>
      <c r="D169" s="0" t="n">
        <v>100135</v>
      </c>
      <c r="E169" s="1" t="n">
        <v>1086</v>
      </c>
      <c r="AD169" s="1" t="n">
        <f aca="false">SUM(G169:AC169)</f>
        <v>0</v>
      </c>
      <c r="AF169" s="2" t="n">
        <f aca="false">-AD169</f>
        <v>-0</v>
      </c>
      <c r="AH169" s="2" t="n">
        <v>0</v>
      </c>
      <c r="AI169" s="2"/>
      <c r="AJ169" s="2" t="n">
        <f aca="false">ROUND(+E169+AF169+AH169,0)</f>
        <v>1086</v>
      </c>
      <c r="AK169" s="2"/>
      <c r="AL169" s="2" t="n">
        <f aca="false">+$AJ169*AL$10</f>
        <v>764.544</v>
      </c>
      <c r="AM169" s="2"/>
      <c r="AN169" s="2" t="n">
        <f aca="false">+$AJ169*AN$10</f>
        <v>28.236</v>
      </c>
      <c r="AO169" s="2"/>
      <c r="AP169" s="2" t="n">
        <f aca="false">+$AJ169*AP$10</f>
        <v>26.064</v>
      </c>
      <c r="AQ169" s="2"/>
      <c r="AR169" s="2" t="n">
        <v>0</v>
      </c>
      <c r="AS169" s="2"/>
      <c r="AT169" s="2" t="n">
        <f aca="false">+$AJ169*AT$10</f>
        <v>86.88</v>
      </c>
      <c r="AU169" s="2"/>
      <c r="AV169" s="2" t="n">
        <f aca="false">+$AJ169*AV$10</f>
        <v>122.718</v>
      </c>
      <c r="AW169" s="2"/>
      <c r="AX169" s="2" t="n">
        <f aca="false">SUM(AK169:AW169)</f>
        <v>1028.442</v>
      </c>
      <c r="AZ169" s="1" t="s">
        <v>64</v>
      </c>
      <c r="BA169" s="2" t="n">
        <f aca="false">+AX169-AJ169</f>
        <v>-57.558</v>
      </c>
    </row>
    <row r="170" customFormat="false" ht="12.75" hidden="false" customHeight="false" outlineLevel="0" collapsed="false">
      <c r="A170" s="0" t="s">
        <v>61</v>
      </c>
      <c r="B170" s="0" t="s">
        <v>279</v>
      </c>
      <c r="C170" s="0" t="s">
        <v>265</v>
      </c>
      <c r="D170" s="0" t="n">
        <v>100136</v>
      </c>
      <c r="E170" s="1" t="n">
        <v>1026</v>
      </c>
      <c r="AD170" s="1" t="n">
        <f aca="false">SUM(G170:AC170)</f>
        <v>0</v>
      </c>
      <c r="AF170" s="2" t="n">
        <f aca="false">-AD170</f>
        <v>-0</v>
      </c>
      <c r="AH170" s="2" t="n">
        <v>-500</v>
      </c>
      <c r="AI170" s="2"/>
      <c r="AJ170" s="2" t="n">
        <f aca="false">ROUND(+E170+AF170+AH170,0)</f>
        <v>526</v>
      </c>
      <c r="AK170" s="2"/>
      <c r="AL170" s="2" t="n">
        <f aca="false">+$AJ170*AL$10</f>
        <v>370.304</v>
      </c>
      <c r="AM170" s="2"/>
      <c r="AN170" s="2" t="n">
        <f aca="false">+$AJ170*AN$10</f>
        <v>13.676</v>
      </c>
      <c r="AO170" s="2"/>
      <c r="AP170" s="2" t="n">
        <f aca="false">+$AJ170*AP$10</f>
        <v>12.624</v>
      </c>
      <c r="AQ170" s="2"/>
      <c r="AR170" s="2" t="n">
        <v>0</v>
      </c>
      <c r="AS170" s="2"/>
      <c r="AT170" s="2" t="n">
        <f aca="false">+$AJ170*AT$10</f>
        <v>42.08</v>
      </c>
      <c r="AU170" s="2"/>
      <c r="AV170" s="2" t="n">
        <f aca="false">+$AJ170*AV$10</f>
        <v>59.438</v>
      </c>
      <c r="AW170" s="2"/>
      <c r="AX170" s="2" t="n">
        <f aca="false">SUM(AK170:AW170)</f>
        <v>498.122</v>
      </c>
      <c r="AZ170" s="1" t="s">
        <v>64</v>
      </c>
      <c r="BA170" s="2" t="n">
        <f aca="false">+AX170-AJ170</f>
        <v>-27.878</v>
      </c>
    </row>
    <row r="171" customFormat="false" ht="12.75" hidden="false" customHeight="false" outlineLevel="0" collapsed="false">
      <c r="A171" s="0" t="s">
        <v>61</v>
      </c>
      <c r="B171" s="0" t="s">
        <v>280</v>
      </c>
      <c r="C171" s="0" t="s">
        <v>265</v>
      </c>
      <c r="D171" s="0" t="n">
        <v>100137</v>
      </c>
      <c r="E171" s="1" t="n">
        <v>3156</v>
      </c>
      <c r="AD171" s="1" t="n">
        <f aca="false">SUM(G171:AC171)</f>
        <v>0</v>
      </c>
      <c r="AF171" s="2" t="n">
        <f aca="false">-AD171</f>
        <v>-0</v>
      </c>
      <c r="AH171" s="2" t="n">
        <v>-3156</v>
      </c>
      <c r="AI171" s="2"/>
      <c r="AJ171" s="2" t="n">
        <f aca="false">ROUND(+E171+AF171+AH171,0)</f>
        <v>0</v>
      </c>
      <c r="AK171" s="2"/>
      <c r="AL171" s="2" t="n">
        <f aca="false">+$AJ171*AL$10</f>
        <v>0</v>
      </c>
      <c r="AM171" s="2"/>
      <c r="AN171" s="2" t="n">
        <f aca="false">+$AJ171*AN$10</f>
        <v>0</v>
      </c>
      <c r="AO171" s="2"/>
      <c r="AP171" s="2" t="n">
        <f aca="false">+$AJ171*AP$10</f>
        <v>0</v>
      </c>
      <c r="AQ171" s="2"/>
      <c r="AR171" s="2" t="n">
        <f aca="false">+$AJ171*AR$10</f>
        <v>0</v>
      </c>
      <c r="AS171" s="2"/>
      <c r="AT171" s="2" t="n">
        <f aca="false">+$AJ171*AT$10</f>
        <v>0</v>
      </c>
      <c r="AU171" s="2"/>
      <c r="AV171" s="2" t="n">
        <f aca="false">+$AJ171*AV$10</f>
        <v>0</v>
      </c>
      <c r="AW171" s="2"/>
      <c r="AX171" s="2" t="n">
        <f aca="false">SUM(AK171:AW171)</f>
        <v>0</v>
      </c>
      <c r="AZ171" s="1" t="s">
        <v>64</v>
      </c>
      <c r="BA171" s="2" t="n">
        <f aca="false">+AX171-AJ171</f>
        <v>0</v>
      </c>
    </row>
    <row r="172" customFormat="false" ht="12.75" hidden="false" customHeight="false" outlineLevel="0" collapsed="false">
      <c r="A172" s="0" t="s">
        <v>61</v>
      </c>
      <c r="B172" s="0" t="s">
        <v>281</v>
      </c>
      <c r="C172" s="0" t="s">
        <v>265</v>
      </c>
      <c r="D172" s="0" t="n">
        <v>100144</v>
      </c>
      <c r="E172" s="1" t="n">
        <v>0</v>
      </c>
      <c r="AD172" s="1" t="n">
        <f aca="false">SUM(G172:AC172)</f>
        <v>0</v>
      </c>
      <c r="AF172" s="2" t="n">
        <f aca="false">-AD172</f>
        <v>-0</v>
      </c>
      <c r="AH172" s="2" t="n">
        <v>0</v>
      </c>
      <c r="AI172" s="2"/>
      <c r="AJ172" s="2" t="n">
        <f aca="false">ROUND(+E172+AF172+AH172,0)</f>
        <v>0</v>
      </c>
      <c r="AK172" s="2"/>
      <c r="AL172" s="2" t="n">
        <f aca="false">+$AJ172*AL$10</f>
        <v>0</v>
      </c>
      <c r="AM172" s="2"/>
      <c r="AN172" s="2" t="n">
        <f aca="false">+$AJ172*AN$10</f>
        <v>0</v>
      </c>
      <c r="AO172" s="2"/>
      <c r="AP172" s="2" t="n">
        <f aca="false">+$AJ172*AP$10</f>
        <v>0</v>
      </c>
      <c r="AQ172" s="2"/>
      <c r="AR172" s="2" t="n">
        <f aca="false">+$AJ172*AR$10</f>
        <v>0</v>
      </c>
      <c r="AS172" s="2"/>
      <c r="AT172" s="2" t="n">
        <f aca="false">+$AJ172*AT$10</f>
        <v>0</v>
      </c>
      <c r="AU172" s="2"/>
      <c r="AV172" s="2" t="n">
        <f aca="false">+$AJ172*AV$10</f>
        <v>0</v>
      </c>
      <c r="AW172" s="2"/>
      <c r="AX172" s="2" t="n">
        <f aca="false">SUM(AK172:AW172)</f>
        <v>0</v>
      </c>
      <c r="BA172" s="2" t="n">
        <f aca="false">+AX172-AJ172</f>
        <v>0</v>
      </c>
    </row>
    <row r="173" customFormat="false" ht="12.75" hidden="false" customHeight="false" outlineLevel="0" collapsed="false">
      <c r="A173" s="0" t="s">
        <v>61</v>
      </c>
      <c r="B173" s="0" t="s">
        <v>282</v>
      </c>
      <c r="C173" s="0" t="s">
        <v>265</v>
      </c>
      <c r="D173" s="0" t="n">
        <v>100145</v>
      </c>
      <c r="E173" s="1" t="n">
        <v>1973</v>
      </c>
      <c r="R173" s="1" t="n">
        <v>600</v>
      </c>
      <c r="W173" s="1" t="n">
        <v>600</v>
      </c>
      <c r="AA173" s="1" t="n">
        <v>80</v>
      </c>
      <c r="AD173" s="1" t="n">
        <f aca="false">SUM(G173:AC173)</f>
        <v>1280</v>
      </c>
      <c r="AF173" s="2" t="n">
        <f aca="false">-AD173</f>
        <v>-1280</v>
      </c>
      <c r="AH173" s="2" t="n">
        <v>-693</v>
      </c>
      <c r="AI173" s="2"/>
      <c r="AJ173" s="2" t="n">
        <f aca="false">ROUND(+E173+AF173+AH173,0)</f>
        <v>0</v>
      </c>
      <c r="AK173" s="2"/>
      <c r="AL173" s="2" t="n">
        <f aca="false">+$AJ173*AL$10</f>
        <v>0</v>
      </c>
      <c r="AM173" s="2"/>
      <c r="AN173" s="2" t="n">
        <f aca="false">+$AJ173*AN$10</f>
        <v>0</v>
      </c>
      <c r="AO173" s="2"/>
      <c r="AP173" s="2" t="n">
        <f aca="false">+$AJ173*AP$10</f>
        <v>0</v>
      </c>
      <c r="AQ173" s="2"/>
      <c r="AR173" s="2" t="n">
        <f aca="false">+$AJ173*AR$10</f>
        <v>0</v>
      </c>
      <c r="AS173" s="2"/>
      <c r="AT173" s="2" t="n">
        <f aca="false">+$AJ173*AT$10</f>
        <v>0</v>
      </c>
      <c r="AU173" s="2"/>
      <c r="AV173" s="2" t="n">
        <f aca="false">+$AJ173*AV$10</f>
        <v>0</v>
      </c>
      <c r="AW173" s="2"/>
      <c r="AX173" s="2" t="n">
        <f aca="false">SUM(AK173:AW173)</f>
        <v>0</v>
      </c>
      <c r="AZ173" s="1" t="s">
        <v>80</v>
      </c>
      <c r="BA173" s="2" t="n">
        <f aca="false">+AX173-AJ173</f>
        <v>0</v>
      </c>
    </row>
    <row r="174" customFormat="false" ht="12.75" hidden="false" customHeight="false" outlineLevel="0" collapsed="false">
      <c r="A174" s="0" t="s">
        <v>61</v>
      </c>
      <c r="B174" s="0" t="s">
        <v>283</v>
      </c>
      <c r="C174" s="0" t="s">
        <v>261</v>
      </c>
      <c r="D174" s="0" t="n">
        <v>100178</v>
      </c>
      <c r="E174" s="1" t="n">
        <v>0</v>
      </c>
      <c r="AD174" s="1" t="n">
        <f aca="false">SUM(G174:AC174)</f>
        <v>0</v>
      </c>
      <c r="AF174" s="2" t="n">
        <f aca="false">-AD174</f>
        <v>-0</v>
      </c>
      <c r="AH174" s="2" t="n">
        <v>0</v>
      </c>
      <c r="AI174" s="2"/>
      <c r="AJ174" s="2" t="n">
        <f aca="false">ROUND(+E174+AF174+AH174,0)</f>
        <v>0</v>
      </c>
      <c r="AK174" s="2"/>
      <c r="AL174" s="2" t="n">
        <f aca="false">+$AJ174*AL$10</f>
        <v>0</v>
      </c>
      <c r="AM174" s="2"/>
      <c r="AN174" s="2" t="n">
        <f aca="false">+$AJ174*AN$10</f>
        <v>0</v>
      </c>
      <c r="AO174" s="2"/>
      <c r="AP174" s="2" t="n">
        <f aca="false">+$AJ174*AP$10</f>
        <v>0</v>
      </c>
      <c r="AQ174" s="2"/>
      <c r="AR174" s="2" t="n">
        <f aca="false">+$AJ174*AR$10</f>
        <v>0</v>
      </c>
      <c r="AS174" s="2"/>
      <c r="AT174" s="2" t="n">
        <f aca="false">+$AJ174*AT$10</f>
        <v>0</v>
      </c>
      <c r="AU174" s="2"/>
      <c r="AV174" s="2" t="n">
        <f aca="false">+$AJ174*AV$10</f>
        <v>0</v>
      </c>
      <c r="AW174" s="2"/>
      <c r="AX174" s="2" t="n">
        <f aca="false">SUM(AK174:AW174)</f>
        <v>0</v>
      </c>
      <c r="BA174" s="2" t="n">
        <f aca="false">+AX174-AJ174</f>
        <v>0</v>
      </c>
    </row>
    <row r="175" customFormat="false" ht="12.75" hidden="false" customHeight="false" outlineLevel="0" collapsed="false">
      <c r="A175" s="0" t="s">
        <v>61</v>
      </c>
      <c r="B175" s="19" t="s">
        <v>284</v>
      </c>
      <c r="C175" s="19" t="s">
        <v>285</v>
      </c>
      <c r="D175" s="19" t="n">
        <v>100222</v>
      </c>
      <c r="E175" s="1" t="n">
        <v>864</v>
      </c>
      <c r="L175" s="1" t="n">
        <v>129.6</v>
      </c>
      <c r="P175" s="1" t="n">
        <v>216</v>
      </c>
      <c r="Q175" s="1" t="n">
        <v>86.4</v>
      </c>
      <c r="R175" s="1" t="n">
        <v>129.6</v>
      </c>
      <c r="S175" s="1" t="n">
        <v>86.4</v>
      </c>
      <c r="W175" s="1" t="n">
        <v>129.6</v>
      </c>
      <c r="X175" s="1" t="n">
        <v>43.2</v>
      </c>
      <c r="Y175" s="1" t="n">
        <v>43.2</v>
      </c>
      <c r="AD175" s="1" t="n">
        <f aca="false">SUM(G175:AC175)</f>
        <v>864</v>
      </c>
      <c r="AF175" s="2" t="n">
        <f aca="false">-AD175</f>
        <v>-864</v>
      </c>
      <c r="AH175" s="2" t="n">
        <v>0</v>
      </c>
      <c r="AI175" s="2"/>
      <c r="AJ175" s="2" t="n">
        <f aca="false">ROUND(+E175+AF175+AH175,0)</f>
        <v>0</v>
      </c>
      <c r="AK175" s="2"/>
      <c r="AL175" s="2" t="n">
        <f aca="false">+$AJ175*AL$10</f>
        <v>0</v>
      </c>
      <c r="AM175" s="2"/>
      <c r="AN175" s="2" t="n">
        <f aca="false">+$AJ175*AN$10</f>
        <v>0</v>
      </c>
      <c r="AO175" s="2"/>
      <c r="AP175" s="2" t="n">
        <f aca="false">+$AJ175*AP$10</f>
        <v>0</v>
      </c>
      <c r="AQ175" s="2"/>
      <c r="AR175" s="2" t="n">
        <f aca="false">+$AJ175*AR$10</f>
        <v>0</v>
      </c>
      <c r="AS175" s="2"/>
      <c r="AT175" s="2" t="n">
        <f aca="false">+$AJ175*AT$10</f>
        <v>0</v>
      </c>
      <c r="AU175" s="2"/>
      <c r="AV175" s="2" t="n">
        <f aca="false">+$AJ175*AV$10</f>
        <v>0</v>
      </c>
      <c r="AW175" s="2"/>
      <c r="AX175" s="2" t="n">
        <f aca="false">SUM(AK175:AW175)</f>
        <v>0</v>
      </c>
      <c r="AZ175" s="1" t="s">
        <v>80</v>
      </c>
      <c r="BA175" s="2" t="n">
        <f aca="false">+AX175-AJ175</f>
        <v>0</v>
      </c>
    </row>
    <row r="176" customFormat="false" ht="12.75" hidden="false" customHeight="false" outlineLevel="0" collapsed="false">
      <c r="A176" s="0" t="s">
        <v>61</v>
      </c>
      <c r="B176" s="19" t="s">
        <v>286</v>
      </c>
      <c r="C176" s="19" t="s">
        <v>287</v>
      </c>
      <c r="D176" s="19" t="n">
        <v>100223</v>
      </c>
      <c r="E176" s="1" t="n">
        <v>668</v>
      </c>
      <c r="L176" s="1" t="n">
        <v>32.736</v>
      </c>
      <c r="M176" s="1" t="n">
        <v>2.004</v>
      </c>
      <c r="N176" s="1" t="n">
        <v>3.34</v>
      </c>
      <c r="O176" s="1" t="n">
        <v>3.34</v>
      </c>
      <c r="P176" s="1" t="n">
        <v>180.38</v>
      </c>
      <c r="Q176" s="1" t="n">
        <v>26.723</v>
      </c>
      <c r="R176" s="1" t="n">
        <v>182.384</v>
      </c>
      <c r="S176" s="1" t="n">
        <v>56.786</v>
      </c>
      <c r="T176" s="1" t="n">
        <v>153.657</v>
      </c>
      <c r="W176" s="1" t="n">
        <v>4.008</v>
      </c>
      <c r="Y176" s="1" t="n">
        <v>14.03</v>
      </c>
      <c r="Z176" s="1" t="n">
        <v>8.685</v>
      </c>
      <c r="AD176" s="1" t="n">
        <f aca="false">SUM(G176:AC176)</f>
        <v>668.073</v>
      </c>
      <c r="AF176" s="2" t="n">
        <f aca="false">-AD176</f>
        <v>-668.073</v>
      </c>
      <c r="AH176" s="2" t="n">
        <v>0</v>
      </c>
      <c r="AI176" s="2"/>
      <c r="AJ176" s="2" t="n">
        <f aca="false">ROUND(+E176+AF176+AH176,0)</f>
        <v>-0</v>
      </c>
      <c r="AK176" s="2"/>
      <c r="AL176" s="2" t="n">
        <f aca="false">+$AJ176*AL$10</f>
        <v>-0</v>
      </c>
      <c r="AM176" s="2"/>
      <c r="AN176" s="2" t="n">
        <f aca="false">+$AJ176*AN$10</f>
        <v>-0</v>
      </c>
      <c r="AO176" s="2"/>
      <c r="AP176" s="2" t="n">
        <f aca="false">+$AJ176*AP$10</f>
        <v>-0</v>
      </c>
      <c r="AQ176" s="2"/>
      <c r="AR176" s="2" t="n">
        <f aca="false">+$AJ176*AR$10</f>
        <v>-0</v>
      </c>
      <c r="AS176" s="2"/>
      <c r="AT176" s="2" t="n">
        <f aca="false">+$AJ176*AT$10</f>
        <v>-0</v>
      </c>
      <c r="AU176" s="2"/>
      <c r="AV176" s="2" t="n">
        <f aca="false">+$AJ176*AV$10</f>
        <v>-0</v>
      </c>
      <c r="AW176" s="2"/>
      <c r="AX176" s="2" t="n">
        <f aca="false">SUM(AK176:AW176)</f>
        <v>0</v>
      </c>
      <c r="AZ176" s="1" t="s">
        <v>80</v>
      </c>
      <c r="BA176" s="2" t="n">
        <f aca="false">+AX176-AJ176</f>
        <v>0</v>
      </c>
    </row>
    <row r="177" customFormat="false" ht="12.75" hidden="false" customHeight="false" outlineLevel="0" collapsed="false">
      <c r="A177" s="0" t="s">
        <v>61</v>
      </c>
      <c r="B177" s="19" t="s">
        <v>288</v>
      </c>
      <c r="C177" s="19" t="s">
        <v>268</v>
      </c>
      <c r="D177" s="19" t="n">
        <v>100231</v>
      </c>
      <c r="E177" s="1" t="n">
        <v>0</v>
      </c>
      <c r="AD177" s="1" t="n">
        <f aca="false">SUM(G177:AC177)</f>
        <v>0</v>
      </c>
      <c r="AF177" s="2" t="n">
        <f aca="false">-AD177</f>
        <v>-0</v>
      </c>
      <c r="AH177" s="2" t="n">
        <v>0</v>
      </c>
      <c r="AI177" s="2"/>
      <c r="AJ177" s="2" t="n">
        <f aca="false">ROUND(+E177+AF177+AH177,0)</f>
        <v>0</v>
      </c>
      <c r="AK177" s="2"/>
      <c r="AL177" s="2" t="n">
        <f aca="false">+$AJ177*AL$10</f>
        <v>0</v>
      </c>
      <c r="AM177" s="2"/>
      <c r="AN177" s="2" t="n">
        <f aca="false">+$AJ177*AN$10</f>
        <v>0</v>
      </c>
      <c r="AO177" s="2"/>
      <c r="AP177" s="2" t="n">
        <f aca="false">+$AJ177*AP$10</f>
        <v>0</v>
      </c>
      <c r="AQ177" s="2"/>
      <c r="AR177" s="2" t="n">
        <f aca="false">+$AJ177*AR$10</f>
        <v>0</v>
      </c>
      <c r="AS177" s="2"/>
      <c r="AT177" s="2" t="n">
        <f aca="false">+$AJ177*AT$10</f>
        <v>0</v>
      </c>
      <c r="AU177" s="2"/>
      <c r="AV177" s="2" t="n">
        <f aca="false">+$AJ177*AV$10</f>
        <v>0</v>
      </c>
      <c r="AW177" s="2"/>
      <c r="AX177" s="2" t="n">
        <f aca="false">SUM(AK177:AW177)</f>
        <v>0</v>
      </c>
      <c r="BA177" s="2" t="n">
        <f aca="false">+AX177-AJ177</f>
        <v>0</v>
      </c>
    </row>
    <row r="178" customFormat="false" ht="12.75" hidden="false" customHeight="false" outlineLevel="0" collapsed="false">
      <c r="A178" s="0" t="s">
        <v>61</v>
      </c>
      <c r="B178" s="19" t="s">
        <v>289</v>
      </c>
      <c r="C178" s="19" t="s">
        <v>290</v>
      </c>
      <c r="D178" s="19" t="n">
        <v>100233</v>
      </c>
      <c r="E178" s="1" t="n">
        <v>0</v>
      </c>
      <c r="AD178" s="1" t="n">
        <f aca="false">SUM(G178:AC178)</f>
        <v>0</v>
      </c>
      <c r="AF178" s="2" t="n">
        <f aca="false">-AD178</f>
        <v>-0</v>
      </c>
      <c r="AH178" s="2" t="n">
        <v>0</v>
      </c>
      <c r="AI178" s="2"/>
      <c r="AJ178" s="2" t="n">
        <f aca="false">ROUND(+E178+AF178+AH178,0)</f>
        <v>0</v>
      </c>
      <c r="AK178" s="2"/>
      <c r="AL178" s="2" t="n">
        <f aca="false">+$AJ178*AL$10</f>
        <v>0</v>
      </c>
      <c r="AM178" s="2"/>
      <c r="AN178" s="2" t="n">
        <f aca="false">+$AJ178*AN$10</f>
        <v>0</v>
      </c>
      <c r="AO178" s="2"/>
      <c r="AP178" s="2" t="n">
        <f aca="false">+$AJ178*AP$10</f>
        <v>0</v>
      </c>
      <c r="AQ178" s="2"/>
      <c r="AR178" s="2" t="n">
        <f aca="false">+$AJ178*AR$10</f>
        <v>0</v>
      </c>
      <c r="AS178" s="2"/>
      <c r="AT178" s="2" t="n">
        <f aca="false">+$AJ178*AT$10</f>
        <v>0</v>
      </c>
      <c r="AU178" s="2"/>
      <c r="AV178" s="2" t="n">
        <f aca="false">+$AJ178*AV$10</f>
        <v>0</v>
      </c>
      <c r="AW178" s="2"/>
      <c r="AX178" s="2" t="n">
        <f aca="false">SUM(AK178:AW178)</f>
        <v>0</v>
      </c>
      <c r="BA178" s="2" t="n">
        <f aca="false">+AX178-AJ178</f>
        <v>0</v>
      </c>
    </row>
    <row r="179" customFormat="false" ht="12.75" hidden="false" customHeight="false" outlineLevel="0" collapsed="false">
      <c r="A179" s="0" t="s">
        <v>61</v>
      </c>
      <c r="B179" s="19" t="s">
        <v>291</v>
      </c>
      <c r="C179" s="19" t="s">
        <v>292</v>
      </c>
      <c r="D179" s="19" t="n">
        <v>100252</v>
      </c>
      <c r="E179" s="1" t="n">
        <v>1253</v>
      </c>
      <c r="N179" s="1" t="n">
        <v>150.327</v>
      </c>
      <c r="P179" s="1" t="n">
        <v>150.327</v>
      </c>
      <c r="Q179" s="1" t="n">
        <v>150.327</v>
      </c>
      <c r="R179" s="1" t="n">
        <v>25.054</v>
      </c>
      <c r="S179" s="1" t="n">
        <v>150.327</v>
      </c>
      <c r="T179" s="1" t="n">
        <v>250.545</v>
      </c>
      <c r="W179" s="1" t="n">
        <v>375.818</v>
      </c>
      <c r="AD179" s="1" t="n">
        <f aca="false">SUM(G179:AC179)</f>
        <v>1252.725</v>
      </c>
      <c r="AF179" s="2" t="n">
        <f aca="false">-AD179</f>
        <v>-1252.725</v>
      </c>
      <c r="AH179" s="2" t="n">
        <v>0</v>
      </c>
      <c r="AI179" s="2"/>
      <c r="AJ179" s="2" t="n">
        <f aca="false">ROUND(+E179+AF179+AH179,0)</f>
        <v>0</v>
      </c>
      <c r="AK179" s="2"/>
      <c r="AL179" s="2" t="n">
        <f aca="false">+$AJ179*AL$10</f>
        <v>0</v>
      </c>
      <c r="AM179" s="2"/>
      <c r="AN179" s="2" t="n">
        <f aca="false">+$AJ179*AN$10</f>
        <v>0</v>
      </c>
      <c r="AO179" s="2"/>
      <c r="AP179" s="2" t="n">
        <f aca="false">+$AJ179*AP$10</f>
        <v>0</v>
      </c>
      <c r="AQ179" s="2"/>
      <c r="AR179" s="2" t="n">
        <f aca="false">+$AJ179*AR$10</f>
        <v>0</v>
      </c>
      <c r="AS179" s="2"/>
      <c r="AT179" s="2" t="n">
        <f aca="false">+$AJ179*AT$10</f>
        <v>0</v>
      </c>
      <c r="AU179" s="2"/>
      <c r="AV179" s="2" t="n">
        <f aca="false">+$AJ179*AV$10</f>
        <v>0</v>
      </c>
      <c r="AW179" s="2"/>
      <c r="AX179" s="2" t="n">
        <f aca="false">SUM(AK179:AW179)</f>
        <v>0</v>
      </c>
      <c r="AZ179" s="1" t="s">
        <v>80</v>
      </c>
      <c r="BA179" s="2" t="n">
        <f aca="false">+AX179-AJ179</f>
        <v>0</v>
      </c>
    </row>
    <row r="180" customFormat="false" ht="12.75" hidden="false" customHeight="false" outlineLevel="0" collapsed="false">
      <c r="A180" s="0" t="s">
        <v>61</v>
      </c>
      <c r="B180" s="19" t="s">
        <v>293</v>
      </c>
      <c r="C180" s="19" t="s">
        <v>294</v>
      </c>
      <c r="D180" s="19" t="n">
        <v>100882</v>
      </c>
      <c r="E180" s="1" t="n">
        <v>1753</v>
      </c>
      <c r="L180" s="1" t="n">
        <v>409.68</v>
      </c>
      <c r="N180" s="1" t="n">
        <v>5</v>
      </c>
      <c r="O180" s="1" t="n">
        <v>5</v>
      </c>
      <c r="P180" s="1" t="n">
        <v>222</v>
      </c>
      <c r="Q180" s="1" t="n">
        <v>222</v>
      </c>
      <c r="R180" s="1" t="n">
        <v>222</v>
      </c>
      <c r="S180" s="1" t="n">
        <v>222</v>
      </c>
      <c r="T180" s="1" t="n">
        <v>222</v>
      </c>
      <c r="W180" s="1" t="n">
        <v>223</v>
      </c>
      <c r="AD180" s="1" t="n">
        <f aca="false">SUM(G180:AC180)</f>
        <v>1752.68</v>
      </c>
      <c r="AF180" s="2" t="n">
        <f aca="false">-AD180</f>
        <v>-1752.68</v>
      </c>
      <c r="AH180" s="2" t="n">
        <v>0</v>
      </c>
      <c r="AI180" s="2"/>
      <c r="AJ180" s="2" t="n">
        <f aca="false">ROUND(+E180+AF180+AH180,0)</f>
        <v>0</v>
      </c>
      <c r="AK180" s="2"/>
      <c r="AL180" s="2" t="n">
        <f aca="false">+$AJ180*AL$10</f>
        <v>0</v>
      </c>
      <c r="AM180" s="2"/>
      <c r="AN180" s="2" t="n">
        <f aca="false">+$AJ180*AN$10</f>
        <v>0</v>
      </c>
      <c r="AO180" s="2"/>
      <c r="AP180" s="2" t="n">
        <f aca="false">+$AJ180*AP$10</f>
        <v>0</v>
      </c>
      <c r="AQ180" s="2"/>
      <c r="AR180" s="2" t="n">
        <f aca="false">+$AJ180*AR$10</f>
        <v>0</v>
      </c>
      <c r="AS180" s="2"/>
      <c r="AT180" s="2" t="n">
        <f aca="false">+$AJ180*AT$10</f>
        <v>0</v>
      </c>
      <c r="AU180" s="2"/>
      <c r="AV180" s="2" t="n">
        <f aca="false">+$AJ180*AV$10</f>
        <v>0</v>
      </c>
      <c r="AW180" s="2"/>
      <c r="AX180" s="2" t="n">
        <f aca="false">SUM(AK180:AW180)</f>
        <v>0</v>
      </c>
      <c r="AZ180" s="1" t="s">
        <v>80</v>
      </c>
      <c r="BA180" s="2" t="n">
        <f aca="false">+AX180-AJ180</f>
        <v>0</v>
      </c>
    </row>
    <row r="181" customFormat="false" ht="12.75" hidden="false" customHeight="false" outlineLevel="0" collapsed="false">
      <c r="A181" s="0" t="s">
        <v>61</v>
      </c>
      <c r="B181" s="19" t="s">
        <v>295</v>
      </c>
      <c r="C181" s="19" t="s">
        <v>296</v>
      </c>
      <c r="D181" s="19" t="n">
        <v>100883</v>
      </c>
      <c r="E181" s="1" t="n">
        <v>521</v>
      </c>
      <c r="L181" s="1" t="n">
        <v>130.283</v>
      </c>
      <c r="N181" s="1" t="n">
        <v>26.057</v>
      </c>
      <c r="O181" s="1" t="n">
        <v>26.057</v>
      </c>
      <c r="P181" s="1" t="n">
        <v>52.113</v>
      </c>
      <c r="Q181" s="1" t="n">
        <v>26.057</v>
      </c>
      <c r="R181" s="1" t="n">
        <v>52.113</v>
      </c>
      <c r="S181" s="1" t="n">
        <v>52.113</v>
      </c>
      <c r="T181" s="1" t="n">
        <v>52.113</v>
      </c>
      <c r="V181" s="1" t="n">
        <v>5.211</v>
      </c>
      <c r="W181" s="1" t="n">
        <v>78.17</v>
      </c>
      <c r="X181" s="1" t="n">
        <v>5.211</v>
      </c>
      <c r="Z181" s="1" t="n">
        <v>10.423</v>
      </c>
      <c r="AA181" s="1" t="n">
        <v>5.211</v>
      </c>
      <c r="AD181" s="1" t="n">
        <f aca="false">SUM(G181:AC181)</f>
        <v>521.132</v>
      </c>
      <c r="AF181" s="2" t="n">
        <f aca="false">-AD181</f>
        <v>-521.132</v>
      </c>
      <c r="AH181" s="2" t="n">
        <v>0</v>
      </c>
      <c r="AI181" s="2"/>
      <c r="AJ181" s="2" t="n">
        <f aca="false">ROUND(+E181+AF181+AH181,0)</f>
        <v>-0</v>
      </c>
      <c r="AK181" s="2"/>
      <c r="AL181" s="2" t="n">
        <f aca="false">+$AJ181*AL$10</f>
        <v>-0</v>
      </c>
      <c r="AM181" s="2"/>
      <c r="AN181" s="2" t="n">
        <f aca="false">+$AJ181*AN$10</f>
        <v>-0</v>
      </c>
      <c r="AO181" s="2"/>
      <c r="AP181" s="2" t="n">
        <f aca="false">+$AJ181*AP$10</f>
        <v>-0</v>
      </c>
      <c r="AQ181" s="2"/>
      <c r="AR181" s="2" t="n">
        <f aca="false">+$AJ181*AR$10</f>
        <v>-0</v>
      </c>
      <c r="AS181" s="2"/>
      <c r="AT181" s="2" t="n">
        <f aca="false">+$AJ181*AT$10</f>
        <v>-0</v>
      </c>
      <c r="AU181" s="2"/>
      <c r="AV181" s="2" t="n">
        <f aca="false">+$AJ181*AV$10</f>
        <v>-0</v>
      </c>
      <c r="AW181" s="2"/>
      <c r="AX181" s="2" t="n">
        <f aca="false">SUM(AK181:AW181)</f>
        <v>0</v>
      </c>
      <c r="AZ181" s="1" t="s">
        <v>80</v>
      </c>
      <c r="BA181" s="2" t="n">
        <f aca="false">+AX181-AJ181</f>
        <v>0</v>
      </c>
    </row>
    <row r="182" customFormat="false" ht="12.75" hidden="false" customHeight="false" outlineLevel="0" collapsed="false">
      <c r="A182" s="0" t="s">
        <v>61</v>
      </c>
      <c r="B182" s="19" t="s">
        <v>297</v>
      </c>
      <c r="C182" s="19" t="s">
        <v>298</v>
      </c>
      <c r="D182" s="19" t="n">
        <v>102741</v>
      </c>
      <c r="E182" s="1" t="n">
        <v>1554</v>
      </c>
      <c r="AD182" s="1" t="n">
        <f aca="false">SUM(G182:AC182)</f>
        <v>0</v>
      </c>
      <c r="AF182" s="2" t="n">
        <f aca="false">-AD182</f>
        <v>-0</v>
      </c>
      <c r="AH182" s="2" t="n">
        <v>-500</v>
      </c>
      <c r="AI182" s="2"/>
      <c r="AJ182" s="2" t="n">
        <f aca="false">ROUND(+E182+AF182+AH182,0)</f>
        <v>1054</v>
      </c>
      <c r="AK182" s="2"/>
      <c r="AL182" s="2" t="n">
        <f aca="false">+$AJ182*AL$10</f>
        <v>742.016</v>
      </c>
      <c r="AM182" s="2"/>
      <c r="AN182" s="2" t="n">
        <f aca="false">+$AJ182*AN$10</f>
        <v>27.404</v>
      </c>
      <c r="AO182" s="2"/>
      <c r="AP182" s="2" t="n">
        <f aca="false">+$AJ182*AP$10</f>
        <v>25.296</v>
      </c>
      <c r="AQ182" s="2"/>
      <c r="AR182" s="2" t="n">
        <f aca="false">+$AJ182*AR$10</f>
        <v>55.862</v>
      </c>
      <c r="AS182" s="2"/>
      <c r="AT182" s="2" t="n">
        <f aca="false">+$AJ182*AT$10</f>
        <v>84.32</v>
      </c>
      <c r="AU182" s="2"/>
      <c r="AV182" s="2" t="n">
        <f aca="false">+$AJ182*AV$10</f>
        <v>119.102</v>
      </c>
      <c r="AW182" s="2"/>
      <c r="AX182" s="2" t="n">
        <f aca="false">SUM(AK182:AW182)</f>
        <v>1054</v>
      </c>
      <c r="AZ182" s="1" t="s">
        <v>64</v>
      </c>
      <c r="BA182" s="2" t="n">
        <f aca="false">+AX182-AJ182</f>
        <v>0</v>
      </c>
    </row>
    <row r="183" customFormat="false" ht="12.75" hidden="false" customHeight="false" outlineLevel="0" collapsed="false">
      <c r="A183" s="0" t="s">
        <v>61</v>
      </c>
      <c r="B183" s="19" t="s">
        <v>299</v>
      </c>
      <c r="C183" s="19" t="s">
        <v>265</v>
      </c>
      <c r="D183" s="19" t="n">
        <v>103226</v>
      </c>
      <c r="E183" s="1" t="n">
        <v>784</v>
      </c>
      <c r="AD183" s="1" t="n">
        <f aca="false">SUM(G183:AC183)</f>
        <v>0</v>
      </c>
      <c r="AF183" s="2" t="n">
        <f aca="false">-AD183</f>
        <v>-0</v>
      </c>
      <c r="AH183" s="2" t="n">
        <v>-784</v>
      </c>
      <c r="AI183" s="2"/>
      <c r="AJ183" s="2" t="n">
        <f aca="false">ROUND(+E183+AF183+AH183,0)</f>
        <v>0</v>
      </c>
      <c r="AK183" s="2"/>
      <c r="AL183" s="2" t="n">
        <f aca="false">+$AJ183*AL$10</f>
        <v>0</v>
      </c>
      <c r="AM183" s="2"/>
      <c r="AN183" s="2" t="n">
        <f aca="false">+$AJ183*AN$10</f>
        <v>0</v>
      </c>
      <c r="AO183" s="2"/>
      <c r="AP183" s="2" t="n">
        <f aca="false">+$AJ183*AP$10</f>
        <v>0</v>
      </c>
      <c r="AQ183" s="2"/>
      <c r="AR183" s="2" t="n">
        <f aca="false">+$AJ183*AR$10</f>
        <v>0</v>
      </c>
      <c r="AS183" s="2"/>
      <c r="AT183" s="2" t="n">
        <f aca="false">+$AJ183*AT$10</f>
        <v>0</v>
      </c>
      <c r="AU183" s="2"/>
      <c r="AV183" s="2" t="n">
        <f aca="false">+$AJ183*AV$10</f>
        <v>0</v>
      </c>
      <c r="AW183" s="2"/>
      <c r="AX183" s="2" t="n">
        <f aca="false">SUM(AK183:AW183)</f>
        <v>0</v>
      </c>
      <c r="AZ183" s="1" t="s">
        <v>64</v>
      </c>
      <c r="BA183" s="2" t="n">
        <f aca="false">+AX183-AJ183</f>
        <v>0</v>
      </c>
    </row>
    <row r="184" customFormat="false" ht="12.75" hidden="false" customHeight="false" outlineLevel="0" collapsed="false">
      <c r="A184" s="0" t="s">
        <v>61</v>
      </c>
      <c r="B184" s="19" t="s">
        <v>300</v>
      </c>
      <c r="C184" s="19" t="s">
        <v>265</v>
      </c>
      <c r="D184" s="19" t="n">
        <v>103243</v>
      </c>
      <c r="E184" s="1" t="n">
        <v>107</v>
      </c>
      <c r="AD184" s="1" t="n">
        <f aca="false">SUM(G184:AC184)</f>
        <v>0</v>
      </c>
      <c r="AF184" s="2" t="n">
        <f aca="false">-AD184</f>
        <v>-0</v>
      </c>
      <c r="AH184" s="2" t="n">
        <v>-107</v>
      </c>
      <c r="AI184" s="2"/>
      <c r="AJ184" s="2" t="n">
        <f aca="false">ROUND(+E184+AF184+AH184,0)</f>
        <v>0</v>
      </c>
      <c r="AK184" s="2"/>
      <c r="AL184" s="2" t="n">
        <f aca="false">+$AJ184*AL$10</f>
        <v>0</v>
      </c>
      <c r="AM184" s="2"/>
      <c r="AN184" s="2" t="n">
        <f aca="false">+$AJ184*AN$10</f>
        <v>0</v>
      </c>
      <c r="AO184" s="2"/>
      <c r="AP184" s="2" t="n">
        <f aca="false">+$AJ184*AP$10</f>
        <v>0</v>
      </c>
      <c r="AQ184" s="2"/>
      <c r="AR184" s="2" t="n">
        <f aca="false">+$AJ184*AR$10</f>
        <v>0</v>
      </c>
      <c r="AS184" s="2"/>
      <c r="AT184" s="2" t="n">
        <f aca="false">+$AJ184*AT$10</f>
        <v>0</v>
      </c>
      <c r="AU184" s="2"/>
      <c r="AV184" s="2" t="n">
        <f aca="false">+$AJ184*AV$10</f>
        <v>0</v>
      </c>
      <c r="AW184" s="2"/>
      <c r="AX184" s="2" t="n">
        <f aca="false">SUM(AK184:AW184)</f>
        <v>0</v>
      </c>
      <c r="AZ184" s="1" t="s">
        <v>64</v>
      </c>
      <c r="BA184" s="2" t="n">
        <f aca="false">+AX184-AJ184</f>
        <v>0</v>
      </c>
    </row>
    <row r="185" customFormat="false" ht="12.75" hidden="false" customHeight="false" outlineLevel="0" collapsed="false">
      <c r="A185" s="0" t="s">
        <v>61</v>
      </c>
      <c r="B185" s="0" t="s">
        <v>301</v>
      </c>
      <c r="C185" s="0" t="s">
        <v>265</v>
      </c>
      <c r="D185" s="0" t="n">
        <v>103245</v>
      </c>
      <c r="E185" s="1" t="n">
        <v>160</v>
      </c>
      <c r="AD185" s="1" t="n">
        <f aca="false">SUM(G185:AC185)</f>
        <v>0</v>
      </c>
      <c r="AF185" s="2" t="n">
        <f aca="false">-AD185</f>
        <v>-0</v>
      </c>
      <c r="AH185" s="2" t="n">
        <v>0</v>
      </c>
      <c r="AI185" s="2"/>
      <c r="AJ185" s="2" t="n">
        <f aca="false">ROUND(+E185+AF185+AH185,0)</f>
        <v>160</v>
      </c>
      <c r="AK185" s="2"/>
      <c r="AL185" s="2" t="n">
        <f aca="false">+$AJ185*AL$10</f>
        <v>112.64</v>
      </c>
      <c r="AM185" s="2"/>
      <c r="AN185" s="2" t="n">
        <f aca="false">+$AJ185*AN$10</f>
        <v>4.16</v>
      </c>
      <c r="AO185" s="2"/>
      <c r="AP185" s="2" t="n">
        <f aca="false">+$AJ185*AP$10</f>
        <v>3.84</v>
      </c>
      <c r="AQ185" s="2"/>
      <c r="AR185" s="2" t="n">
        <v>0</v>
      </c>
      <c r="AS185" s="2"/>
      <c r="AT185" s="2" t="n">
        <f aca="false">+$AJ185*AT$10</f>
        <v>12.8</v>
      </c>
      <c r="AU185" s="2"/>
      <c r="AV185" s="2" t="n">
        <f aca="false">+$AJ185*AV$10</f>
        <v>18.08</v>
      </c>
      <c r="AW185" s="2"/>
      <c r="AX185" s="2" t="n">
        <f aca="false">SUM(AK185:AW185)</f>
        <v>151.52</v>
      </c>
      <c r="AZ185" s="1" t="s">
        <v>64</v>
      </c>
      <c r="BA185" s="2" t="n">
        <f aca="false">+AX185-AJ185</f>
        <v>-8.47999999999999</v>
      </c>
    </row>
    <row r="186" customFormat="false" ht="12.75" hidden="false" customHeight="false" outlineLevel="0" collapsed="false">
      <c r="A186" s="0" t="s">
        <v>61</v>
      </c>
      <c r="B186" s="0" t="s">
        <v>302</v>
      </c>
      <c r="C186" s="0" t="s">
        <v>268</v>
      </c>
      <c r="D186" s="0" t="n">
        <v>103246</v>
      </c>
      <c r="E186" s="1" t="n">
        <v>292</v>
      </c>
      <c r="P186" s="1" t="n">
        <v>172.28</v>
      </c>
      <c r="T186" s="1" t="n">
        <v>119.72</v>
      </c>
      <c r="AD186" s="1" t="n">
        <f aca="false">SUM(G186:AC186)</f>
        <v>292</v>
      </c>
      <c r="AF186" s="2" t="n">
        <f aca="false">-AD186</f>
        <v>-292</v>
      </c>
      <c r="AH186" s="2" t="n">
        <v>0</v>
      </c>
      <c r="AI186" s="2"/>
      <c r="AJ186" s="2" t="n">
        <f aca="false">ROUND(+E186+AF186+AH186,0)</f>
        <v>0</v>
      </c>
      <c r="AK186" s="2"/>
      <c r="AL186" s="2" t="n">
        <f aca="false">+$AJ186*AL$10</f>
        <v>0</v>
      </c>
      <c r="AM186" s="2"/>
      <c r="AN186" s="2" t="n">
        <f aca="false">+$AJ186*AN$10</f>
        <v>0</v>
      </c>
      <c r="AO186" s="2"/>
      <c r="AP186" s="2" t="n">
        <f aca="false">+$AJ186*AP$10</f>
        <v>0</v>
      </c>
      <c r="AQ186" s="2"/>
      <c r="AR186" s="2" t="n">
        <f aca="false">+$AJ186*AR$10</f>
        <v>0</v>
      </c>
      <c r="AS186" s="2"/>
      <c r="AT186" s="2" t="n">
        <f aca="false">+$AJ186*AT$10</f>
        <v>0</v>
      </c>
      <c r="AU186" s="2"/>
      <c r="AV186" s="2" t="n">
        <f aca="false">+$AJ186*AV$10</f>
        <v>0</v>
      </c>
      <c r="AW186" s="2"/>
      <c r="AX186" s="2" t="n">
        <f aca="false">SUM(AK186:AW186)</f>
        <v>0</v>
      </c>
      <c r="AZ186" s="1" t="s">
        <v>80</v>
      </c>
      <c r="BA186" s="2" t="n">
        <f aca="false">+AX186-AJ186</f>
        <v>0</v>
      </c>
    </row>
    <row r="187" customFormat="false" ht="12.75" hidden="false" customHeight="false" outlineLevel="0" collapsed="false">
      <c r="A187" s="0" t="s">
        <v>61</v>
      </c>
      <c r="B187" s="0" t="s">
        <v>303</v>
      </c>
      <c r="C187" s="0" t="s">
        <v>265</v>
      </c>
      <c r="D187" s="0" t="n">
        <v>103247</v>
      </c>
      <c r="E187" s="1" t="n">
        <v>1862</v>
      </c>
      <c r="AD187" s="1" t="n">
        <f aca="false">SUM(G187:AC187)</f>
        <v>0</v>
      </c>
      <c r="AF187" s="2" t="n">
        <f aca="false">-AD187</f>
        <v>-0</v>
      </c>
      <c r="AH187" s="2" t="n">
        <v>-1862</v>
      </c>
      <c r="AI187" s="2"/>
      <c r="AJ187" s="2" t="n">
        <f aca="false">ROUND(+E187+AF187+AH187,0)</f>
        <v>0</v>
      </c>
      <c r="AK187" s="2"/>
      <c r="AL187" s="2" t="n">
        <f aca="false">+$AJ187*AL$10</f>
        <v>0</v>
      </c>
      <c r="AM187" s="2"/>
      <c r="AN187" s="2" t="n">
        <f aca="false">+$AJ187*AN$10</f>
        <v>0</v>
      </c>
      <c r="AO187" s="2"/>
      <c r="AP187" s="2" t="n">
        <f aca="false">+$AJ187*AP$10</f>
        <v>0</v>
      </c>
      <c r="AQ187" s="2"/>
      <c r="AR187" s="2" t="n">
        <f aca="false">+$AJ187*AR$10</f>
        <v>0</v>
      </c>
      <c r="AS187" s="2"/>
      <c r="AT187" s="2" t="n">
        <f aca="false">+$AJ187*AT$10</f>
        <v>0</v>
      </c>
      <c r="AU187" s="2"/>
      <c r="AV187" s="2" t="n">
        <f aca="false">+$AJ187*AV$10</f>
        <v>0</v>
      </c>
      <c r="AW187" s="2"/>
      <c r="AX187" s="2" t="n">
        <f aca="false">SUM(AK187:AW187)</f>
        <v>0</v>
      </c>
      <c r="AZ187" s="1" t="s">
        <v>64</v>
      </c>
      <c r="BA187" s="2" t="n">
        <f aca="false">+AX187-AJ187</f>
        <v>0</v>
      </c>
    </row>
    <row r="188" customFormat="false" ht="12.75" hidden="false" customHeight="false" outlineLevel="0" collapsed="false">
      <c r="A188" s="0" t="s">
        <v>61</v>
      </c>
      <c r="B188" s="0" t="s">
        <v>304</v>
      </c>
      <c r="C188" s="0" t="s">
        <v>268</v>
      </c>
      <c r="D188" s="0" t="n">
        <v>103885</v>
      </c>
      <c r="E188" s="1" t="n">
        <v>468</v>
      </c>
      <c r="P188" s="1" t="n">
        <v>276.12</v>
      </c>
      <c r="T188" s="1" t="n">
        <v>191.88</v>
      </c>
      <c r="AD188" s="1" t="n">
        <f aca="false">SUM(G188:AC188)</f>
        <v>468</v>
      </c>
      <c r="AF188" s="2" t="n">
        <f aca="false">-AD188</f>
        <v>-468</v>
      </c>
      <c r="AH188" s="2" t="n">
        <v>0</v>
      </c>
      <c r="AI188" s="2"/>
      <c r="AJ188" s="2" t="n">
        <f aca="false">ROUND(+E188+AF188+AH188,0)</f>
        <v>0</v>
      </c>
      <c r="AK188" s="2"/>
      <c r="AL188" s="2" t="n">
        <f aca="false">+$AJ188*AL$10</f>
        <v>0</v>
      </c>
      <c r="AM188" s="2"/>
      <c r="AN188" s="2" t="n">
        <f aca="false">+$AJ188*AN$10</f>
        <v>0</v>
      </c>
      <c r="AO188" s="2"/>
      <c r="AP188" s="2" t="n">
        <f aca="false">+$AJ188*AP$10</f>
        <v>0</v>
      </c>
      <c r="AQ188" s="2"/>
      <c r="AR188" s="2" t="n">
        <f aca="false">+$AJ188*AR$10</f>
        <v>0</v>
      </c>
      <c r="AS188" s="2"/>
      <c r="AT188" s="2" t="n">
        <f aca="false">+$AJ188*AT$10</f>
        <v>0</v>
      </c>
      <c r="AU188" s="2"/>
      <c r="AV188" s="2" t="n">
        <f aca="false">+$AJ188*AV$10</f>
        <v>0</v>
      </c>
      <c r="AW188" s="2"/>
      <c r="AX188" s="2" t="n">
        <f aca="false">SUM(AK188:AW188)</f>
        <v>0</v>
      </c>
      <c r="AZ188" s="1" t="s">
        <v>80</v>
      </c>
      <c r="BA188" s="2" t="n">
        <f aca="false">+AX188-AJ188</f>
        <v>0</v>
      </c>
    </row>
    <row r="189" customFormat="false" ht="12.75" hidden="false" customHeight="false" outlineLevel="0" collapsed="false">
      <c r="A189" s="0" t="s">
        <v>61</v>
      </c>
      <c r="B189" s="0" t="s">
        <v>305</v>
      </c>
      <c r="C189" s="0" t="s">
        <v>268</v>
      </c>
      <c r="D189" s="0" t="n">
        <v>103886</v>
      </c>
      <c r="E189" s="1" t="n">
        <v>147</v>
      </c>
      <c r="R189" s="1" t="n">
        <v>73.35</v>
      </c>
      <c r="V189" s="1" t="n">
        <v>73.35</v>
      </c>
      <c r="AD189" s="1" t="n">
        <f aca="false">SUM(G189:AC189)</f>
        <v>146.7</v>
      </c>
      <c r="AF189" s="2" t="n">
        <f aca="false">-AD189</f>
        <v>-146.7</v>
      </c>
      <c r="AH189" s="2" t="n">
        <v>0</v>
      </c>
      <c r="AI189" s="2"/>
      <c r="AJ189" s="2" t="n">
        <f aca="false">ROUND(+E189+AF189+AH189,0)</f>
        <v>0</v>
      </c>
      <c r="AK189" s="2"/>
      <c r="AL189" s="2" t="n">
        <f aca="false">+$AJ189*AL$10</f>
        <v>0</v>
      </c>
      <c r="AM189" s="2"/>
      <c r="AN189" s="2" t="n">
        <f aca="false">+$AJ189*AN$10</f>
        <v>0</v>
      </c>
      <c r="AO189" s="2"/>
      <c r="AP189" s="2" t="n">
        <f aca="false">+$AJ189*AP$10</f>
        <v>0</v>
      </c>
      <c r="AQ189" s="2"/>
      <c r="AR189" s="2" t="n">
        <f aca="false">+$AJ189*AR$10</f>
        <v>0</v>
      </c>
      <c r="AS189" s="2"/>
      <c r="AT189" s="2" t="n">
        <f aca="false">+$AJ189*AT$10</f>
        <v>0</v>
      </c>
      <c r="AU189" s="2"/>
      <c r="AV189" s="2" t="n">
        <f aca="false">+$AJ189*AV$10</f>
        <v>0</v>
      </c>
      <c r="AW189" s="2"/>
      <c r="AX189" s="2" t="n">
        <f aca="false">SUM(AK189:AW189)</f>
        <v>0</v>
      </c>
      <c r="AZ189" s="1" t="s">
        <v>80</v>
      </c>
      <c r="BA189" s="2" t="n">
        <f aca="false">+AX189-AJ189</f>
        <v>0</v>
      </c>
    </row>
    <row r="190" customFormat="false" ht="12.75" hidden="false" customHeight="false" outlineLevel="0" collapsed="false">
      <c r="A190" s="0" t="s">
        <v>61</v>
      </c>
      <c r="B190" s="0" t="s">
        <v>306</v>
      </c>
      <c r="C190" s="0" t="s">
        <v>268</v>
      </c>
      <c r="D190" s="0" t="n">
        <v>103887</v>
      </c>
      <c r="E190" s="1" t="n">
        <v>236</v>
      </c>
      <c r="U190" s="1" t="n">
        <v>235.94</v>
      </c>
      <c r="AD190" s="1" t="n">
        <f aca="false">SUM(G190:AC190)</f>
        <v>235.94</v>
      </c>
      <c r="AF190" s="2" t="n">
        <f aca="false">-AD190</f>
        <v>-235.94</v>
      </c>
      <c r="AH190" s="2" t="n">
        <v>0</v>
      </c>
      <c r="AI190" s="2"/>
      <c r="AJ190" s="2" t="n">
        <f aca="false">ROUND(+E190+AF190+AH190,0)</f>
        <v>0</v>
      </c>
      <c r="AK190" s="2"/>
      <c r="AL190" s="2" t="n">
        <f aca="false">+$AJ190*AL$10</f>
        <v>0</v>
      </c>
      <c r="AM190" s="2"/>
      <c r="AN190" s="2" t="n">
        <f aca="false">+$AJ190*AN$10</f>
        <v>0</v>
      </c>
      <c r="AO190" s="2"/>
      <c r="AP190" s="2" t="n">
        <f aca="false">+$AJ190*AP$10</f>
        <v>0</v>
      </c>
      <c r="AQ190" s="2"/>
      <c r="AR190" s="2" t="n">
        <f aca="false">+$AJ190*AR$10</f>
        <v>0</v>
      </c>
      <c r="AS190" s="2"/>
      <c r="AT190" s="2" t="n">
        <f aca="false">+$AJ190*AT$10</f>
        <v>0</v>
      </c>
      <c r="AU190" s="2"/>
      <c r="AV190" s="2" t="n">
        <f aca="false">+$AJ190*AV$10</f>
        <v>0</v>
      </c>
      <c r="AW190" s="2"/>
      <c r="AX190" s="2" t="n">
        <f aca="false">SUM(AK190:AW190)</f>
        <v>0</v>
      </c>
      <c r="AZ190" s="1" t="s">
        <v>80</v>
      </c>
      <c r="BA190" s="2" t="n">
        <f aca="false">+AX190-AJ190</f>
        <v>0</v>
      </c>
    </row>
    <row r="191" customFormat="false" ht="12.75" hidden="false" customHeight="false" outlineLevel="0" collapsed="false">
      <c r="A191" s="0" t="s">
        <v>61</v>
      </c>
      <c r="B191" s="0" t="s">
        <v>307</v>
      </c>
      <c r="C191" s="0" t="s">
        <v>308</v>
      </c>
      <c r="D191" s="0" t="n">
        <v>140196</v>
      </c>
      <c r="E191" s="1" t="n">
        <v>2000</v>
      </c>
      <c r="G191" s="1" t="n">
        <v>39.999</v>
      </c>
      <c r="H191" s="1" t="n">
        <v>39.999</v>
      </c>
      <c r="I191" s="1" t="n">
        <v>39.999</v>
      </c>
      <c r="J191" s="1" t="n">
        <v>39.999</v>
      </c>
      <c r="K191" s="1" t="n">
        <v>39.999</v>
      </c>
      <c r="L191" s="1" t="n">
        <v>99.999</v>
      </c>
      <c r="M191" s="1" t="n">
        <v>39.999</v>
      </c>
      <c r="N191" s="1" t="n">
        <v>99.999</v>
      </c>
      <c r="O191" s="1" t="n">
        <v>99.999</v>
      </c>
      <c r="P191" s="1" t="n">
        <v>299.996</v>
      </c>
      <c r="Q191" s="1" t="n">
        <v>99.999</v>
      </c>
      <c r="R191" s="1" t="n">
        <v>99.999</v>
      </c>
      <c r="S191" s="1" t="n">
        <v>99.999</v>
      </c>
      <c r="T191" s="1" t="n">
        <v>99.999</v>
      </c>
      <c r="U191" s="1" t="n">
        <v>99.999</v>
      </c>
      <c r="V191" s="1" t="n">
        <v>99.999</v>
      </c>
      <c r="W191" s="1" t="n">
        <v>399.995</v>
      </c>
      <c r="X191" s="1" t="n">
        <v>39.999</v>
      </c>
      <c r="Y191" s="1" t="n">
        <v>39.999</v>
      </c>
      <c r="Z191" s="1" t="n">
        <v>39.999</v>
      </c>
      <c r="AA191" s="1" t="n">
        <v>39.999</v>
      </c>
      <c r="AD191" s="1" t="n">
        <f aca="false">SUM(G191:AC191)</f>
        <v>1999.972</v>
      </c>
      <c r="AF191" s="2" t="n">
        <f aca="false">-AD191</f>
        <v>-1999.972</v>
      </c>
      <c r="AH191" s="2" t="n">
        <v>0</v>
      </c>
      <c r="AI191" s="2"/>
      <c r="AJ191" s="2" t="n">
        <f aca="false">ROUND(+E191+AF191+AH191,0)</f>
        <v>0</v>
      </c>
      <c r="AK191" s="2"/>
      <c r="AL191" s="2" t="n">
        <f aca="false">+$AJ191*AL$10</f>
        <v>0</v>
      </c>
      <c r="AM191" s="2"/>
      <c r="AN191" s="2" t="n">
        <f aca="false">+$AJ191*AN$10</f>
        <v>0</v>
      </c>
      <c r="AO191" s="2"/>
      <c r="AP191" s="2" t="n">
        <f aca="false">+$AJ191*AP$10</f>
        <v>0</v>
      </c>
      <c r="AQ191" s="2"/>
      <c r="AR191" s="2" t="n">
        <f aca="false">+$AJ191*AR$10</f>
        <v>0</v>
      </c>
      <c r="AS191" s="2"/>
      <c r="AT191" s="2" t="n">
        <f aca="false">+$AJ191*AT$10</f>
        <v>0</v>
      </c>
      <c r="AU191" s="2"/>
      <c r="AV191" s="2" t="n">
        <f aca="false">+$AJ191*AV$10</f>
        <v>0</v>
      </c>
      <c r="AW191" s="2"/>
      <c r="AX191" s="2" t="n">
        <f aca="false">SUM(AK191:AW191)</f>
        <v>0</v>
      </c>
      <c r="AZ191" s="1" t="s">
        <v>80</v>
      </c>
      <c r="BA191" s="2" t="n">
        <f aca="false">+AX191-AJ191</f>
        <v>0</v>
      </c>
    </row>
    <row r="192" customFormat="false" ht="12.75" hidden="false" customHeight="false" outlineLevel="0" collapsed="false">
      <c r="A192" s="0" t="s">
        <v>61</v>
      </c>
      <c r="B192" s="0" t="s">
        <v>309</v>
      </c>
      <c r="C192" s="0" t="s">
        <v>310</v>
      </c>
      <c r="D192" s="0" t="n">
        <v>140197</v>
      </c>
      <c r="E192" s="1" t="n">
        <v>0</v>
      </c>
      <c r="AD192" s="1" t="n">
        <f aca="false">SUM(G192:AC192)</f>
        <v>0</v>
      </c>
      <c r="AF192" s="2" t="n">
        <f aca="false">-AD192</f>
        <v>-0</v>
      </c>
      <c r="AH192" s="2" t="n">
        <v>0</v>
      </c>
      <c r="AI192" s="2"/>
      <c r="AJ192" s="2" t="n">
        <f aca="false">ROUND(+E192+AF192+AH192,0)</f>
        <v>0</v>
      </c>
      <c r="AK192" s="2"/>
      <c r="AL192" s="2" t="n">
        <f aca="false">+$AJ192*AL$10</f>
        <v>0</v>
      </c>
      <c r="AM192" s="2"/>
      <c r="AN192" s="2" t="n">
        <f aca="false">+$AJ192*AN$10</f>
        <v>0</v>
      </c>
      <c r="AO192" s="2"/>
      <c r="AP192" s="2" t="n">
        <f aca="false">+$AJ192*AP$10</f>
        <v>0</v>
      </c>
      <c r="AQ192" s="2"/>
      <c r="AR192" s="2" t="n">
        <f aca="false">+$AJ192*AR$10</f>
        <v>0</v>
      </c>
      <c r="AS192" s="2"/>
      <c r="AT192" s="2" t="n">
        <f aca="false">+$AJ192*AT$10</f>
        <v>0</v>
      </c>
      <c r="AU192" s="2"/>
      <c r="AV192" s="2" t="n">
        <f aca="false">+$AJ192*AV$10</f>
        <v>0</v>
      </c>
      <c r="AW192" s="2"/>
      <c r="AX192" s="2" t="n">
        <f aca="false">SUM(AK192:AW192)</f>
        <v>0</v>
      </c>
      <c r="BA192" s="2" t="n">
        <f aca="false">+AX192-AJ192</f>
        <v>0</v>
      </c>
    </row>
    <row r="193" customFormat="false" ht="12.75" hidden="false" customHeight="false" outlineLevel="0" collapsed="false">
      <c r="A193" s="0" t="s">
        <v>61</v>
      </c>
      <c r="B193" s="0" t="s">
        <v>311</v>
      </c>
      <c r="C193" s="0" t="s">
        <v>312</v>
      </c>
      <c r="D193" s="0" t="n">
        <v>140309</v>
      </c>
      <c r="E193" s="1" t="n">
        <v>1336</v>
      </c>
      <c r="L193" s="1" t="n">
        <v>19.096</v>
      </c>
      <c r="N193" s="1" t="n">
        <v>28.336</v>
      </c>
      <c r="O193" s="1" t="n">
        <v>44.352</v>
      </c>
      <c r="P193" s="1" t="n">
        <v>118.026</v>
      </c>
      <c r="Q193" s="1" t="n">
        <v>205.806</v>
      </c>
      <c r="S193" s="1" t="n">
        <v>106.106</v>
      </c>
      <c r="W193" s="1" t="n">
        <v>763.272</v>
      </c>
      <c r="AD193" s="1" t="n">
        <f aca="false">SUM(G193:AC193)</f>
        <v>1284.994</v>
      </c>
      <c r="AF193" s="2" t="n">
        <f aca="false">-AD193</f>
        <v>-1284.994</v>
      </c>
      <c r="AH193" s="2" t="n">
        <v>0</v>
      </c>
      <c r="AI193" s="2"/>
      <c r="AJ193" s="2" t="n">
        <f aca="false">ROUND(+E193+AF193+AH193,0)</f>
        <v>51</v>
      </c>
      <c r="AK193" s="2"/>
      <c r="AL193" s="2" t="n">
        <f aca="false">+$AJ193*AL$10</f>
        <v>35.904</v>
      </c>
      <c r="AM193" s="2"/>
      <c r="AN193" s="2" t="n">
        <f aca="false">+$AJ193*AN$10</f>
        <v>1.326</v>
      </c>
      <c r="AO193" s="2"/>
      <c r="AP193" s="2" t="n">
        <f aca="false">+$AJ193*AP$10</f>
        <v>1.224</v>
      </c>
      <c r="AQ193" s="2"/>
      <c r="AR193" s="2" t="n">
        <f aca="false">+$AJ193*AR$10</f>
        <v>2.703</v>
      </c>
      <c r="AS193" s="2"/>
      <c r="AT193" s="2" t="n">
        <f aca="false">+$AJ193*AT$10</f>
        <v>4.08</v>
      </c>
      <c r="AU193" s="2"/>
      <c r="AV193" s="2" t="n">
        <f aca="false">+$AJ193*AV$10</f>
        <v>5.763</v>
      </c>
      <c r="AW193" s="2"/>
      <c r="AX193" s="2" t="n">
        <f aca="false">SUM(AK193:AW193)</f>
        <v>51</v>
      </c>
      <c r="AZ193" s="1" t="s">
        <v>80</v>
      </c>
      <c r="BA193" s="2" t="n">
        <f aca="false">+AX193-AJ193</f>
        <v>0</v>
      </c>
    </row>
    <row r="194" customFormat="false" ht="12.75" hidden="false" customHeight="false" outlineLevel="0" collapsed="false">
      <c r="A194" s="0" t="s">
        <v>61</v>
      </c>
      <c r="B194" s="0" t="s">
        <v>313</v>
      </c>
      <c r="C194" s="0" t="s">
        <v>265</v>
      </c>
      <c r="D194" s="0" t="n">
        <v>140542</v>
      </c>
      <c r="E194" s="1" t="n">
        <v>442</v>
      </c>
      <c r="U194" s="1" t="n">
        <v>442</v>
      </c>
      <c r="AD194" s="1" t="n">
        <f aca="false">SUM(G194:AC194)</f>
        <v>442</v>
      </c>
      <c r="AF194" s="2" t="n">
        <f aca="false">-AD194</f>
        <v>-442</v>
      </c>
      <c r="AH194" s="2" t="n">
        <v>0</v>
      </c>
      <c r="AI194" s="2"/>
      <c r="AJ194" s="2" t="n">
        <f aca="false">ROUND(+E194+AF194+AH194,0)</f>
        <v>0</v>
      </c>
      <c r="AK194" s="2"/>
      <c r="AL194" s="2" t="n">
        <f aca="false">+$AJ194*AL$10</f>
        <v>0</v>
      </c>
      <c r="AM194" s="2"/>
      <c r="AN194" s="2" t="n">
        <f aca="false">+$AJ194*AN$10</f>
        <v>0</v>
      </c>
      <c r="AO194" s="2"/>
      <c r="AP194" s="2" t="n">
        <f aca="false">+$AJ194*AP$10</f>
        <v>0</v>
      </c>
      <c r="AQ194" s="2"/>
      <c r="AR194" s="2" t="n">
        <f aca="false">+$AJ194*AR$10</f>
        <v>0</v>
      </c>
      <c r="AS194" s="2"/>
      <c r="AT194" s="2" t="n">
        <f aca="false">+$AJ194*AT$10</f>
        <v>0</v>
      </c>
      <c r="AU194" s="2"/>
      <c r="AV194" s="2" t="n">
        <f aca="false">+$AJ194*AV$10</f>
        <v>0</v>
      </c>
      <c r="AW194" s="2"/>
      <c r="AX194" s="2" t="n">
        <f aca="false">SUM(AK194:AW194)</f>
        <v>0</v>
      </c>
      <c r="AZ194" s="1" t="s">
        <v>80</v>
      </c>
      <c r="BA194" s="2" t="n">
        <f aca="false">+AX194-AJ194</f>
        <v>0</v>
      </c>
    </row>
    <row r="195" customFormat="false" ht="12.75" hidden="false" customHeight="false" outlineLevel="0" collapsed="false"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customFormat="false" ht="12.75" hidden="false" customHeight="false" outlineLevel="0" collapsed="false">
      <c r="A196" s="20"/>
      <c r="B196" s="20" t="s">
        <v>314</v>
      </c>
      <c r="C196" s="20"/>
      <c r="D196" s="20"/>
      <c r="E196" s="21" t="n">
        <f aca="false">SUM(E155:E194)</f>
        <v>76990</v>
      </c>
      <c r="F196" s="21"/>
      <c r="G196" s="21" t="n">
        <f aca="false">SUM(G155:G194)</f>
        <v>39.999</v>
      </c>
      <c r="H196" s="21" t="n">
        <f aca="false">SUM(H155:H194)</f>
        <v>39.999</v>
      </c>
      <c r="I196" s="21" t="n">
        <f aca="false">SUM(I155:I194)</f>
        <v>39.999</v>
      </c>
      <c r="J196" s="21" t="n">
        <f aca="false">SUM(J155:J194)</f>
        <v>39.999</v>
      </c>
      <c r="K196" s="21" t="n">
        <f aca="false">SUM(K155:K194)</f>
        <v>39.999</v>
      </c>
      <c r="L196" s="21" t="n">
        <f aca="false">SUM(L155:L194)</f>
        <v>1015.415</v>
      </c>
      <c r="M196" s="21" t="n">
        <f aca="false">SUM(M155:M194)</f>
        <v>42.003</v>
      </c>
      <c r="N196" s="21" t="n">
        <f aca="false">SUM(N155:N194)</f>
        <v>313.059</v>
      </c>
      <c r="O196" s="21" t="n">
        <f aca="false">SUM(O155:O194)</f>
        <v>178.748</v>
      </c>
      <c r="P196" s="21" t="n">
        <f aca="false">SUM(P155:P194)</f>
        <v>16432.863</v>
      </c>
      <c r="Q196" s="21" t="n">
        <f aca="false">SUM(Q155:Q194)</f>
        <v>1211.333</v>
      </c>
      <c r="R196" s="21" t="n">
        <f aca="false">SUM(R155:R194)</f>
        <v>2411.15</v>
      </c>
      <c r="S196" s="21" t="n">
        <f aca="false">SUM(S155:S194)</f>
        <v>2473.731</v>
      </c>
      <c r="T196" s="21" t="n">
        <f aca="false">SUM(T155:T194)</f>
        <v>11946.246</v>
      </c>
      <c r="U196" s="21" t="n">
        <f aca="false">SUM(U155:U194)</f>
        <v>2141.999</v>
      </c>
      <c r="V196" s="21" t="n">
        <f aca="false">SUM(V155:V194)</f>
        <v>1005.21</v>
      </c>
      <c r="W196" s="21" t="n">
        <f aca="false">SUM(W155:W194)</f>
        <v>3667.884</v>
      </c>
      <c r="X196" s="21" t="n">
        <f aca="false">SUM(X155:X194)</f>
        <v>88.41</v>
      </c>
      <c r="Y196" s="21" t="n">
        <f aca="false">SUM(Y155:Y194)</f>
        <v>97.229</v>
      </c>
      <c r="Z196" s="21" t="n">
        <f aca="false">SUM(Z155:Z194)</f>
        <v>59.107</v>
      </c>
      <c r="AA196" s="21" t="n">
        <f aca="false">SUM(AA155:AA194)</f>
        <v>125.21</v>
      </c>
      <c r="AB196" s="21" t="n">
        <f aca="false">SUM(AB155:AB194)</f>
        <v>0</v>
      </c>
      <c r="AC196" s="21" t="n">
        <f aca="false">SUM(AC155:AC194)</f>
        <v>0</v>
      </c>
      <c r="AD196" s="21" t="n">
        <f aca="false">SUM(AD155:AD194)</f>
        <v>43409.592</v>
      </c>
      <c r="AE196" s="21"/>
      <c r="AF196" s="21" t="n">
        <f aca="false">SUM(AF155:AF194)</f>
        <v>-42310.151</v>
      </c>
      <c r="AG196" s="21"/>
      <c r="AH196" s="21" t="n">
        <f aca="false">SUM(AH155:AH194)</f>
        <v>-30696</v>
      </c>
      <c r="AI196" s="21"/>
      <c r="AJ196" s="21" t="n">
        <f aca="false">SUM(AJ155:AJ194)</f>
        <v>3984</v>
      </c>
      <c r="AK196" s="21"/>
      <c r="AL196" s="21" t="n">
        <f aca="false">SUM(AL155:AL194)</f>
        <v>2804.736</v>
      </c>
      <c r="AM196" s="21"/>
      <c r="AN196" s="21" t="n">
        <f aca="false">SUM(AN155:AN194)</f>
        <v>103.584</v>
      </c>
      <c r="AO196" s="21"/>
      <c r="AP196" s="21" t="n">
        <f aca="false">SUM(AP155:AP194)</f>
        <v>95.616</v>
      </c>
      <c r="AQ196" s="21"/>
      <c r="AR196" s="21" t="n">
        <f aca="false">SUM(AR155:AR194)</f>
        <v>117.236</v>
      </c>
      <c r="AS196" s="21"/>
      <c r="AT196" s="21" t="n">
        <f aca="false">SUM(AT155:AT194)</f>
        <v>318.72</v>
      </c>
      <c r="AU196" s="21"/>
      <c r="AV196" s="21" t="n">
        <f aca="false">SUM(AV155:AV194)</f>
        <v>450.192</v>
      </c>
      <c r="AW196" s="21"/>
      <c r="AX196" s="21" t="n">
        <f aca="false">SUM(AX155:AX194)</f>
        <v>3890.084</v>
      </c>
      <c r="AY196" s="21"/>
      <c r="AZ196" s="21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  <c r="ES196" s="14"/>
      <c r="ET196" s="14"/>
      <c r="EU196" s="14"/>
      <c r="EV196" s="14"/>
      <c r="EW196" s="14"/>
      <c r="EX196" s="14"/>
      <c r="EY196" s="14"/>
      <c r="EZ196" s="14"/>
      <c r="FA196" s="14"/>
      <c r="FB196" s="14"/>
      <c r="FC196" s="14"/>
      <c r="FD196" s="14"/>
      <c r="FE196" s="14"/>
      <c r="FF196" s="14"/>
      <c r="FG196" s="14"/>
      <c r="FH196" s="14"/>
      <c r="FI196" s="14"/>
      <c r="FJ196" s="14"/>
      <c r="FK196" s="14"/>
      <c r="FL196" s="14"/>
      <c r="FM196" s="14"/>
      <c r="FN196" s="14"/>
      <c r="FO196" s="14"/>
      <c r="FP196" s="14"/>
      <c r="FQ196" s="14"/>
      <c r="FR196" s="14"/>
      <c r="FS196" s="14"/>
      <c r="FT196" s="14"/>
      <c r="FU196" s="14"/>
      <c r="FV196" s="14"/>
      <c r="FW196" s="14"/>
      <c r="FX196" s="14"/>
      <c r="FY196" s="14"/>
      <c r="FZ196" s="14"/>
      <c r="GA196" s="14"/>
      <c r="GB196" s="14"/>
      <c r="GC196" s="14"/>
      <c r="GD196" s="14"/>
      <c r="GE196" s="14"/>
      <c r="GF196" s="14"/>
      <c r="GG196" s="14"/>
      <c r="GH196" s="14"/>
      <c r="GI196" s="14"/>
      <c r="GJ196" s="14"/>
      <c r="GK196" s="14"/>
      <c r="GL196" s="14"/>
      <c r="GM196" s="14"/>
      <c r="GN196" s="14"/>
      <c r="GO196" s="14"/>
      <c r="GP196" s="14"/>
      <c r="GQ196" s="14"/>
      <c r="GR196" s="14"/>
      <c r="GS196" s="14"/>
      <c r="GT196" s="14"/>
      <c r="GU196" s="14"/>
      <c r="GV196" s="14"/>
      <c r="GW196" s="14"/>
      <c r="GX196" s="14"/>
      <c r="GY196" s="14"/>
      <c r="GZ196" s="14"/>
      <c r="HA196" s="14"/>
      <c r="HB196" s="14"/>
      <c r="HC196" s="14"/>
      <c r="HD196" s="14"/>
      <c r="HE196" s="14"/>
      <c r="HF196" s="14"/>
      <c r="HG196" s="14"/>
      <c r="HH196" s="14"/>
      <c r="HI196" s="14"/>
      <c r="HJ196" s="14"/>
      <c r="HK196" s="14"/>
      <c r="HL196" s="14"/>
      <c r="HM196" s="14"/>
      <c r="HN196" s="14"/>
      <c r="HO196" s="14"/>
      <c r="HP196" s="14"/>
      <c r="HQ196" s="14"/>
      <c r="HR196" s="14"/>
      <c r="HS196" s="14"/>
      <c r="HT196" s="14"/>
      <c r="HU196" s="14"/>
      <c r="HV196" s="14"/>
      <c r="HW196" s="14"/>
      <c r="HX196" s="14"/>
      <c r="HY196" s="14"/>
      <c r="HZ196" s="14"/>
      <c r="IA196" s="14"/>
      <c r="IB196" s="14"/>
      <c r="IC196" s="14"/>
      <c r="ID196" s="14"/>
      <c r="IE196" s="14"/>
      <c r="IF196" s="14"/>
      <c r="IG196" s="14"/>
      <c r="IH196" s="14"/>
      <c r="II196" s="14"/>
      <c r="IJ196" s="14"/>
      <c r="IK196" s="14"/>
      <c r="IL196" s="14"/>
      <c r="IM196" s="14"/>
      <c r="IN196" s="14"/>
      <c r="IO196" s="14"/>
      <c r="IP196" s="14"/>
      <c r="IQ196" s="14"/>
      <c r="IR196" s="14"/>
      <c r="IS196" s="14"/>
      <c r="IT196" s="14"/>
      <c r="IU196" s="14"/>
      <c r="IV196" s="14"/>
      <c r="IW196" s="14"/>
    </row>
    <row r="197" customFormat="false" ht="12.75" hidden="false" customHeight="false" outlineLevel="0" collapsed="false"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customFormat="false" ht="12.75" hidden="false" customHeight="false" outlineLevel="0" collapsed="false">
      <c r="A198" s="18" t="s">
        <v>315</v>
      </c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customFormat="false" ht="12.75" hidden="false" customHeight="false" outlineLevel="0" collapsed="false">
      <c r="A199" s="0" t="s">
        <v>61</v>
      </c>
      <c r="B199" s="0" t="s">
        <v>316</v>
      </c>
      <c r="C199" s="0" t="s">
        <v>223</v>
      </c>
      <c r="D199" s="0" t="n">
        <v>100019</v>
      </c>
      <c r="E199" s="1" t="n">
        <v>681</v>
      </c>
      <c r="G199" s="1" t="n">
        <v>9.368</v>
      </c>
      <c r="H199" s="1" t="n">
        <v>16.444</v>
      </c>
      <c r="I199" s="1" t="n">
        <v>1.246</v>
      </c>
      <c r="J199" s="1" t="n">
        <v>10.614</v>
      </c>
      <c r="K199" s="1" t="n">
        <v>49.581</v>
      </c>
      <c r="L199" s="1" t="n">
        <v>53.617</v>
      </c>
      <c r="N199" s="1" t="n">
        <v>12.009</v>
      </c>
      <c r="O199" s="1" t="n">
        <v>39.565</v>
      </c>
      <c r="P199" s="1" t="n">
        <v>168.724</v>
      </c>
      <c r="R199" s="1" t="n">
        <v>18.935</v>
      </c>
      <c r="S199" s="1" t="n">
        <v>11.411</v>
      </c>
      <c r="T199" s="1" t="n">
        <v>94.776</v>
      </c>
      <c r="U199" s="1" t="n">
        <v>26.21</v>
      </c>
      <c r="V199" s="1" t="n">
        <v>84.96</v>
      </c>
      <c r="W199" s="1" t="n">
        <v>5.182</v>
      </c>
      <c r="X199" s="1" t="n">
        <v>4.784</v>
      </c>
      <c r="Y199" s="1" t="n">
        <v>1</v>
      </c>
      <c r="AD199" s="1" t="n">
        <f aca="false">SUM(G199:AC199)</f>
        <v>608.426</v>
      </c>
      <c r="AF199" s="2" t="n">
        <v>0</v>
      </c>
      <c r="AH199" s="2" t="n">
        <v>0</v>
      </c>
      <c r="AI199" s="2"/>
      <c r="AJ199" s="2" t="n">
        <f aca="false">ROUND(+E199+AF199+AH199,0)</f>
        <v>681</v>
      </c>
      <c r="AK199" s="2"/>
      <c r="AL199" s="2" t="n">
        <f aca="false">+$AJ199*AL$10</f>
        <v>479.424</v>
      </c>
      <c r="AM199" s="2"/>
      <c r="AN199" s="2" t="n">
        <f aca="false">+$AJ199*AN$10</f>
        <v>17.706</v>
      </c>
      <c r="AO199" s="2"/>
      <c r="AP199" s="2" t="n">
        <f aca="false">+$AJ199*AP$10</f>
        <v>16.344</v>
      </c>
      <c r="AQ199" s="2"/>
      <c r="AR199" s="2" t="n">
        <v>0</v>
      </c>
      <c r="AS199" s="2"/>
      <c r="AT199" s="2" t="n">
        <f aca="false">+$AJ199*AT$10</f>
        <v>54.48</v>
      </c>
      <c r="AU199" s="2"/>
      <c r="AV199" s="2" t="n">
        <f aca="false">+$AJ199*AV$10</f>
        <v>76.953</v>
      </c>
      <c r="AW199" s="2"/>
      <c r="AX199" s="2" t="n">
        <f aca="false">SUM(AK199:AW199)</f>
        <v>644.907</v>
      </c>
      <c r="AZ199" s="1" t="s">
        <v>64</v>
      </c>
      <c r="BA199" s="2" t="n">
        <f aca="false">+AX199-AJ199</f>
        <v>-36.0930000000001</v>
      </c>
    </row>
    <row r="200" customFormat="false" ht="12.75" hidden="false" customHeight="false" outlineLevel="0" collapsed="false">
      <c r="A200" s="0" t="s">
        <v>61</v>
      </c>
      <c r="B200" s="0" t="s">
        <v>317</v>
      </c>
      <c r="C200" s="0" t="s">
        <v>223</v>
      </c>
      <c r="D200" s="0" t="n">
        <v>100056</v>
      </c>
      <c r="E200" s="1" t="n">
        <v>156</v>
      </c>
      <c r="G200" s="1" t="n">
        <v>2.147</v>
      </c>
      <c r="H200" s="1" t="n">
        <v>3.768</v>
      </c>
      <c r="J200" s="1" t="n">
        <v>2.432</v>
      </c>
      <c r="K200" s="1" t="n">
        <v>11.362</v>
      </c>
      <c r="L200" s="1" t="n">
        <v>12.287</v>
      </c>
      <c r="N200" s="1" t="n">
        <v>2.752</v>
      </c>
      <c r="O200" s="1" t="n">
        <v>9.067</v>
      </c>
      <c r="P200" s="1" t="n">
        <v>38.666</v>
      </c>
      <c r="R200" s="1" t="n">
        <v>4.339</v>
      </c>
      <c r="S200" s="1" t="n">
        <v>2.615</v>
      </c>
      <c r="T200" s="1" t="n">
        <v>21.72</v>
      </c>
      <c r="U200" s="1" t="n">
        <v>6.007</v>
      </c>
      <c r="V200" s="1" t="n">
        <v>19.47</v>
      </c>
      <c r="W200" s="1" t="n">
        <v>1.188</v>
      </c>
      <c r="X200" s="1" t="n">
        <v>1.096</v>
      </c>
      <c r="AD200" s="1" t="n">
        <f aca="false">SUM(G200:AC200)</f>
        <v>138.916</v>
      </c>
      <c r="AF200" s="2" t="n">
        <v>0</v>
      </c>
      <c r="AH200" s="2" t="n">
        <v>0</v>
      </c>
      <c r="AI200" s="2"/>
      <c r="AJ200" s="2" t="n">
        <f aca="false">ROUND(+E200+AF200+AH200,0)</f>
        <v>156</v>
      </c>
      <c r="AK200" s="2"/>
      <c r="AL200" s="2" t="n">
        <f aca="false">+$AJ200*AL$10</f>
        <v>109.824</v>
      </c>
      <c r="AM200" s="2"/>
      <c r="AN200" s="2" t="n">
        <f aca="false">+$AJ200*AN$10</f>
        <v>4.056</v>
      </c>
      <c r="AO200" s="2"/>
      <c r="AP200" s="2" t="n">
        <f aca="false">+$AJ200*AP$10</f>
        <v>3.744</v>
      </c>
      <c r="AQ200" s="2"/>
      <c r="AR200" s="2" t="n">
        <v>0</v>
      </c>
      <c r="AS200" s="2"/>
      <c r="AT200" s="2" t="n">
        <f aca="false">+$AJ200*AT$10</f>
        <v>12.48</v>
      </c>
      <c r="AU200" s="2"/>
      <c r="AV200" s="2" t="n">
        <f aca="false">+$AJ200*AV$10</f>
        <v>17.628</v>
      </c>
      <c r="AW200" s="2"/>
      <c r="AX200" s="2" t="n">
        <f aca="false">SUM(AK200:AW200)</f>
        <v>147.732</v>
      </c>
      <c r="AZ200" s="1" t="s">
        <v>64</v>
      </c>
      <c r="BA200" s="2" t="n">
        <f aca="false">+AX200-AJ200</f>
        <v>-8.26800000000003</v>
      </c>
    </row>
    <row r="201" customFormat="false" ht="12.75" hidden="false" customHeight="false" outlineLevel="0" collapsed="false">
      <c r="A201" s="0" t="s">
        <v>61</v>
      </c>
      <c r="B201" s="0" t="s">
        <v>318</v>
      </c>
      <c r="C201" s="0" t="s">
        <v>223</v>
      </c>
      <c r="D201" s="0" t="n">
        <v>100069</v>
      </c>
      <c r="E201" s="1" t="n">
        <v>3615</v>
      </c>
      <c r="G201" s="1" t="n">
        <v>49.749</v>
      </c>
      <c r="H201" s="1" t="n">
        <v>87.325</v>
      </c>
      <c r="I201" s="1" t="n">
        <v>6.616</v>
      </c>
      <c r="J201" s="1" t="n">
        <v>56.364</v>
      </c>
      <c r="K201" s="1" t="n">
        <v>263.299</v>
      </c>
      <c r="L201" s="1" t="n">
        <v>284.733</v>
      </c>
      <c r="N201" s="1" t="n">
        <v>63.774</v>
      </c>
      <c r="O201" s="1" t="n">
        <v>210.11</v>
      </c>
      <c r="P201" s="1" t="n">
        <v>896.01</v>
      </c>
      <c r="R201" s="1" t="n">
        <v>100.556</v>
      </c>
      <c r="S201" s="1" t="n">
        <v>60.598</v>
      </c>
      <c r="T201" s="1" t="n">
        <v>503.311</v>
      </c>
      <c r="U201" s="1" t="n">
        <v>139.191</v>
      </c>
      <c r="V201" s="1" t="n">
        <v>451.18</v>
      </c>
      <c r="W201" s="1" t="n">
        <v>27.521</v>
      </c>
      <c r="X201" s="1" t="n">
        <v>25.404</v>
      </c>
      <c r="Y201" s="1" t="n">
        <v>1.588</v>
      </c>
      <c r="AD201" s="1" t="n">
        <f aca="false">SUM(G201:AC201)</f>
        <v>3227.329</v>
      </c>
      <c r="AF201" s="2" t="n">
        <f aca="false">-AD201</f>
        <v>-3227.329</v>
      </c>
      <c r="AH201" s="2" t="n">
        <v>0</v>
      </c>
      <c r="AI201" s="2"/>
      <c r="AJ201" s="2" t="n">
        <f aca="false">ROUND(+E201+AF201+AH201,0)</f>
        <v>388</v>
      </c>
      <c r="AK201" s="2"/>
      <c r="AL201" s="2" t="n">
        <f aca="false">+$AJ201*AL$10</f>
        <v>273.152</v>
      </c>
      <c r="AM201" s="2"/>
      <c r="AN201" s="2" t="n">
        <f aca="false">+$AJ201*AN$10</f>
        <v>10.088</v>
      </c>
      <c r="AO201" s="2"/>
      <c r="AP201" s="2" t="n">
        <f aca="false">+$AJ201*AP$10</f>
        <v>9.312</v>
      </c>
      <c r="AQ201" s="2"/>
      <c r="AR201" s="2" t="n">
        <v>0</v>
      </c>
      <c r="AS201" s="2"/>
      <c r="AT201" s="2" t="n">
        <f aca="false">+$AJ201*AT$10</f>
        <v>31.04</v>
      </c>
      <c r="AU201" s="2"/>
      <c r="AV201" s="2" t="n">
        <f aca="false">+$AJ201*AV$10</f>
        <v>43.844</v>
      </c>
      <c r="AW201" s="2"/>
      <c r="AX201" s="2" t="n">
        <f aca="false">SUM(AK201:AW201)</f>
        <v>367.436</v>
      </c>
      <c r="AZ201" s="1" t="s">
        <v>319</v>
      </c>
      <c r="BA201" s="2" t="n">
        <f aca="false">+AX201-AJ201</f>
        <v>-20.564</v>
      </c>
    </row>
    <row r="202" customFormat="false" ht="12.75" hidden="false" customHeight="false" outlineLevel="0" collapsed="false">
      <c r="A202" s="0" t="s">
        <v>61</v>
      </c>
      <c r="B202" s="0" t="s">
        <v>320</v>
      </c>
      <c r="C202" s="0" t="s">
        <v>223</v>
      </c>
      <c r="D202" s="0" t="n">
        <v>100133</v>
      </c>
      <c r="E202" s="1" t="n">
        <v>7792</v>
      </c>
      <c r="G202" s="1" t="n">
        <v>107.235</v>
      </c>
      <c r="H202" s="1" t="n">
        <v>188.232</v>
      </c>
      <c r="I202" s="1" t="n">
        <v>14.26</v>
      </c>
      <c r="J202" s="1" t="n">
        <v>121.495</v>
      </c>
      <c r="K202" s="1" t="n">
        <v>567.547</v>
      </c>
      <c r="L202" s="1" t="n">
        <v>613.749</v>
      </c>
      <c r="N202" s="1" t="n">
        <v>137.466</v>
      </c>
      <c r="O202" s="1" t="n">
        <v>452.897</v>
      </c>
      <c r="P202" s="1" t="n">
        <v>1931.371</v>
      </c>
      <c r="R202" s="1" t="n">
        <v>216.752</v>
      </c>
      <c r="S202" s="1" t="n">
        <v>130.621</v>
      </c>
      <c r="T202" s="1" t="n">
        <v>1084.899</v>
      </c>
      <c r="U202" s="1" t="n">
        <v>300.03</v>
      </c>
      <c r="V202" s="1" t="n">
        <v>972.53</v>
      </c>
      <c r="W202" s="1" t="n">
        <v>59.321</v>
      </c>
      <c r="X202" s="1" t="n">
        <v>54.758</v>
      </c>
      <c r="Y202" s="1" t="n">
        <v>3.422</v>
      </c>
      <c r="AD202" s="1" t="n">
        <f aca="false">SUM(G202:AC202)</f>
        <v>6956.585</v>
      </c>
      <c r="AF202" s="2" t="n">
        <v>0</v>
      </c>
      <c r="AH202" s="2" t="n">
        <v>-7792</v>
      </c>
      <c r="AI202" s="2"/>
      <c r="AJ202" s="2" t="n">
        <f aca="false">ROUND(+E202+AF202+AH202,0)</f>
        <v>0</v>
      </c>
      <c r="AK202" s="2"/>
      <c r="AL202" s="2" t="n">
        <f aca="false">+$AJ202*AL$10</f>
        <v>0</v>
      </c>
      <c r="AM202" s="2"/>
      <c r="AN202" s="2" t="n">
        <f aca="false">+$AJ202*AN$10</f>
        <v>0</v>
      </c>
      <c r="AO202" s="2"/>
      <c r="AP202" s="2" t="n">
        <f aca="false">+$AJ202*AP$10</f>
        <v>0</v>
      </c>
      <c r="AQ202" s="2"/>
      <c r="AR202" s="2" t="n">
        <f aca="false">+$AJ202*AR$10</f>
        <v>0</v>
      </c>
      <c r="AS202" s="2"/>
      <c r="AT202" s="2" t="n">
        <f aca="false">+$AJ202*AT$10</f>
        <v>0</v>
      </c>
      <c r="AU202" s="2"/>
      <c r="AV202" s="2" t="n">
        <f aca="false">+$AJ202*AV$10</f>
        <v>0</v>
      </c>
      <c r="AW202" s="2"/>
      <c r="AX202" s="2" t="n">
        <f aca="false">SUM(AK202:AW202)</f>
        <v>0</v>
      </c>
      <c r="AZ202" s="1" t="s">
        <v>64</v>
      </c>
      <c r="BA202" s="2" t="n">
        <f aca="false">+AX202-AJ202</f>
        <v>0</v>
      </c>
    </row>
    <row r="203" customFormat="false" ht="12.75" hidden="false" customHeight="false" outlineLevel="0" collapsed="false">
      <c r="A203" s="0" t="s">
        <v>61</v>
      </c>
      <c r="B203" s="0" t="s">
        <v>321</v>
      </c>
      <c r="C203" s="0" t="s">
        <v>223</v>
      </c>
      <c r="D203" s="0" t="n">
        <v>100134</v>
      </c>
      <c r="E203" s="1" t="n">
        <v>750</v>
      </c>
      <c r="G203" s="1" t="n">
        <v>10.321</v>
      </c>
      <c r="H203" s="1" t="n">
        <v>18.117</v>
      </c>
      <c r="I203" s="1" t="n">
        <v>1.373</v>
      </c>
      <c r="J203" s="1" t="n">
        <v>11.694</v>
      </c>
      <c r="K203" s="1" t="n">
        <v>54.626</v>
      </c>
      <c r="L203" s="1" t="n">
        <v>59.073</v>
      </c>
      <c r="N203" s="1" t="n">
        <v>13.231</v>
      </c>
      <c r="O203" s="1" t="n">
        <v>43.591</v>
      </c>
      <c r="P203" s="1" t="n">
        <v>185.894</v>
      </c>
      <c r="R203" s="1" t="n">
        <v>20.862</v>
      </c>
      <c r="S203" s="1" t="n">
        <v>12.572</v>
      </c>
      <c r="T203" s="1" t="n">
        <v>104.421</v>
      </c>
      <c r="U203" s="1" t="n">
        <v>28.878</v>
      </c>
      <c r="V203" s="1" t="n">
        <v>93.606</v>
      </c>
      <c r="W203" s="1" t="n">
        <v>5.71</v>
      </c>
      <c r="X203" s="1" t="n">
        <v>5.27</v>
      </c>
      <c r="Y203" s="1" t="n">
        <v>1</v>
      </c>
      <c r="AD203" s="1" t="n">
        <f aca="false">SUM(G203:AC203)</f>
        <v>670.239</v>
      </c>
      <c r="AF203" s="2" t="n">
        <v>0</v>
      </c>
      <c r="AH203" s="2" t="n">
        <v>-750</v>
      </c>
      <c r="AI203" s="2"/>
      <c r="AJ203" s="2" t="n">
        <f aca="false">ROUND(+E203+AF203+AH203,0)</f>
        <v>0</v>
      </c>
      <c r="AK203" s="2"/>
      <c r="AL203" s="2" t="n">
        <f aca="false">+$AJ203*AL$10</f>
        <v>0</v>
      </c>
      <c r="AM203" s="2"/>
      <c r="AN203" s="2" t="n">
        <f aca="false">+$AJ203*AN$10</f>
        <v>0</v>
      </c>
      <c r="AO203" s="2"/>
      <c r="AP203" s="2" t="n">
        <f aca="false">+$AJ203*AP$10</f>
        <v>0</v>
      </c>
      <c r="AQ203" s="2"/>
      <c r="AR203" s="2" t="n">
        <f aca="false">+$AJ203*AR$10</f>
        <v>0</v>
      </c>
      <c r="AS203" s="2"/>
      <c r="AT203" s="2" t="n">
        <f aca="false">+$AJ203*AT$10</f>
        <v>0</v>
      </c>
      <c r="AU203" s="2"/>
      <c r="AV203" s="2" t="n">
        <f aca="false">+$AJ203*AV$10</f>
        <v>0</v>
      </c>
      <c r="AW203" s="2"/>
      <c r="AX203" s="2" t="n">
        <f aca="false">SUM(AK203:AW203)</f>
        <v>0</v>
      </c>
      <c r="AZ203" s="1" t="s">
        <v>64</v>
      </c>
      <c r="BA203" s="2" t="n">
        <f aca="false">+AX203-AJ203</f>
        <v>0</v>
      </c>
    </row>
    <row r="204" customFormat="false" ht="12.75" hidden="false" customHeight="false" outlineLevel="0" collapsed="false">
      <c r="A204" s="0" t="s">
        <v>61</v>
      </c>
      <c r="B204" s="0" t="s">
        <v>322</v>
      </c>
      <c r="C204" s="0" t="s">
        <v>223</v>
      </c>
      <c r="D204" s="0" t="n">
        <v>100138</v>
      </c>
      <c r="E204" s="1" t="n">
        <v>3650</v>
      </c>
      <c r="G204" s="1" t="n">
        <v>50.231</v>
      </c>
      <c r="H204" s="1" t="n">
        <v>88.171</v>
      </c>
      <c r="I204" s="1" t="n">
        <v>6.68</v>
      </c>
      <c r="J204" s="1" t="n">
        <v>56.91</v>
      </c>
      <c r="K204" s="1" t="n">
        <v>265.848</v>
      </c>
      <c r="L204" s="1" t="n">
        <v>287.49</v>
      </c>
      <c r="N204" s="1" t="n">
        <v>64.391</v>
      </c>
      <c r="O204" s="1" t="n">
        <v>212.144</v>
      </c>
      <c r="P204" s="1" t="n">
        <v>904.685</v>
      </c>
      <c r="R204" s="1" t="n">
        <v>101.53</v>
      </c>
      <c r="S204" s="1" t="n">
        <v>61.185</v>
      </c>
      <c r="T204" s="1" t="n">
        <v>508.184</v>
      </c>
      <c r="U204" s="1" t="n">
        <v>140.539</v>
      </c>
      <c r="V204" s="1" t="n">
        <v>455.549</v>
      </c>
      <c r="W204" s="1" t="n">
        <v>27.787</v>
      </c>
      <c r="X204" s="1" t="n">
        <v>25.65</v>
      </c>
      <c r="Y204" s="1" t="n">
        <v>1.603</v>
      </c>
      <c r="AD204" s="1" t="n">
        <f aca="false">SUM(G204:AC204)</f>
        <v>3258.577</v>
      </c>
      <c r="AF204" s="2" t="n">
        <f aca="false">-AD204</f>
        <v>-3258.577</v>
      </c>
      <c r="AH204" s="2" t="n">
        <v>0</v>
      </c>
      <c r="AI204" s="2"/>
      <c r="AJ204" s="2" t="n">
        <f aca="false">ROUND(+E204+AF204+AH204,0)</f>
        <v>391</v>
      </c>
      <c r="AK204" s="2"/>
      <c r="AL204" s="2" t="n">
        <f aca="false">+$AJ204*AL$10</f>
        <v>275.264</v>
      </c>
      <c r="AM204" s="2"/>
      <c r="AN204" s="2" t="n">
        <f aca="false">+$AJ204*AN$10</f>
        <v>10.166</v>
      </c>
      <c r="AO204" s="2"/>
      <c r="AP204" s="2" t="n">
        <f aca="false">+$AJ204*AP$10</f>
        <v>9.384</v>
      </c>
      <c r="AQ204" s="2"/>
      <c r="AR204" s="2" t="n">
        <v>0</v>
      </c>
      <c r="AS204" s="2"/>
      <c r="AT204" s="2" t="n">
        <f aca="false">+$AJ204*AT$10</f>
        <v>31.28</v>
      </c>
      <c r="AU204" s="2"/>
      <c r="AV204" s="2" t="n">
        <f aca="false">+$AJ204*AV$10</f>
        <v>44.183</v>
      </c>
      <c r="AW204" s="2"/>
      <c r="AX204" s="2" t="n">
        <f aca="false">SUM(AK204:AW204)</f>
        <v>370.277</v>
      </c>
      <c r="AZ204" s="1" t="s">
        <v>319</v>
      </c>
      <c r="BA204" s="2" t="n">
        <f aca="false">+AX204-AJ204</f>
        <v>-20.723</v>
      </c>
    </row>
    <row r="205" customFormat="false" ht="12.75" hidden="false" customHeight="false" outlineLevel="0" collapsed="false">
      <c r="A205" s="0" t="s">
        <v>61</v>
      </c>
      <c r="B205" s="0" t="s">
        <v>323</v>
      </c>
      <c r="C205" s="0" t="s">
        <v>223</v>
      </c>
      <c r="D205" s="0" t="n">
        <v>140344</v>
      </c>
      <c r="E205" s="1" t="n">
        <v>110</v>
      </c>
      <c r="AD205" s="1" t="n">
        <f aca="false">SUM(G205:AC205)</f>
        <v>0</v>
      </c>
      <c r="AF205" s="2" t="n">
        <f aca="false">-AD205</f>
        <v>-0</v>
      </c>
      <c r="AH205" s="2" t="n">
        <v>0</v>
      </c>
      <c r="AI205" s="2"/>
      <c r="AJ205" s="2" t="n">
        <f aca="false">ROUND(+E205+AF205+AH205,0)</f>
        <v>110</v>
      </c>
      <c r="AK205" s="2"/>
      <c r="AL205" s="2" t="n">
        <f aca="false">+$AJ205*AL$10</f>
        <v>77.44</v>
      </c>
      <c r="AM205" s="2"/>
      <c r="AN205" s="2" t="n">
        <f aca="false">+$AJ205*AN$10</f>
        <v>2.86</v>
      </c>
      <c r="AO205" s="2"/>
      <c r="AP205" s="2" t="n">
        <f aca="false">+$AJ205*AP$10</f>
        <v>2.64</v>
      </c>
      <c r="AQ205" s="2"/>
      <c r="AR205" s="2" t="n">
        <v>0</v>
      </c>
      <c r="AS205" s="2"/>
      <c r="AT205" s="2" t="n">
        <f aca="false">+$AJ205*AT$10</f>
        <v>8.8</v>
      </c>
      <c r="AU205" s="2"/>
      <c r="AV205" s="2" t="n">
        <f aca="false">+$AJ205*AV$10</f>
        <v>12.43</v>
      </c>
      <c r="AW205" s="2"/>
      <c r="AX205" s="2" t="n">
        <f aca="false">SUM(AK205:AW205)</f>
        <v>104.17</v>
      </c>
      <c r="AZ205" s="1" t="s">
        <v>72</v>
      </c>
      <c r="BA205" s="2" t="n">
        <f aca="false">+AX205-AJ205</f>
        <v>-5.83000000000001</v>
      </c>
    </row>
    <row r="206" customFormat="false" ht="12.75" hidden="false" customHeight="false" outlineLevel="0" collapsed="false"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</row>
    <row r="207" customFormat="false" ht="12.75" hidden="false" customHeight="false" outlineLevel="0" collapsed="false">
      <c r="A207" s="20"/>
      <c r="B207" s="20" t="s">
        <v>324</v>
      </c>
      <c r="C207" s="20"/>
      <c r="D207" s="20"/>
      <c r="E207" s="21" t="n">
        <f aca="false">SUM(E199:E206)</f>
        <v>16754</v>
      </c>
      <c r="F207" s="21"/>
      <c r="G207" s="21" t="n">
        <f aca="false">SUM(G199:G206)</f>
        <v>229.051</v>
      </c>
      <c r="H207" s="21" t="n">
        <f aca="false">SUM(H199:H206)</f>
        <v>402.057</v>
      </c>
      <c r="I207" s="21" t="n">
        <f aca="false">SUM(I199:I206)</f>
        <v>30.175</v>
      </c>
      <c r="J207" s="21" t="n">
        <f aca="false">SUM(J199:J206)</f>
        <v>259.509</v>
      </c>
      <c r="K207" s="21" t="n">
        <f aca="false">SUM(K199:K206)</f>
        <v>1212.263</v>
      </c>
      <c r="L207" s="21" t="n">
        <f aca="false">SUM(L199:L206)</f>
        <v>1310.949</v>
      </c>
      <c r="M207" s="21" t="n">
        <f aca="false">SUM(M199:M206)</f>
        <v>0</v>
      </c>
      <c r="N207" s="21" t="n">
        <f aca="false">SUM(N199:N206)</f>
        <v>293.623</v>
      </c>
      <c r="O207" s="21" t="n">
        <f aca="false">SUM(O199:O206)</f>
        <v>967.374</v>
      </c>
      <c r="P207" s="21" t="n">
        <f aca="false">SUM(P199:P206)</f>
        <v>4125.35</v>
      </c>
      <c r="Q207" s="21" t="n">
        <f aca="false">SUM(Q199:Q206)</f>
        <v>0</v>
      </c>
      <c r="R207" s="21" t="n">
        <f aca="false">SUM(R199:R206)</f>
        <v>462.974</v>
      </c>
      <c r="S207" s="21" t="n">
        <f aca="false">SUM(S199:S206)</f>
        <v>279.002</v>
      </c>
      <c r="T207" s="21" t="n">
        <f aca="false">SUM(T199:T206)</f>
        <v>2317.311</v>
      </c>
      <c r="U207" s="21" t="n">
        <f aca="false">SUM(U199:U206)</f>
        <v>640.855</v>
      </c>
      <c r="V207" s="21" t="n">
        <f aca="false">SUM(V199:V206)</f>
        <v>2077.295</v>
      </c>
      <c r="W207" s="21" t="n">
        <f aca="false">SUM(W199:W206)</f>
        <v>126.709</v>
      </c>
      <c r="X207" s="21" t="n">
        <f aca="false">SUM(X199:X206)</f>
        <v>116.962</v>
      </c>
      <c r="Y207" s="21" t="n">
        <f aca="false">SUM(Y199:Y206)</f>
        <v>8.613</v>
      </c>
      <c r="Z207" s="21" t="n">
        <f aca="false">SUM(Z199:Z206)</f>
        <v>0</v>
      </c>
      <c r="AA207" s="21" t="n">
        <f aca="false">SUM(AA199:AA206)</f>
        <v>0</v>
      </c>
      <c r="AB207" s="21" t="n">
        <f aca="false">SUM(AB199:AB206)</f>
        <v>0</v>
      </c>
      <c r="AC207" s="21" t="n">
        <f aca="false">SUM(AC199:AC206)</f>
        <v>0</v>
      </c>
      <c r="AD207" s="21" t="n">
        <f aca="false">SUM(AD199:AD206)</f>
        <v>14860.072</v>
      </c>
      <c r="AE207" s="21"/>
      <c r="AF207" s="21" t="n">
        <f aca="false">SUM(AF199:AF206)</f>
        <v>-6485.906</v>
      </c>
      <c r="AG207" s="21"/>
      <c r="AH207" s="21" t="n">
        <f aca="false">SUM(AH199:AH206)</f>
        <v>-8542</v>
      </c>
      <c r="AI207" s="21"/>
      <c r="AJ207" s="21" t="n">
        <f aca="false">SUM(AJ199:AJ206)</f>
        <v>1726</v>
      </c>
      <c r="AK207" s="21"/>
      <c r="AL207" s="21" t="n">
        <f aca="false">SUM(AL199:AL206)</f>
        <v>1215.104</v>
      </c>
      <c r="AM207" s="21"/>
      <c r="AN207" s="21" t="n">
        <f aca="false">SUM(AN199:AN206)</f>
        <v>44.876</v>
      </c>
      <c r="AO207" s="21"/>
      <c r="AP207" s="21" t="n">
        <f aca="false">SUM(AP199:AP206)</f>
        <v>41.424</v>
      </c>
      <c r="AQ207" s="21"/>
      <c r="AR207" s="21" t="n">
        <f aca="false">SUM(AR199:AR206)</f>
        <v>0</v>
      </c>
      <c r="AS207" s="21"/>
      <c r="AT207" s="21" t="n">
        <f aca="false">SUM(AT199:AT206)</f>
        <v>138.08</v>
      </c>
      <c r="AU207" s="21"/>
      <c r="AV207" s="21" t="n">
        <f aca="false">SUM(AV199:AV206)</f>
        <v>195.038</v>
      </c>
      <c r="AW207" s="21"/>
      <c r="AX207" s="21" t="n">
        <f aca="false">SUM(AX199:AX206)</f>
        <v>1634.522</v>
      </c>
      <c r="AY207" s="21"/>
      <c r="AZ207" s="21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  <c r="IQ207" s="14"/>
      <c r="IR207" s="14"/>
      <c r="IS207" s="14"/>
      <c r="IT207" s="14"/>
      <c r="IU207" s="14"/>
      <c r="IV207" s="14"/>
      <c r="IW207" s="14"/>
    </row>
    <row r="208" customFormat="false" ht="12.75" hidden="false" customHeight="false" outlineLevel="0" collapsed="false"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customFormat="false" ht="12.75" hidden="false" customHeight="false" outlineLevel="0" collapsed="false">
      <c r="A209" s="23"/>
      <c r="B209" s="23"/>
      <c r="C209" s="23" t="s">
        <v>325</v>
      </c>
      <c r="D209" s="23"/>
      <c r="E209" s="24" t="n">
        <f aca="false">E22+E34+E44+E55+E68+E73+E80+E87+E105+E115+E136+E152+E196+E207</f>
        <v>555801.845</v>
      </c>
      <c r="F209" s="24"/>
      <c r="G209" s="24" t="e">
        <f aca="false">G22+G34+G44+G55+G68+G73+G80+G87+G105+G115+G136+G152+G196+G207+#REF!</f>
        <v>#REF!</v>
      </c>
      <c r="H209" s="24" t="e">
        <f aca="false">H22+H34+H44+H55+H68+H73+H80+H87+H105+H115+H136+H152+H196+H207+#REF!</f>
        <v>#REF!</v>
      </c>
      <c r="I209" s="24" t="e">
        <f aca="false">I22+I34+I44+I55+I68+I73+I80+I87+I105+I115+I136+I152+I196+I207+#REF!</f>
        <v>#REF!</v>
      </c>
      <c r="J209" s="24" t="e">
        <f aca="false">J22+J34+J44+J55+J68+J73+J80+J87+J105+J115+J136+J152+J196+J207+#REF!</f>
        <v>#REF!</v>
      </c>
      <c r="K209" s="24" t="e">
        <f aca="false">K22+K34+K44+K55+K68+K73+K80+K87+K105+K115+K136+K152+K196+K207+#REF!</f>
        <v>#REF!</v>
      </c>
      <c r="L209" s="24" t="e">
        <f aca="false">L22+L34+L44+L55+L68+L73+L80+L87+L105+L115+L136+L152+L196+L207+#REF!</f>
        <v>#REF!</v>
      </c>
      <c r="M209" s="24" t="e">
        <f aca="false">M22+M34+M44+M55+M68+M73+M80+M87+M105+M115+M136+M152+M196+M207+#REF!</f>
        <v>#REF!</v>
      </c>
      <c r="N209" s="24" t="e">
        <f aca="false">N22+N34+N44+N55+N68+N73+N80+N87+N105+N115+N136+N152+N196+N207+#REF!</f>
        <v>#REF!</v>
      </c>
      <c r="O209" s="24" t="e">
        <f aca="false">O22+O34+O44+O55+O68+O73+O80+O87+O105+O115+O136+O152+O196+O207+#REF!</f>
        <v>#REF!</v>
      </c>
      <c r="P209" s="24" t="e">
        <f aca="false">P22+P34+P44+P55+P68+P73+P80+P87+P105+P115+P136+P152+P196+P207+#REF!</f>
        <v>#REF!</v>
      </c>
      <c r="Q209" s="24" t="e">
        <f aca="false">Q22+Q34+Q44+Q55+Q68+Q73+Q80+Q87+Q105+Q115+Q136+Q152+Q196+Q207+#REF!</f>
        <v>#REF!</v>
      </c>
      <c r="R209" s="24" t="e">
        <f aca="false">R22+R34+R44+R55+R68+R73+R80+R87+R105+R115+R136+R152+R196+R207+#REF!</f>
        <v>#REF!</v>
      </c>
      <c r="S209" s="24" t="e">
        <f aca="false">S22+S34+S44+S55+S68+S73+S80+S87+S105+S115+S136+S152+S196+S207+#REF!</f>
        <v>#REF!</v>
      </c>
      <c r="T209" s="24" t="e">
        <f aca="false">T22+T34+T44+T55+T68+T73+T80+T87+T105+T115+T136+T152+T196+T207+#REF!</f>
        <v>#REF!</v>
      </c>
      <c r="U209" s="24" t="e">
        <f aca="false">U22+U34+U44+U55+U68+U73+U80+U87+U105+U115+U136+U152+U196+U207+#REF!</f>
        <v>#REF!</v>
      </c>
      <c r="V209" s="24" t="e">
        <f aca="false">V22+V34+V44+V55+V68+V73+V80+V87+V105+V115+V136+V152+V196+V207+#REF!</f>
        <v>#REF!</v>
      </c>
      <c r="W209" s="24" t="e">
        <f aca="false">W22+W34+W44+W55+W68+W73+W80+W87+W105+W115+W136+W152+W196+W207+#REF!</f>
        <v>#REF!</v>
      </c>
      <c r="X209" s="24" t="e">
        <f aca="false">X22+X34+X44+X55+X68+X73+X80+X87+X105+X115+X136+X152+X196+X207+#REF!</f>
        <v>#REF!</v>
      </c>
      <c r="Y209" s="24" t="e">
        <f aca="false">Y22+Y34+Y44+Y55+Y68+Y73+Y80+Y87+Y105+Y115+Y136+Y152+Y196+Y207+#REF!</f>
        <v>#REF!</v>
      </c>
      <c r="Z209" s="24" t="e">
        <f aca="false">Z22+Z34+Z44+Z55+Z68+Z73+Z80+Z87+Z105+Z115+Z136+Z152+Z196+Z207+#REF!</f>
        <v>#REF!</v>
      </c>
      <c r="AA209" s="24" t="e">
        <f aca="false">AA22+AA34+AA44+AA55+AA68+AA73+AA80+AA87+AA105+AA115+AA136+AA152+AA196+AA207+#REF!</f>
        <v>#REF!</v>
      </c>
      <c r="AB209" s="24" t="e">
        <f aca="false">AB22+AB34+AB44+AB55+AB68+AB73+AB80+AB87+AB105+AB115+AB136+AB152+AB196+AB207+#REF!</f>
        <v>#REF!</v>
      </c>
      <c r="AC209" s="24" t="e">
        <f aca="false">AC22+AC34+AC44+AC55+AC68+AC73+AC80+AC87+AC105+AC115+AC136+AC152+AC196+AC207+#REF!</f>
        <v>#REF!</v>
      </c>
      <c r="AD209" s="24" t="e">
        <f aca="false">AD22+AD34+AD44+AD55+AD68+AD73+AD80+AD87+AD105+AD115+AD136+AD152+AD196+AD207+#REF!</f>
        <v>#REF!</v>
      </c>
      <c r="AE209" s="24"/>
      <c r="AF209" s="24" t="n">
        <f aca="false">AF22+AF34+AF44+AF55+AF68+AF73+AF80+AF87+AF105+AF115+AF136+AF152+AF196+AF207</f>
        <v>-306427.414</v>
      </c>
      <c r="AG209" s="24"/>
      <c r="AH209" s="24" t="n">
        <f aca="false">AH22+AH34+AH44+AH55+AH68+AH73+AH80+AH87+AH105+AH115+AH136+AH152+AH196+AH207</f>
        <v>-162609</v>
      </c>
      <c r="AI209" s="24"/>
      <c r="AJ209" s="24" t="n">
        <f aca="false">AJ22+AJ34+AJ44+AJ55+AJ68+AJ73+AJ80+AJ87+AJ105+AJ115+AJ136+AJ152+AJ196+AJ207</f>
        <v>86764</v>
      </c>
      <c r="AK209" s="24"/>
      <c r="AL209" s="24" t="n">
        <f aca="false">AL22+AL34+AL44+AL55+AL68+AL73+AL80+AL87+AL105+AL115+AL136+AL152+AL196+AL207</f>
        <v>61081.856</v>
      </c>
      <c r="AM209" s="24"/>
      <c r="AN209" s="24" t="n">
        <f aca="false">AN22+AN34+AN44+AN55+AN68+AN73+AN80+AN87+AN105+AN115+AN136+AN152+AN196+AN207</f>
        <v>2255.864</v>
      </c>
      <c r="AO209" s="24"/>
      <c r="AP209" s="24" t="n">
        <f aca="false">AP22+AP34+AP44+AP55+AP68+AP73+AP80+AP87+AP105+AP115+AP136+AP152+AP196+AP207</f>
        <v>2082.336</v>
      </c>
      <c r="AQ209" s="24"/>
      <c r="AR209" s="24" t="n">
        <f aca="false">AR22+AR34+AR44+AR55+AR68+AR73+AR80+AR87+AR105+AR115+AR136+AR152+AR196+AR207</f>
        <v>3765.173</v>
      </c>
      <c r="AS209" s="24"/>
      <c r="AT209" s="24" t="n">
        <f aca="false">AT22+AT34+AT44+AT55+AT68+AT73+AT80+AT87+AT105+AT115+AT136+AT152+AT196+AT207</f>
        <v>6941.12</v>
      </c>
      <c r="AU209" s="24"/>
      <c r="AV209" s="24" t="n">
        <f aca="false">AV22+AV34+AV44+AV55+AV68+AV73+AV80+AV87+AV105+AV115+AV136+AV152+AV196+AV207</f>
        <v>9804.332</v>
      </c>
      <c r="AW209" s="24"/>
      <c r="AX209" s="24" t="n">
        <f aca="false">AX22+AX34+AX44+AX55+AX68+AX73+AX80+AX87+AX105+AX115+AX136+AX152+AX196+AX207</f>
        <v>85930.681</v>
      </c>
      <c r="AY209" s="24"/>
      <c r="AZ209" s="24" t="n">
        <f aca="false">SUM(AN209:AV209)</f>
        <v>24848.825</v>
      </c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  <c r="IK209" s="14"/>
      <c r="IL209" s="14"/>
      <c r="IM209" s="14"/>
      <c r="IN209" s="14"/>
      <c r="IO209" s="14"/>
      <c r="IP209" s="14"/>
      <c r="IQ209" s="14"/>
      <c r="IR209" s="14"/>
      <c r="IS209" s="14"/>
      <c r="IT209" s="14"/>
      <c r="IU209" s="14"/>
      <c r="IV209" s="14"/>
      <c r="IW209" s="14"/>
    </row>
    <row r="211" customFormat="false" ht="12.75" hidden="false" customHeight="false" outlineLevel="0" collapsed="false">
      <c r="A211" s="1"/>
      <c r="B211" s="1" t="s">
        <v>326</v>
      </c>
      <c r="C211" s="1"/>
      <c r="D211" s="1"/>
      <c r="AH211" s="2"/>
      <c r="AI211" s="2"/>
      <c r="AJ211" s="2"/>
      <c r="AK211" s="2"/>
      <c r="AL211" s="2"/>
      <c r="AM211" s="2"/>
      <c r="AN211" s="2" t="n">
        <v>2016</v>
      </c>
      <c r="AO211" s="2"/>
      <c r="AP211" s="2" t="n">
        <v>2218</v>
      </c>
      <c r="AQ211" s="2"/>
      <c r="AR211" s="2" t="n">
        <v>2451</v>
      </c>
      <c r="AS211" s="2"/>
      <c r="AT211" s="2" t="n">
        <v>6860</v>
      </c>
      <c r="AU211" s="2"/>
      <c r="AV211" s="2" t="n">
        <v>13000</v>
      </c>
      <c r="AW211" s="2"/>
      <c r="AX211" s="2" t="n">
        <f aca="false">SUM(AL211:AV211)</f>
        <v>26545</v>
      </c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3" customFormat="false" ht="12.75" hidden="false" customHeight="false" outlineLevel="0" collapsed="false">
      <c r="B213" s="0" t="s">
        <v>327</v>
      </c>
      <c r="AN213" s="2" t="n">
        <f aca="false">+AN209-AN211</f>
        <v>239.864</v>
      </c>
      <c r="AP213" s="2" t="n">
        <f aca="false">+AP209-AP211</f>
        <v>-135.664</v>
      </c>
      <c r="AR213" s="2" t="n">
        <f aca="false">+AR209-AR211</f>
        <v>1314.173</v>
      </c>
      <c r="AT213" s="2" t="n">
        <f aca="false">+AT209-AT211</f>
        <v>81.1199999999999</v>
      </c>
      <c r="AV213" s="2" t="n">
        <f aca="false">+AV209-AV211</f>
        <v>-3195.668</v>
      </c>
      <c r="AX213" s="2" t="n">
        <f aca="false">SUM(AL213:AV213)</f>
        <v>-1696.175</v>
      </c>
    </row>
    <row r="215" customFormat="false" ht="12.75" hidden="false" customHeight="false" outlineLevel="0" collapsed="false">
      <c r="B215" s="25" t="n">
        <f aca="true">NOW()</f>
        <v>45926.9295384946</v>
      </c>
    </row>
    <row r="216" customFormat="false" ht="12.75" hidden="false" customHeight="false" outlineLevel="0" collapsed="false">
      <c r="B216" s="26" t="str">
        <f aca="true">CELL("filename",A187)</f>
        <v>'file:///mnt/12tb/@roms/datasets/enron/EDRM Enron Email Data Set v2 XML/filtered-attachments/xls/Corp_2002_Alloc_MMF.xls'#$By Group</v>
      </c>
    </row>
  </sheetData>
  <printOptions headings="false" gridLines="false" gridLinesSet="true" horizontalCentered="false" verticalCentered="false"/>
  <pageMargins left="0.747916666666667" right="0.747916666666667" top="0.690277777777778" bottom="0.54027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5" man="true" max="16383" min="0"/>
    <brk id="115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2001-06-14T11:22:19Z</dcterms:created>
  <dc:creator>dderr</dc:creator>
  <dc:description/>
  <dc:language>en-US</dc:language>
  <cp:lastModifiedBy>twest</cp:lastModifiedBy>
  <cp:lastPrinted>2001-09-07T12:05:45Z</cp:lastPrinted>
  <dcterms:modified xsi:type="dcterms:W3CDTF">2001-09-12T19:02:59Z</dcterms:modified>
  <cp:revision>0</cp:revision>
  <dc:subject/>
  <dc:title/>
</cp:coreProperties>
</file>