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y Group" sheetId="1" state="visible" r:id="rId3"/>
    <sheet name="Summary" sheetId="2" state="visible" r:id="rId4"/>
  </sheets>
  <definedNames>
    <definedName function="false" hidden="false" localSheetId="0" name="_xlnm.Print_Area" vbProcedure="false">'By Group'!$A$1:$AL$214</definedName>
    <definedName function="false" hidden="false" localSheetId="0" name="_xlnm.Print_Titles" vbProcedure="false">'By Group'!$1:$6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E109" authorId="0">
      <text>
        <r>
          <rPr>
            <b val="true"/>
            <sz val="10"/>
            <color rgb="FF000000"/>
            <rFont val="Tahoma"/>
            <family val="0"/>
          </rPr>
          <t xml:space="preserve">dderr:
</t>
        </r>
        <r>
          <rPr>
            <sz val="10"/>
            <color rgb="FF000000"/>
            <rFont val="Tahoma"/>
            <family val="0"/>
          </rPr>
          <t xml:space="preserve">expenses offset by revenue of 4901K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28</xdr:colOff>
                <xdr:row>107</xdr:row>
                <xdr:rowOff>3</xdr:rowOff>
              </xdr:from>
              <xdr:to>
                <xdr:col>7</xdr:col>
                <xdr:colOff>-2</xdr:colOff>
                <xdr:row>112</xdr:row>
                <xdr:rowOff>9</xdr:rowOff>
              </xdr:to>
            </anchor>
          </commentPr>
        </mc:Choice>
        <mc:Fallback/>
      </mc:AlternateContent>
    </comment>
    <comment ref="E116" authorId="0">
      <text>
        <r>
          <rPr>
            <b val="true"/>
            <sz val="10"/>
            <color rgb="FF000000"/>
            <rFont val="Tahoma"/>
            <family val="0"/>
          </rPr>
          <t xml:space="preserve">dderr:
</t>
        </r>
        <r>
          <rPr>
            <sz val="10"/>
            <color rgb="FF000000"/>
            <rFont val="Tahoma"/>
            <family val="0"/>
          </rPr>
          <t xml:space="preserve">expenses offset by revenue of 22K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28</xdr:colOff>
                <xdr:row>114</xdr:row>
                <xdr:rowOff>3</xdr:rowOff>
              </xdr:from>
              <xdr:to>
                <xdr:col>7</xdr:col>
                <xdr:colOff>-2</xdr:colOff>
                <xdr:row>119</xdr:row>
                <xdr:rowOff>9</xdr:rowOff>
              </xdr:to>
            </anchor>
          </commentPr>
        </mc:Choice>
        <mc:Fallback/>
      </mc:AlternateContent>
    </comment>
    <comment ref="E120" authorId="0">
      <text>
        <r>
          <rPr>
            <b val="true"/>
            <sz val="10"/>
            <color rgb="FF000000"/>
            <rFont val="Tahoma"/>
            <family val="0"/>
          </rPr>
          <t xml:space="preserve">dderr:
</t>
        </r>
        <r>
          <rPr>
            <sz val="10"/>
            <color rgb="FF000000"/>
            <rFont val="Tahoma"/>
            <family val="0"/>
          </rPr>
          <t xml:space="preserve">expenses offset by reveune of 1269K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28</xdr:colOff>
                <xdr:row>118</xdr:row>
                <xdr:rowOff>3</xdr:rowOff>
              </xdr:from>
              <xdr:to>
                <xdr:col>7</xdr:col>
                <xdr:colOff>-2</xdr:colOff>
                <xdr:row>123</xdr:row>
                <xdr:rowOff>9</xdr:rowOff>
              </xdr:to>
            </anchor>
          </commentPr>
        </mc:Choice>
        <mc:Fallback/>
      </mc:AlternateContent>
    </comment>
    <comment ref="E129" authorId="0">
      <text>
        <r>
          <rPr>
            <sz val="10"/>
            <color rgb="FF000000"/>
            <rFont val="Tahoma"/>
            <family val="0"/>
          </rPr>
          <t xml:space="preserve">
expenses offset by revenue of 1147K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28</xdr:colOff>
                <xdr:row>127</xdr:row>
                <xdr:rowOff>3</xdr:rowOff>
              </xdr:from>
              <xdr:to>
                <xdr:col>7</xdr:col>
                <xdr:colOff>-2</xdr:colOff>
                <xdr:row>132</xdr:row>
                <xdr:rowOff>9</xdr:rowOff>
              </xdr:to>
            </anchor>
          </commentPr>
        </mc:Choice>
        <mc:Fallback/>
      </mc:AlternateContent>
    </comment>
    <comment ref="AF23" authorId="0">
      <text>
        <r>
          <rPr>
            <sz val="10"/>
            <color rgb="FF000000"/>
            <rFont val="Tahoma"/>
            <family val="0"/>
          </rPr>
          <t xml:space="preserve">
EOG:20K; CRM (co 46): 750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39</xdr:col>
                <xdr:colOff>3</xdr:colOff>
                <xdr:row>21</xdr:row>
                <xdr:rowOff>3</xdr:rowOff>
              </xdr:from>
              <xdr:to>
                <xdr:col>41</xdr:col>
                <xdr:colOff>16</xdr:colOff>
                <xdr:row>26</xdr:row>
                <xdr:rowOff>9</xdr:rowOff>
              </xdr:to>
            </anchor>
          </commentPr>
        </mc:Choice>
        <mc:Fallback/>
      </mc:AlternateContent>
    </comment>
    <comment ref="AF46" authorId="0">
      <text>
        <r>
          <rPr>
            <sz val="10"/>
            <color rgb="FF000000"/>
            <rFont val="Tahoma"/>
            <family val="0"/>
          </rPr>
          <t xml:space="preserve">
bill to RAC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40</xdr:col>
                <xdr:colOff>13</xdr:colOff>
                <xdr:row>44</xdr:row>
                <xdr:rowOff>3</xdr:rowOff>
              </xdr:from>
              <xdr:to>
                <xdr:col>42</xdr:col>
                <xdr:colOff>25</xdr:colOff>
                <xdr:row>49</xdr:row>
                <xdr:rowOff>9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<sst xmlns="http://schemas.openxmlformats.org/spreadsheetml/2006/main" count="700" uniqueCount="326">
  <si>
    <t xml:space="preserve">Corporate Staff and Service Group Analysis - Summary</t>
  </si>
  <si>
    <t xml:space="preserve">2002 Operating Budgets</t>
  </si>
  <si>
    <t xml:space="preserve">(in Thousands)</t>
  </si>
  <si>
    <t xml:space="preserve">***Revision #2***</t>
  </si>
  <si>
    <t xml:space="preserve">TOTAL</t>
  </si>
  <si>
    <t xml:space="preserve">O&amp;M </t>
  </si>
  <si>
    <t xml:space="preserve">ALLOCATION</t>
  </si>
  <si>
    <t xml:space="preserve">Northern </t>
  </si>
  <si>
    <t xml:space="preserve">ETS</t>
  </si>
  <si>
    <t xml:space="preserve">Total </t>
  </si>
  <si>
    <t xml:space="preserve">Retained</t>
  </si>
  <si>
    <t xml:space="preserve">CO.</t>
  </si>
  <si>
    <t xml:space="preserve">COST CENTER DESCRIPTION</t>
  </si>
  <si>
    <t xml:space="preserve">OWNER</t>
  </si>
  <si>
    <t xml:space="preserve">CC #</t>
  </si>
  <si>
    <t xml:space="preserve">BUDGET</t>
  </si>
  <si>
    <t xml:space="preserve">METHOD</t>
  </si>
  <si>
    <t xml:space="preserve">TW</t>
  </si>
  <si>
    <t xml:space="preserve">FGT</t>
  </si>
  <si>
    <t xml:space="preserve">Citrus</t>
  </si>
  <si>
    <t xml:space="preserve">Plains</t>
  </si>
  <si>
    <t xml:space="preserve">NNG</t>
  </si>
  <si>
    <t xml:space="preserve">HQ</t>
  </si>
  <si>
    <t xml:space="preserve">EOTT</t>
  </si>
  <si>
    <t xml:space="preserve">EEOS</t>
  </si>
  <si>
    <t xml:space="preserve">NEPCO</t>
  </si>
  <si>
    <t xml:space="preserve">ENA</t>
  </si>
  <si>
    <t xml:space="preserve">Europe</t>
  </si>
  <si>
    <t xml:space="preserve">EGM</t>
  </si>
  <si>
    <t xml:space="preserve">EIM</t>
  </si>
  <si>
    <t xml:space="preserve">EES</t>
  </si>
  <si>
    <t xml:space="preserve">EBS</t>
  </si>
  <si>
    <t xml:space="preserve">ENW</t>
  </si>
  <si>
    <t xml:space="preserve">EGAS</t>
  </si>
  <si>
    <t xml:space="preserve">EGF</t>
  </si>
  <si>
    <t xml:space="preserve">EPI</t>
  </si>
  <si>
    <t xml:space="preserve">PGG</t>
  </si>
  <si>
    <t xml:space="preserve">Azurix</t>
  </si>
  <si>
    <t xml:space="preserve">EREC</t>
  </si>
  <si>
    <t xml:space="preserve">EPSC</t>
  </si>
  <si>
    <t xml:space="preserve">OTHER</t>
  </si>
  <si>
    <t xml:space="preserve">Allocated</t>
  </si>
  <si>
    <t xml:space="preserve">At Corp</t>
  </si>
  <si>
    <t xml:space="preserve">EXECUTIVE</t>
  </si>
  <si>
    <t xml:space="preserve">0011</t>
  </si>
  <si>
    <t xml:space="preserve">Executive Consultant</t>
  </si>
  <si>
    <t xml:space="preserve">Ken Lay</t>
  </si>
  <si>
    <t xml:space="preserve">Retained at Corp.</t>
  </si>
  <si>
    <t xml:space="preserve">President &amp; COO</t>
  </si>
  <si>
    <t xml:space="preserve">Greg Whalley</t>
  </si>
  <si>
    <t xml:space="preserve">Vice Chairman</t>
  </si>
  <si>
    <t xml:space="preserve">Mark Frevert</t>
  </si>
  <si>
    <t xml:space="preserve">Executive Reception</t>
  </si>
  <si>
    <t xml:space="preserve">Chairman &amp; CEO</t>
  </si>
  <si>
    <t xml:space="preserve">Management Conference</t>
  </si>
  <si>
    <t xml:space="preserve">2001 Attendees</t>
  </si>
  <si>
    <t xml:space="preserve">Corp. Aircraft Usage</t>
  </si>
  <si>
    <t xml:space="preserve">Vision &amp; Values Task Force</t>
  </si>
  <si>
    <t xml:space="preserve">Beth Tilney</t>
  </si>
  <si>
    <t xml:space="preserve">TOTAL EXECUTIVE</t>
  </si>
  <si>
    <t xml:space="preserve">LEGAL</t>
  </si>
  <si>
    <t xml:space="preserve">Corporate Secretary</t>
  </si>
  <si>
    <t xml:space="preserve">Hardy Davis</t>
  </si>
  <si>
    <t xml:space="preserve">Anticipated Usage</t>
  </si>
  <si>
    <t xml:space="preserve">MLP Services</t>
  </si>
  <si>
    <t xml:space="preserve">Legal Litigations</t>
  </si>
  <si>
    <t xml:space="preserve">Chuck Cheek</t>
  </si>
  <si>
    <t xml:space="preserve">Actual Legal Fees</t>
  </si>
  <si>
    <t xml:space="preserve">Corporate Legal</t>
  </si>
  <si>
    <t xml:space="preserve">Jim Derrick</t>
  </si>
  <si>
    <t xml:space="preserve">Environmental Legal</t>
  </si>
  <si>
    <t xml:space="preserve">Dave Nutt</t>
  </si>
  <si>
    <t xml:space="preserve">Legal Library</t>
  </si>
  <si>
    <t xml:space="preserve">% of attorneys</t>
  </si>
  <si>
    <t xml:space="preserve">Executive Board Meeting Expenses</t>
  </si>
  <si>
    <t xml:space="preserve">Corp. Litigation Management</t>
  </si>
  <si>
    <t xml:space="preserve">Robert Williams</t>
  </si>
  <si>
    <t xml:space="preserve">Actual Invoices</t>
  </si>
  <si>
    <t xml:space="preserve">TOTAL LEGAL</t>
  </si>
  <si>
    <t xml:space="preserve">RISK ASSESSMENT &amp; CONTROL</t>
  </si>
  <si>
    <t xml:space="preserve">Credit Risk Management</t>
  </si>
  <si>
    <t xml:space="preserve">Bill Bradford</t>
  </si>
  <si>
    <t xml:space="preserve">Historical Usage</t>
  </si>
  <si>
    <t xml:space="preserve">Portfolio </t>
  </si>
  <si>
    <t xml:space="preserve">Rick Carson</t>
  </si>
  <si>
    <t xml:space="preserve">Underwriting</t>
  </si>
  <si>
    <t xml:space="preserve">Dave Gorte</t>
  </si>
  <si>
    <t xml:space="preserve">Market Risk Management</t>
  </si>
  <si>
    <t xml:space="preserve">David Port</t>
  </si>
  <si>
    <t xml:space="preserve">Domestic Compliance</t>
  </si>
  <si>
    <t xml:space="preserve">Donna Lowry</t>
  </si>
  <si>
    <t xml:space="preserve">Assurance Service</t>
  </si>
  <si>
    <t xml:space="preserve">TOTAL RISK ASSESSMENT &amp; CONTROL</t>
  </si>
  <si>
    <t xml:space="preserve">ACCOUNTING &amp; COMPLIANCE</t>
  </si>
  <si>
    <t xml:space="preserve">Corp Acct, Plan, &amp; Rept</t>
  </si>
  <si>
    <t xml:space="preserve">Bob Butts</t>
  </si>
  <si>
    <t xml:space="preserve">Executive VP &amp; CAO</t>
  </si>
  <si>
    <t xml:space="preserve">Rick Causey</t>
  </si>
  <si>
    <t xml:space="preserve">IT Compliance</t>
  </si>
  <si>
    <t xml:space="preserve">Andrew Parsons</t>
  </si>
  <si>
    <t xml:space="preserve">Enron Assurance Services</t>
  </si>
  <si>
    <t xml:space="preserve">Shawn Kilchrist</t>
  </si>
  <si>
    <t xml:space="preserve">Human Capital Management</t>
  </si>
  <si>
    <t xml:space="preserve">Melissa Becker</t>
  </si>
  <si>
    <t xml:space="preserve">Transaction Accounting</t>
  </si>
  <si>
    <t xml:space="preserve">Rodney Faldyn</t>
  </si>
  <si>
    <t xml:space="preserve">Global Risk Management Operations</t>
  </si>
  <si>
    <t xml:space="preserve">Sally Beck</t>
  </si>
  <si>
    <t xml:space="preserve">TOTAL ACCOUNTING &amp; COMPLIANCE</t>
  </si>
  <si>
    <t xml:space="preserve">CORPORATE TAX</t>
  </si>
  <si>
    <t xml:space="preserve">Federal &amp; State Tax Audits</t>
  </si>
  <si>
    <t xml:space="preserve">Ed Coats</t>
  </si>
  <si>
    <t xml:space="preserve">Mng Dir &amp; General Tax Councel</t>
  </si>
  <si>
    <t xml:space="preserve">Bob Hermann</t>
  </si>
  <si>
    <t xml:space="preserve">Ad Valorem Tax</t>
  </si>
  <si>
    <t xml:space="preserve">Tax Administration</t>
  </si>
  <si>
    <t xml:space="preserve">Leesa White</t>
  </si>
  <si>
    <t xml:space="preserve">Transaction Tax</t>
  </si>
  <si>
    <t xml:space="preserve">Tax Compliance</t>
  </si>
  <si>
    <t xml:space="preserve">Greek Rice</t>
  </si>
  <si>
    <t xml:space="preserve">Tax Solutions</t>
  </si>
  <si>
    <t xml:space="preserve">Tax Planning</t>
  </si>
  <si>
    <t xml:space="preserve">Jim Ginty</t>
  </si>
  <si>
    <t xml:space="preserve">Structured Transactions</t>
  </si>
  <si>
    <t xml:space="preserve">Dave Maxey</t>
  </si>
  <si>
    <t xml:space="preserve">TOTAL CORPORATE TAX</t>
  </si>
  <si>
    <t xml:space="preserve">INVESTOR RELATIONS</t>
  </si>
  <si>
    <t xml:space="preserve">Investor Relations</t>
  </si>
  <si>
    <t xml:space="preserve">Mark Koenig</t>
  </si>
  <si>
    <t xml:space="preserve">TOTAL INVESTOR RELATIONS</t>
  </si>
  <si>
    <t xml:space="preserve">CORPORATE DEVELOPMENT</t>
  </si>
  <si>
    <t xml:space="preserve">Corporate Development</t>
  </si>
  <si>
    <t xml:space="preserve">Mark Metts</t>
  </si>
  <si>
    <t xml:space="preserve">Global Corporate Development</t>
  </si>
  <si>
    <t xml:space="preserve">Jeff Donahue</t>
  </si>
  <si>
    <t xml:space="preserve">Corporate Development - Legal</t>
  </si>
  <si>
    <t xml:space="preserve">Kristina Mordaunt</t>
  </si>
  <si>
    <t xml:space="preserve">TOTAL CORPORATE DEVELOPMENT</t>
  </si>
  <si>
    <t xml:space="preserve">RISK MANAGEMENT</t>
  </si>
  <si>
    <t xml:space="preserve">Corp Risk Mgmt &amp; Insurance</t>
  </si>
  <si>
    <t xml:space="preserve">Jim Bouillion</t>
  </si>
  <si>
    <t xml:space="preserve">Loss Pymts/Premium Alloc.</t>
  </si>
  <si>
    <t xml:space="preserve">Insurance Premiums</t>
  </si>
  <si>
    <t xml:space="preserve">HC, Revenues, Loss Exp</t>
  </si>
  <si>
    <t xml:space="preserve">Political Risk Insurance</t>
  </si>
  <si>
    <t xml:space="preserve">Jonathan Davis</t>
  </si>
  <si>
    <t xml:space="preserve">Book Values/Country Risk</t>
  </si>
  <si>
    <t xml:space="preserve">TOTAL RISK MANAGEMENT</t>
  </si>
  <si>
    <t xml:space="preserve">SAP ISC</t>
  </si>
  <si>
    <t xml:space="preserve">Amortization </t>
  </si>
  <si>
    <t xml:space="preserve">Mike Layne</t>
  </si>
  <si>
    <t xml:space="preserve">Licenses/Docs/Master Data</t>
  </si>
  <si>
    <t xml:space="preserve">ISC Customer Care</t>
  </si>
  <si>
    <t xml:space="preserve">David O'Dell</t>
  </si>
  <si>
    <t xml:space="preserve">ISC Techincal</t>
  </si>
  <si>
    <t xml:space="preserve">Gary Sentiff</t>
  </si>
  <si>
    <t xml:space="preserve">ISC Quality Assurance</t>
  </si>
  <si>
    <t xml:space="preserve">Mary Sloan</t>
  </si>
  <si>
    <t xml:space="preserve">ISC System Design &amp; Build</t>
  </si>
  <si>
    <t xml:space="preserve">Vince Cacaro</t>
  </si>
  <si>
    <t xml:space="preserve">ISC Portfolio Management</t>
  </si>
  <si>
    <t xml:space="preserve">Mark Schmidt</t>
  </si>
  <si>
    <t xml:space="preserve">ISC Executive</t>
  </si>
  <si>
    <t xml:space="preserve">Allan Sommer</t>
  </si>
  <si>
    <t xml:space="preserve">ISC Knowledge Management</t>
  </si>
  <si>
    <t xml:space="preserve">Andy Lawrence</t>
  </si>
  <si>
    <t xml:space="preserve">ISC Internal Planning &amp; Support</t>
  </si>
  <si>
    <t xml:space="preserve">Chris Schlaudraff</t>
  </si>
  <si>
    <t xml:space="preserve">ISC Indirect Costs</t>
  </si>
  <si>
    <t xml:space="preserve">Susan Bellinghausen</t>
  </si>
  <si>
    <t xml:space="preserve">ISC LMS Services</t>
  </si>
  <si>
    <t xml:space="preserve">ISC Corporate Charges</t>
  </si>
  <si>
    <t xml:space="preserve">ISC HR/Knowledge Transfer Programs</t>
  </si>
  <si>
    <t xml:space="preserve">Brad McSherry</t>
  </si>
  <si>
    <t xml:space="preserve">ISC Support Allocations</t>
  </si>
  <si>
    <t xml:space="preserve">TOTAL SAP ISC</t>
  </si>
  <si>
    <t xml:space="preserve">STRATEGIC SOURCING</t>
  </si>
  <si>
    <t xml:space="preserve">Accounts Payable</t>
  </si>
  <si>
    <t xml:space="preserve">Judy Knepshield</t>
  </si>
  <si>
    <t xml:space="preserve">Line Item Transactions</t>
  </si>
  <si>
    <t xml:space="preserve">GSS Executive &amp; Metrics</t>
  </si>
  <si>
    <t xml:space="preserve">George Wasaff</t>
  </si>
  <si>
    <t xml:space="preserve">GSS Business Development &amp; MWBE</t>
  </si>
  <si>
    <t xml:space="preserve">Jennifer Medcalf</t>
  </si>
  <si>
    <t xml:space="preserve">GSS Operations</t>
  </si>
  <si>
    <t xml:space="preserve">Derryl Cleaveland</t>
  </si>
  <si>
    <t xml:space="preserve">GSS P&amp;P Team</t>
  </si>
  <si>
    <t xml:space="preserve">John Gillespie</t>
  </si>
  <si>
    <t xml:space="preserve">GSS Travel &amp; Entertainment</t>
  </si>
  <si>
    <t xml:space="preserve">TOTAL STRATEGIC SOURCING</t>
  </si>
  <si>
    <t xml:space="preserve">HUMAN RESOURCES </t>
  </si>
  <si>
    <t xml:space="preserve">HR Risk Mgmt/Audit</t>
  </si>
  <si>
    <t xml:space="preserve">Rick Johnson</t>
  </si>
  <si>
    <t xml:space="preserve">Payroll &amp; Relocation</t>
  </si>
  <si>
    <t xml:space="preserve">Diane Taylor</t>
  </si>
  <si>
    <t xml:space="preserve">Headcount</t>
  </si>
  <si>
    <t xml:space="preserve">Health Center</t>
  </si>
  <si>
    <t xml:space="preserve">M. Roman de Mezza</t>
  </si>
  <si>
    <t xml:space="preserve">Employee Events Programs</t>
  </si>
  <si>
    <t xml:space="preserve">Sarah Davis</t>
  </si>
  <si>
    <t xml:space="preserve">Corp. HR Analysis</t>
  </si>
  <si>
    <t xml:space="preserve">Terrie Wheeler</t>
  </si>
  <si>
    <t xml:space="preserve">Employee Relations</t>
  </si>
  <si>
    <t xml:space="preserve">Body Shop</t>
  </si>
  <si>
    <t xml:space="preserve">Employee Recreation</t>
  </si>
  <si>
    <t xml:space="preserve">Sally Alvarez</t>
  </si>
  <si>
    <t xml:space="preserve">Downtown Headcount</t>
  </si>
  <si>
    <t xml:space="preserve">Corp HR &amp; CR Exec</t>
  </si>
  <si>
    <t xml:space="preserve">Cindy Olson</t>
  </si>
  <si>
    <t xml:space="preserve">Events/Worklife O&amp;M</t>
  </si>
  <si>
    <t xml:space="preserve">HR Support Services</t>
  </si>
  <si>
    <t xml:space="preserve">Sheila Walton</t>
  </si>
  <si>
    <t xml:space="preserve">EEO/Diversity</t>
  </si>
  <si>
    <t xml:space="preserve">HR Global Information</t>
  </si>
  <si>
    <t xml:space="preserve">Kathy Schultea</t>
  </si>
  <si>
    <t xml:space="preserve">Click at Home</t>
  </si>
  <si>
    <t xml:space="preserve">Marie Newhouse</t>
  </si>
  <si>
    <t xml:space="preserve">Actual Usage</t>
  </si>
  <si>
    <t xml:space="preserve">Worklife Programs</t>
  </si>
  <si>
    <t xml:space="preserve">HR Commercialization</t>
  </si>
  <si>
    <t xml:space="preserve">Brad Coleman</t>
  </si>
  <si>
    <t xml:space="preserve">Enron Kids Center</t>
  </si>
  <si>
    <t xml:space="preserve">TOTAL HUMAN RESOURCES</t>
  </si>
  <si>
    <t xml:space="preserve">BENEFIT PLANS &amp; COMPENSATION</t>
  </si>
  <si>
    <t xml:space="preserve">0001</t>
  </si>
  <si>
    <t xml:space="preserve">Executive Compensation</t>
  </si>
  <si>
    <t xml:space="preserve">Mary Joyce</t>
  </si>
  <si>
    <t xml:space="preserve">Deferral Plans</t>
  </si>
  <si>
    <t xml:space="preserve">Long Term Incentive</t>
  </si>
  <si>
    <t xml:space="preserve">1992 Deferral Plan</t>
  </si>
  <si>
    <t xml:space="preserve">Restricted Stock</t>
  </si>
  <si>
    <t xml:space="preserve">Grant Elections</t>
  </si>
  <si>
    <t xml:space="preserve">Annual Incentive</t>
  </si>
  <si>
    <t xml:space="preserve">Estimated Payments</t>
  </si>
  <si>
    <t xml:space="preserve">Executive Preqs</t>
  </si>
  <si>
    <t xml:space="preserve">MMF</t>
  </si>
  <si>
    <t xml:space="preserve">Employee Performance Awards</t>
  </si>
  <si>
    <t xml:space="preserve">1994 Deferral Plan</t>
  </si>
  <si>
    <t xml:space="preserve">Executive Supplement/COLI</t>
  </si>
  <si>
    <t xml:space="preserve">Options Term/Retiree Employee</t>
  </si>
  <si>
    <t xml:space="preserve">Corp - Benefits/Wellness</t>
  </si>
  <si>
    <t xml:space="preserve">Cynthia Barrow</t>
  </si>
  <si>
    <t xml:space="preserve">5% Salary</t>
  </si>
  <si>
    <t xml:space="preserve">TOTAL BENEFIT PLANS &amp; COMPENSATION</t>
  </si>
  <si>
    <t xml:space="preserve">PUBLIC AFFAIRS &amp; ADMINISTRATION</t>
  </si>
  <si>
    <t xml:space="preserve">Political Action Committee</t>
  </si>
  <si>
    <t xml:space="preserve">Steve Kean</t>
  </si>
  <si>
    <t xml:space="preserve">Enron Washington Inc</t>
  </si>
  <si>
    <t xml:space="preserve">Linda Robertson</t>
  </si>
  <si>
    <t xml:space="preserve">Corporate Advertising</t>
  </si>
  <si>
    <t xml:space="preserve">Mark Palmer</t>
  </si>
  <si>
    <t xml:space="preserve">Exec. VP/Chief of Staff</t>
  </si>
  <si>
    <t xml:space="preserve">Mng Dir Gov't Affairs</t>
  </si>
  <si>
    <t xml:space="preserve">Rick Shapiro</t>
  </si>
  <si>
    <t xml:space="preserve">State Government Affairs-Tx/Ok</t>
  </si>
  <si>
    <t xml:space="preserve">Public Relations - Astros</t>
  </si>
  <si>
    <t xml:space="preserve">State Government Affairs-Calif/West</t>
  </si>
  <si>
    <t xml:space="preserve">State Government Affairs-Canada</t>
  </si>
  <si>
    <t xml:space="preserve">State Government Affairs-Mid Atlantic</t>
  </si>
  <si>
    <t xml:space="preserve">State Government Affairs-Midwest</t>
  </si>
  <si>
    <t xml:space="preserve">Gov't Affairs-Mexico</t>
  </si>
  <si>
    <t xml:space="preserve">Internet Marketing</t>
  </si>
  <si>
    <t xml:space="preserve">State Gov/Fed Reg Env/Implementation</t>
  </si>
  <si>
    <t xml:space="preserve">Employee Communications</t>
  </si>
  <si>
    <t xml:space="preserve">Corp. Identity</t>
  </si>
  <si>
    <t xml:space="preserve">Media Relations</t>
  </si>
  <si>
    <t xml:space="preserve">International Graphics Services</t>
  </si>
  <si>
    <t xml:space="preserve">Int'l PR, Marketing, &amp; Comm</t>
  </si>
  <si>
    <t xml:space="preserve">Gov't Affairs Convention &amp; Inaug.</t>
  </si>
  <si>
    <t xml:space="preserve">Gov't Affairs Environment</t>
  </si>
  <si>
    <t xml:space="preserve">Susan Warthen</t>
  </si>
  <si>
    <t xml:space="preserve">Environmental Policy &amp; Compliance</t>
  </si>
  <si>
    <t xml:space="preserve">Jeffery Keeler</t>
  </si>
  <si>
    <t xml:space="preserve">International Government Affairs</t>
  </si>
  <si>
    <t xml:space="preserve">International Project Finance</t>
  </si>
  <si>
    <t xml:space="preserve">John Hardy</t>
  </si>
  <si>
    <t xml:space="preserve">Asset EHS</t>
  </si>
  <si>
    <t xml:space="preserve">Henry Van</t>
  </si>
  <si>
    <t xml:space="preserve">Chief Environmental Officer</t>
  </si>
  <si>
    <t xml:space="preserve">M. Terraso</t>
  </si>
  <si>
    <t xml:space="preserve">Regulatory Tech Analysis</t>
  </si>
  <si>
    <t xml:space="preserve">Marc Phillips</t>
  </si>
  <si>
    <t xml:space="preserve">Corp Responsibility</t>
  </si>
  <si>
    <t xml:space="preserve">Kelly Kimberly</t>
  </si>
  <si>
    <t xml:space="preserve">Sports Marketing</t>
  </si>
  <si>
    <t xml:space="preserve">Experience Enron</t>
  </si>
  <si>
    <t xml:space="preserve">Oral History</t>
  </si>
  <si>
    <t xml:space="preserve">Reg Risk/Comp Analysis</t>
  </si>
  <si>
    <t xml:space="preserve">University Affairs</t>
  </si>
  <si>
    <t xml:space="preserve">Gov't Affairs-Rates &amp; Regulations</t>
  </si>
  <si>
    <t xml:space="preserve">Gov't Affairs-New Markets</t>
  </si>
  <si>
    <t xml:space="preserve">Gov't Affairs-Broadband</t>
  </si>
  <si>
    <t xml:space="preserve">Business Controls</t>
  </si>
  <si>
    <t xml:space="preserve">John Brindle</t>
  </si>
  <si>
    <t xml:space="preserve">Public Affairs EBS Support 2</t>
  </si>
  <si>
    <t xml:space="preserve">Steve Kean/Mark Palmer</t>
  </si>
  <si>
    <t xml:space="preserve">Corporate Facility Audits</t>
  </si>
  <si>
    <t xml:space="preserve">Steve Allen</t>
  </si>
  <si>
    <t xml:space="preserve">Public Relations - EBS </t>
  </si>
  <si>
    <t xml:space="preserve">TOTAL PUBLIC AFFAIRS &amp; ADMINISTRATION</t>
  </si>
  <si>
    <t xml:space="preserve">COMMUNITY RELATIONS</t>
  </si>
  <si>
    <t xml:space="preserve">Department Expenses</t>
  </si>
  <si>
    <t xml:space="preserve">Program Promotions</t>
  </si>
  <si>
    <t xml:space="preserve">United Way Campaign</t>
  </si>
  <si>
    <t xml:space="preserve">Actual Matching</t>
  </si>
  <si>
    <t xml:space="preserve">Corporate Contributions</t>
  </si>
  <si>
    <t xml:space="preserve">Corporate Memberships</t>
  </si>
  <si>
    <t xml:space="preserve">Enron Foundation Matching Funds/Gifts</t>
  </si>
  <si>
    <t xml:space="preserve">Volunteer Projects</t>
  </si>
  <si>
    <t xml:space="preserve">TOTAL COMMUNITY RELATIONS</t>
  </si>
  <si>
    <t xml:space="preserve">EPSC CHARGES</t>
  </si>
  <si>
    <t xml:space="preserve">Aviation</t>
  </si>
  <si>
    <t xml:space="preserve">Billie Ahkave</t>
  </si>
  <si>
    <t xml:space="preserve">Various</t>
  </si>
  <si>
    <t xml:space="preserve">0901</t>
  </si>
  <si>
    <t xml:space="preserve">Building Usage</t>
  </si>
  <si>
    <t xml:space="preserve">TOTAL EPSC CHARGES</t>
  </si>
  <si>
    <t xml:space="preserve">GRAND TOTALS</t>
  </si>
  <si>
    <t xml:space="preserve">Corporate Staff Functions</t>
  </si>
  <si>
    <t xml:space="preserve">Total Corporate Staff &amp; Services Groups Charges</t>
  </si>
  <si>
    <t xml:space="preserve">2002 Plan</t>
  </si>
  <si>
    <t xml:space="preserve">(In thousands)</t>
  </si>
  <si>
    <t xml:space="preserve">Other</t>
  </si>
  <si>
    <t xml:space="preserve">HUMAN RESOURCES &amp; COMPENSATION</t>
  </si>
  <si>
    <t xml:space="preserve">BENEFIT PLANS</t>
  </si>
  <si>
    <t xml:space="preserve">GRAND TOTAL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</si>
</sst>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_(* #,##0_);_(* \(#,##0\);_(* \-_);_(@_)"/>
    <numFmt numFmtId="166" formatCode="0%"/>
    <numFmt numFmtId="167" formatCode="[$-409]m/d/yyyy\ h:mm"/>
    <numFmt numFmtId="168" formatCode="000"/>
    <numFmt numFmtId="169" formatCode="[$-409]#,##0_);\(#,##0\)"/>
  </numFmts>
  <fonts count="1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name val="Arial"/>
      <family val="2"/>
    </font>
    <font>
      <b val="true"/>
      <sz val="10"/>
      <name val="Arial"/>
      <family val="2"/>
    </font>
    <font>
      <b val="true"/>
      <sz val="12"/>
      <color rgb="FFFF0000"/>
      <name val="Arial"/>
      <family val="2"/>
    </font>
    <font>
      <sz val="10"/>
      <color rgb="FF0000FF"/>
      <name val="Arial"/>
      <family val="2"/>
    </font>
    <font>
      <sz val="10"/>
      <name val="Arial"/>
      <family val="2"/>
    </font>
    <font>
      <sz val="9"/>
      <name val="Arial"/>
      <family val="2"/>
    </font>
    <font>
      <b val="true"/>
      <sz val="9"/>
      <name val="Arial"/>
      <family val="2"/>
    </font>
    <font>
      <sz val="10"/>
      <color rgb="FFFF0000"/>
      <name val="Arial"/>
      <family val="2"/>
    </font>
    <font>
      <sz val="6"/>
      <name val="Arial"/>
      <family val="2"/>
    </font>
    <font>
      <sz val="6"/>
      <color rgb="FF000000"/>
      <name val="Arial"/>
      <family val="2"/>
    </font>
    <font>
      <b val="true"/>
      <sz val="10"/>
      <color rgb="FF000000"/>
      <name val="Tahoma"/>
      <family val="0"/>
    </font>
    <font>
      <sz val="10"/>
      <color rgb="FF000000"/>
      <name val="Tahoma"/>
      <family val="0"/>
    </font>
    <font>
      <b val="true"/>
      <sz val="12"/>
      <color rgb="FF000000"/>
      <name val="Arial"/>
      <family val="2"/>
    </font>
    <font>
      <sz val="8"/>
      <color rgb="FF000000"/>
      <name val="Arial"/>
      <family val="2"/>
    </font>
    <font>
      <b val="true"/>
      <u val="single"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CCFFCC"/>
        <bgColor rgb="FFCCFFFF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1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1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1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1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0" width="4.99"/>
    <col collapsed="false" customWidth="true" hidden="false" outlineLevel="0" max="2" min="2" style="0" width="33.14"/>
    <col collapsed="false" customWidth="true" hidden="false" outlineLevel="0" max="3" min="3" style="0" width="18.41"/>
    <col collapsed="false" customWidth="true" hidden="false" outlineLevel="0" max="4" min="4" style="0" width="7.99"/>
    <col collapsed="false" customWidth="true" hidden="false" outlineLevel="0" max="5" min="5" style="1" width="11.13"/>
    <col collapsed="false" customWidth="true" hidden="false" outlineLevel="0" max="6" min="6" style="1" width="1.99"/>
    <col collapsed="false" customWidth="true" hidden="false" outlineLevel="0" max="7" min="7" style="1" width="24.56"/>
    <col collapsed="false" customWidth="true" hidden="false" outlineLevel="0" max="8" min="8" style="1" width="1.99"/>
    <col collapsed="false" customWidth="true" hidden="false" outlineLevel="0" max="32" min="9" style="1" width="8.7"/>
    <col collapsed="false" customWidth="true" hidden="true" outlineLevel="0" max="34" min="33" style="1" width="8.7"/>
    <col collapsed="false" customWidth="true" hidden="false" outlineLevel="0" max="35" min="35" style="1" width="1.7"/>
    <col collapsed="false" customWidth="true" hidden="false" outlineLevel="0" max="36" min="36" style="1" width="8.7"/>
    <col collapsed="false" customWidth="true" hidden="false" outlineLevel="0" max="37" min="37" style="1" width="1.7"/>
    <col collapsed="false" customWidth="true" hidden="false" outlineLevel="0" max="38" min="38" style="1" width="8.7"/>
    <col collapsed="false" customWidth="false" hidden="false" outlineLevel="0" max="39" min="39" style="2" width="9.14"/>
    <col collapsed="false" customWidth="true" hidden="false" outlineLevel="0" max="44" min="40" style="1" width="9.41"/>
    <col collapsed="false" customWidth="true" hidden="false" outlineLevel="0" max="45" min="45" style="1" width="9.56"/>
    <col collapsed="false" customWidth="true" hidden="false" outlineLevel="0" max="46" min="46" style="2" width="1.99"/>
    <col collapsed="false" customWidth="true" hidden="false" outlineLevel="0" max="47" min="47" style="1" width="10.99"/>
    <col collapsed="false" customWidth="false" hidden="false" outlineLevel="0" max="257" min="48" style="3" width="9.14"/>
  </cols>
  <sheetData>
    <row r="1" customFormat="false" ht="15" hidden="false" customHeight="false" outlineLevel="0" collapsed="false">
      <c r="A1" s="4" t="s">
        <v>0</v>
      </c>
      <c r="B1" s="4"/>
      <c r="C1" s="4"/>
      <c r="D1" s="4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6"/>
      <c r="AN1" s="5"/>
      <c r="AO1" s="5"/>
      <c r="AP1" s="5"/>
      <c r="AQ1" s="5"/>
      <c r="AR1" s="5"/>
      <c r="AS1" s="5"/>
      <c r="AT1" s="6"/>
      <c r="AU1" s="5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7"/>
      <c r="DN1" s="7"/>
      <c r="DO1" s="7"/>
      <c r="DP1" s="7"/>
      <c r="DQ1" s="7"/>
      <c r="DR1" s="7"/>
      <c r="DS1" s="7"/>
      <c r="DT1" s="7"/>
      <c r="DU1" s="7"/>
      <c r="DV1" s="7"/>
      <c r="DW1" s="7"/>
      <c r="DX1" s="7"/>
      <c r="DY1" s="7"/>
      <c r="DZ1" s="7"/>
      <c r="EA1" s="7"/>
      <c r="EB1" s="7"/>
      <c r="EC1" s="7"/>
      <c r="ED1" s="7"/>
      <c r="EE1" s="7"/>
      <c r="EF1" s="7"/>
      <c r="EG1" s="7"/>
      <c r="EH1" s="7"/>
      <c r="EI1" s="7"/>
      <c r="EJ1" s="7"/>
      <c r="EK1" s="7"/>
      <c r="EL1" s="7"/>
      <c r="EM1" s="7"/>
      <c r="EN1" s="7"/>
      <c r="EO1" s="7"/>
      <c r="EP1" s="7"/>
      <c r="EQ1" s="7"/>
      <c r="ER1" s="7"/>
      <c r="ES1" s="7"/>
      <c r="ET1" s="7"/>
      <c r="EU1" s="7"/>
      <c r="EV1" s="7"/>
      <c r="EW1" s="7"/>
      <c r="EX1" s="7"/>
      <c r="EY1" s="7"/>
      <c r="EZ1" s="7"/>
      <c r="FA1" s="7"/>
      <c r="FB1" s="7"/>
      <c r="FC1" s="7"/>
      <c r="FD1" s="7"/>
      <c r="FE1" s="7"/>
      <c r="FF1" s="7"/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7"/>
      <c r="GK1" s="7"/>
      <c r="GL1" s="7"/>
      <c r="GM1" s="7"/>
      <c r="GN1" s="7"/>
      <c r="GO1" s="7"/>
      <c r="GP1" s="7"/>
      <c r="GQ1" s="7"/>
      <c r="GR1" s="7"/>
      <c r="GS1" s="7"/>
      <c r="GT1" s="7"/>
      <c r="GU1" s="7"/>
      <c r="GV1" s="7"/>
      <c r="GW1" s="7"/>
      <c r="GX1" s="7"/>
      <c r="GY1" s="7"/>
      <c r="GZ1" s="7"/>
      <c r="HA1" s="7"/>
      <c r="HB1" s="7"/>
      <c r="HC1" s="7"/>
      <c r="HD1" s="7"/>
      <c r="HE1" s="7"/>
      <c r="HF1" s="7"/>
      <c r="HG1" s="7"/>
      <c r="HH1" s="7"/>
      <c r="HI1" s="7"/>
      <c r="HJ1" s="7"/>
      <c r="HK1" s="7"/>
      <c r="HL1" s="7"/>
      <c r="HM1" s="7"/>
      <c r="HN1" s="7"/>
      <c r="HO1" s="7"/>
      <c r="HP1" s="7"/>
      <c r="HQ1" s="7"/>
      <c r="HR1" s="7"/>
      <c r="HS1" s="7"/>
      <c r="HT1" s="7"/>
      <c r="HU1" s="7"/>
      <c r="HV1" s="7"/>
      <c r="HW1" s="7"/>
      <c r="HX1" s="7"/>
      <c r="HY1" s="7"/>
      <c r="HZ1" s="7"/>
      <c r="IA1" s="7"/>
      <c r="IB1" s="7"/>
      <c r="IC1" s="7"/>
      <c r="ID1" s="7"/>
      <c r="IE1" s="7"/>
      <c r="IF1" s="7"/>
      <c r="IG1" s="7"/>
      <c r="IH1" s="7"/>
      <c r="II1" s="7"/>
      <c r="IJ1" s="7"/>
      <c r="IK1" s="7"/>
      <c r="IL1" s="7"/>
      <c r="IM1" s="7"/>
      <c r="IN1" s="7"/>
      <c r="IO1" s="7"/>
      <c r="IP1" s="7"/>
      <c r="IQ1" s="7"/>
      <c r="IR1" s="7"/>
      <c r="IS1" s="7"/>
      <c r="IT1" s="7"/>
      <c r="IU1" s="7"/>
      <c r="IV1" s="7"/>
      <c r="IW1" s="7"/>
    </row>
    <row r="2" customFormat="false" ht="15" hidden="false" customHeight="false" outlineLevel="0" collapsed="false">
      <c r="A2" s="4" t="s">
        <v>1</v>
      </c>
      <c r="B2" s="4"/>
      <c r="C2" s="4"/>
      <c r="D2" s="4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6"/>
      <c r="AN2" s="5"/>
      <c r="AO2" s="5"/>
      <c r="AP2" s="5"/>
      <c r="AQ2" s="5"/>
      <c r="AR2" s="5"/>
      <c r="AS2" s="5"/>
      <c r="AT2" s="6"/>
      <c r="AU2" s="5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  <c r="IW2" s="7"/>
    </row>
    <row r="3" customFormat="false" ht="12.75" hidden="false" customHeight="false" outlineLevel="0" collapsed="false">
      <c r="A3" s="0" t="s">
        <v>2</v>
      </c>
    </row>
    <row r="4" customFormat="false" ht="15.75" hidden="false" customHeight="false" outlineLevel="0" collapsed="false">
      <c r="A4" s="8"/>
      <c r="B4" s="9" t="s">
        <v>3</v>
      </c>
      <c r="C4" s="8"/>
      <c r="D4" s="8"/>
      <c r="E4" s="10" t="s">
        <v>4</v>
      </c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1"/>
      <c r="AN4" s="10"/>
      <c r="AO4" s="10"/>
      <c r="AP4" s="10"/>
      <c r="AQ4" s="10"/>
      <c r="AR4" s="10"/>
      <c r="AS4" s="10"/>
      <c r="AT4" s="11"/>
      <c r="AU4" s="10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DK4" s="12"/>
      <c r="DL4" s="12"/>
      <c r="DM4" s="12"/>
      <c r="DN4" s="12"/>
      <c r="DO4" s="12"/>
      <c r="DP4" s="12"/>
      <c r="DQ4" s="12"/>
      <c r="DR4" s="12"/>
      <c r="DS4" s="12"/>
      <c r="DT4" s="12"/>
      <c r="DU4" s="12"/>
      <c r="DV4" s="12"/>
      <c r="DW4" s="12"/>
      <c r="DX4" s="12"/>
      <c r="DY4" s="12"/>
      <c r="DZ4" s="12"/>
      <c r="EA4" s="12"/>
      <c r="EB4" s="12"/>
      <c r="EC4" s="12"/>
      <c r="ED4" s="12"/>
      <c r="EE4" s="12"/>
      <c r="EF4" s="12"/>
      <c r="EG4" s="12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2"/>
      <c r="GC4" s="12"/>
      <c r="GD4" s="12"/>
      <c r="GE4" s="12"/>
      <c r="GF4" s="12"/>
      <c r="GG4" s="12"/>
      <c r="GH4" s="12"/>
      <c r="GI4" s="12"/>
      <c r="GJ4" s="12"/>
      <c r="GK4" s="12"/>
      <c r="GL4" s="12"/>
      <c r="GM4" s="12"/>
      <c r="GN4" s="12"/>
      <c r="GO4" s="12"/>
      <c r="GP4" s="12"/>
      <c r="GQ4" s="12"/>
      <c r="GR4" s="12"/>
      <c r="GS4" s="12"/>
      <c r="GT4" s="12"/>
      <c r="GU4" s="12"/>
      <c r="GV4" s="12"/>
      <c r="GW4" s="12"/>
      <c r="GX4" s="12"/>
      <c r="GY4" s="12"/>
      <c r="GZ4" s="12"/>
      <c r="HA4" s="12"/>
      <c r="HB4" s="12"/>
      <c r="HC4" s="12"/>
      <c r="HD4" s="12"/>
      <c r="HE4" s="12"/>
      <c r="HF4" s="12"/>
      <c r="HG4" s="12"/>
      <c r="HH4" s="12"/>
      <c r="HI4" s="12"/>
      <c r="HJ4" s="12"/>
      <c r="HK4" s="12"/>
      <c r="HL4" s="12"/>
      <c r="HM4" s="12"/>
      <c r="HN4" s="12"/>
      <c r="HO4" s="12"/>
      <c r="HP4" s="12"/>
      <c r="HQ4" s="12"/>
      <c r="HR4" s="12"/>
      <c r="HS4" s="12"/>
      <c r="HT4" s="12"/>
      <c r="HU4" s="12"/>
      <c r="HV4" s="12"/>
      <c r="HW4" s="12"/>
      <c r="HX4" s="12"/>
      <c r="HY4" s="12"/>
      <c r="HZ4" s="12"/>
      <c r="IA4" s="12"/>
      <c r="IB4" s="12"/>
      <c r="IC4" s="12"/>
      <c r="ID4" s="12"/>
      <c r="IE4" s="12"/>
      <c r="IF4" s="12"/>
      <c r="IG4" s="12"/>
      <c r="IH4" s="12"/>
      <c r="II4" s="12"/>
      <c r="IJ4" s="12"/>
      <c r="IK4" s="12"/>
      <c r="IL4" s="12"/>
      <c r="IM4" s="12"/>
      <c r="IN4" s="12"/>
      <c r="IO4" s="12"/>
      <c r="IP4" s="12"/>
      <c r="IQ4" s="12"/>
      <c r="IR4" s="12"/>
      <c r="IS4" s="12"/>
      <c r="IT4" s="12"/>
      <c r="IU4" s="12"/>
      <c r="IV4" s="12"/>
      <c r="IW4" s="12"/>
    </row>
    <row r="5" customFormat="false" ht="12.75" hidden="false" customHeight="false" outlineLevel="0" collapsed="false">
      <c r="A5" s="8"/>
      <c r="B5" s="8"/>
      <c r="C5" s="8"/>
      <c r="D5" s="8"/>
      <c r="E5" s="10" t="s">
        <v>5</v>
      </c>
      <c r="F5" s="13"/>
      <c r="G5" s="10" t="s">
        <v>6</v>
      </c>
      <c r="H5" s="13"/>
      <c r="I5" s="10"/>
      <c r="J5" s="10"/>
      <c r="K5" s="10"/>
      <c r="L5" s="10" t="s">
        <v>7</v>
      </c>
      <c r="M5" s="10"/>
      <c r="N5" s="10" t="s">
        <v>8</v>
      </c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 t="s">
        <v>9</v>
      </c>
      <c r="AK5" s="10"/>
      <c r="AL5" s="10" t="s">
        <v>10</v>
      </c>
      <c r="AM5" s="14"/>
      <c r="AN5" s="10"/>
      <c r="AO5" s="10"/>
      <c r="AP5" s="10"/>
      <c r="AQ5" s="10" t="s">
        <v>7</v>
      </c>
      <c r="AR5" s="10"/>
      <c r="AS5" s="10" t="s">
        <v>8</v>
      </c>
      <c r="AT5" s="11"/>
      <c r="AU5" s="10" t="s">
        <v>4</v>
      </c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5"/>
      <c r="BV5" s="15"/>
      <c r="BW5" s="15"/>
      <c r="BX5" s="15"/>
      <c r="BY5" s="15"/>
      <c r="BZ5" s="15"/>
      <c r="CA5" s="15"/>
      <c r="CB5" s="15"/>
      <c r="CC5" s="15"/>
      <c r="CD5" s="15"/>
      <c r="CE5" s="15"/>
      <c r="CF5" s="15"/>
      <c r="CG5" s="15"/>
      <c r="CH5" s="15"/>
      <c r="CI5" s="15"/>
      <c r="CJ5" s="15"/>
      <c r="CK5" s="15"/>
      <c r="CL5" s="15"/>
      <c r="CM5" s="15"/>
      <c r="CN5" s="15"/>
      <c r="CO5" s="15"/>
      <c r="CP5" s="15"/>
      <c r="CQ5" s="15"/>
      <c r="CR5" s="15"/>
      <c r="CS5" s="15"/>
      <c r="CT5" s="15"/>
      <c r="CU5" s="15"/>
      <c r="CV5" s="15"/>
      <c r="CW5" s="15"/>
      <c r="CX5" s="15"/>
      <c r="CY5" s="15"/>
      <c r="CZ5" s="15"/>
      <c r="DA5" s="15"/>
      <c r="DB5" s="15"/>
      <c r="DC5" s="15"/>
      <c r="DD5" s="15"/>
      <c r="DE5" s="15"/>
      <c r="DF5" s="15"/>
      <c r="DG5" s="15"/>
      <c r="DH5" s="15"/>
      <c r="DI5" s="15"/>
      <c r="DJ5" s="15"/>
      <c r="DK5" s="15"/>
      <c r="DL5" s="15"/>
      <c r="DM5" s="15"/>
      <c r="DN5" s="15"/>
      <c r="DO5" s="15"/>
      <c r="DP5" s="15"/>
      <c r="DQ5" s="15"/>
      <c r="DR5" s="15"/>
      <c r="DS5" s="15"/>
      <c r="DT5" s="15"/>
      <c r="DU5" s="15"/>
      <c r="DV5" s="15"/>
      <c r="DW5" s="15"/>
      <c r="DX5" s="15"/>
      <c r="DY5" s="15"/>
      <c r="DZ5" s="15"/>
      <c r="EA5" s="15"/>
      <c r="EB5" s="15"/>
      <c r="EC5" s="15"/>
      <c r="ED5" s="15"/>
      <c r="EE5" s="15"/>
      <c r="EF5" s="15"/>
      <c r="EG5" s="15"/>
      <c r="EH5" s="15"/>
      <c r="EI5" s="15"/>
      <c r="EJ5" s="15"/>
      <c r="EK5" s="15"/>
      <c r="EL5" s="15"/>
      <c r="EM5" s="15"/>
      <c r="EN5" s="15"/>
      <c r="EO5" s="15"/>
      <c r="EP5" s="15"/>
      <c r="EQ5" s="15"/>
      <c r="ER5" s="15"/>
      <c r="ES5" s="15"/>
      <c r="ET5" s="15"/>
      <c r="EU5" s="15"/>
      <c r="EV5" s="15"/>
      <c r="EW5" s="15"/>
      <c r="EX5" s="15"/>
      <c r="EY5" s="15"/>
      <c r="EZ5" s="15"/>
      <c r="FA5" s="15"/>
      <c r="FB5" s="15"/>
      <c r="FC5" s="15"/>
      <c r="FD5" s="15"/>
      <c r="FE5" s="15"/>
      <c r="FF5" s="15"/>
      <c r="FG5" s="15"/>
      <c r="FH5" s="15"/>
      <c r="FI5" s="15"/>
      <c r="FJ5" s="15"/>
      <c r="FK5" s="15"/>
      <c r="FL5" s="15"/>
      <c r="FM5" s="15"/>
      <c r="FN5" s="15"/>
      <c r="FO5" s="15"/>
      <c r="FP5" s="15"/>
      <c r="FQ5" s="15"/>
      <c r="FR5" s="15"/>
      <c r="FS5" s="15"/>
      <c r="FT5" s="15"/>
      <c r="FU5" s="15"/>
      <c r="FV5" s="15"/>
      <c r="FW5" s="15"/>
      <c r="FX5" s="15"/>
      <c r="FY5" s="15"/>
      <c r="FZ5" s="15"/>
      <c r="GA5" s="15"/>
      <c r="GB5" s="15"/>
      <c r="GC5" s="15"/>
      <c r="GD5" s="15"/>
      <c r="GE5" s="15"/>
      <c r="GF5" s="15"/>
      <c r="GG5" s="15"/>
      <c r="GH5" s="15"/>
      <c r="GI5" s="15"/>
      <c r="GJ5" s="15"/>
      <c r="GK5" s="15"/>
      <c r="GL5" s="15"/>
      <c r="GM5" s="15"/>
      <c r="GN5" s="15"/>
      <c r="GO5" s="15"/>
      <c r="GP5" s="15"/>
      <c r="GQ5" s="15"/>
      <c r="GR5" s="15"/>
      <c r="GS5" s="15"/>
      <c r="GT5" s="15"/>
      <c r="GU5" s="15"/>
      <c r="GV5" s="15"/>
      <c r="GW5" s="15"/>
      <c r="GX5" s="15"/>
      <c r="GY5" s="15"/>
      <c r="GZ5" s="15"/>
      <c r="HA5" s="15"/>
      <c r="HB5" s="15"/>
      <c r="HC5" s="15"/>
      <c r="HD5" s="15"/>
      <c r="HE5" s="15"/>
      <c r="HF5" s="15"/>
      <c r="HG5" s="15"/>
      <c r="HH5" s="15"/>
      <c r="HI5" s="15"/>
      <c r="HJ5" s="15"/>
      <c r="HK5" s="15"/>
      <c r="HL5" s="15"/>
      <c r="HM5" s="15"/>
      <c r="HN5" s="15"/>
      <c r="HO5" s="15"/>
      <c r="HP5" s="15"/>
      <c r="HQ5" s="15"/>
      <c r="HR5" s="15"/>
      <c r="HS5" s="15"/>
      <c r="HT5" s="15"/>
      <c r="HU5" s="15"/>
      <c r="HV5" s="15"/>
      <c r="HW5" s="15"/>
      <c r="HX5" s="15"/>
      <c r="HY5" s="15"/>
      <c r="HZ5" s="15"/>
      <c r="IA5" s="15"/>
      <c r="IB5" s="15"/>
      <c r="IC5" s="15"/>
      <c r="ID5" s="15"/>
      <c r="IE5" s="15"/>
      <c r="IF5" s="15"/>
      <c r="IG5" s="15"/>
      <c r="IH5" s="15"/>
      <c r="II5" s="15"/>
      <c r="IJ5" s="15"/>
      <c r="IK5" s="15"/>
      <c r="IL5" s="15"/>
      <c r="IM5" s="15"/>
      <c r="IN5" s="15"/>
      <c r="IO5" s="15"/>
      <c r="IP5" s="15"/>
      <c r="IQ5" s="15"/>
      <c r="IR5" s="15"/>
      <c r="IS5" s="15"/>
      <c r="IT5" s="15"/>
      <c r="IU5" s="15"/>
      <c r="IV5" s="15"/>
      <c r="IW5" s="15"/>
    </row>
    <row r="6" customFormat="false" ht="12.75" hidden="false" customHeight="false" outlineLevel="0" collapsed="false">
      <c r="A6" s="8" t="s">
        <v>11</v>
      </c>
      <c r="B6" s="8" t="s">
        <v>12</v>
      </c>
      <c r="C6" s="8" t="s">
        <v>13</v>
      </c>
      <c r="D6" s="8" t="s">
        <v>14</v>
      </c>
      <c r="E6" s="10" t="s">
        <v>15</v>
      </c>
      <c r="F6" s="13"/>
      <c r="G6" s="10" t="s">
        <v>16</v>
      </c>
      <c r="H6" s="13"/>
      <c r="I6" s="10" t="s">
        <v>17</v>
      </c>
      <c r="J6" s="10" t="s">
        <v>18</v>
      </c>
      <c r="K6" s="10" t="s">
        <v>19</v>
      </c>
      <c r="L6" s="10" t="s">
        <v>20</v>
      </c>
      <c r="M6" s="10" t="s">
        <v>21</v>
      </c>
      <c r="N6" s="10" t="s">
        <v>22</v>
      </c>
      <c r="O6" s="10" t="s">
        <v>23</v>
      </c>
      <c r="P6" s="10" t="s">
        <v>24</v>
      </c>
      <c r="Q6" s="10" t="s">
        <v>25</v>
      </c>
      <c r="R6" s="10" t="s">
        <v>26</v>
      </c>
      <c r="S6" s="10" t="s">
        <v>27</v>
      </c>
      <c r="T6" s="10" t="s">
        <v>28</v>
      </c>
      <c r="U6" s="10" t="s">
        <v>29</v>
      </c>
      <c r="V6" s="10" t="s">
        <v>30</v>
      </c>
      <c r="W6" s="10" t="s">
        <v>31</v>
      </c>
      <c r="X6" s="10" t="s">
        <v>32</v>
      </c>
      <c r="Y6" s="10" t="s">
        <v>33</v>
      </c>
      <c r="Z6" s="10" t="s">
        <v>34</v>
      </c>
      <c r="AA6" s="10" t="s">
        <v>35</v>
      </c>
      <c r="AB6" s="10" t="s">
        <v>36</v>
      </c>
      <c r="AC6" s="10" t="s">
        <v>37</v>
      </c>
      <c r="AD6" s="10" t="s">
        <v>38</v>
      </c>
      <c r="AE6" s="10" t="s">
        <v>39</v>
      </c>
      <c r="AF6" s="10" t="s">
        <v>40</v>
      </c>
      <c r="AG6" s="10"/>
      <c r="AH6" s="10"/>
      <c r="AI6" s="10"/>
      <c r="AJ6" s="10" t="s">
        <v>41</v>
      </c>
      <c r="AK6" s="10"/>
      <c r="AL6" s="10" t="s">
        <v>42</v>
      </c>
      <c r="AM6" s="14"/>
      <c r="AN6" s="10" t="s">
        <v>17</v>
      </c>
      <c r="AO6" s="10" t="s">
        <v>18</v>
      </c>
      <c r="AP6" s="10" t="s">
        <v>19</v>
      </c>
      <c r="AQ6" s="10" t="s">
        <v>20</v>
      </c>
      <c r="AR6" s="10" t="s">
        <v>21</v>
      </c>
      <c r="AS6" s="10" t="s">
        <v>22</v>
      </c>
      <c r="AT6" s="11"/>
      <c r="AU6" s="10" t="s">
        <v>8</v>
      </c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  <c r="DS6" s="15"/>
      <c r="DT6" s="15"/>
      <c r="DU6" s="15"/>
      <c r="DV6" s="15"/>
      <c r="DW6" s="15"/>
      <c r="DX6" s="15"/>
      <c r="DY6" s="15"/>
      <c r="DZ6" s="15"/>
      <c r="EA6" s="15"/>
      <c r="EB6" s="15"/>
      <c r="EC6" s="15"/>
      <c r="ED6" s="15"/>
      <c r="EE6" s="15"/>
      <c r="EF6" s="15"/>
      <c r="EG6" s="15"/>
      <c r="EH6" s="15"/>
      <c r="EI6" s="15"/>
      <c r="EJ6" s="15"/>
      <c r="EK6" s="15"/>
      <c r="EL6" s="15"/>
      <c r="EM6" s="15"/>
      <c r="EN6" s="15"/>
      <c r="EO6" s="15"/>
      <c r="EP6" s="15"/>
      <c r="EQ6" s="15"/>
      <c r="ER6" s="15"/>
      <c r="ES6" s="15"/>
      <c r="ET6" s="15"/>
      <c r="EU6" s="15"/>
      <c r="EV6" s="15"/>
      <c r="EW6" s="15"/>
      <c r="EX6" s="15"/>
      <c r="EY6" s="15"/>
      <c r="EZ6" s="15"/>
      <c r="FA6" s="15"/>
      <c r="FB6" s="15"/>
      <c r="FC6" s="15"/>
      <c r="FD6" s="15"/>
      <c r="FE6" s="15"/>
      <c r="FF6" s="15"/>
      <c r="FG6" s="15"/>
      <c r="FH6" s="15"/>
      <c r="FI6" s="15"/>
      <c r="FJ6" s="15"/>
      <c r="FK6" s="15"/>
      <c r="FL6" s="15"/>
      <c r="FM6" s="15"/>
      <c r="FN6" s="15"/>
      <c r="FO6" s="15"/>
      <c r="FP6" s="15"/>
      <c r="FQ6" s="15"/>
      <c r="FR6" s="15"/>
      <c r="FS6" s="15"/>
      <c r="FT6" s="15"/>
      <c r="FU6" s="15"/>
      <c r="FV6" s="15"/>
      <c r="FW6" s="15"/>
      <c r="FX6" s="15"/>
      <c r="FY6" s="15"/>
      <c r="FZ6" s="15"/>
      <c r="GA6" s="15"/>
      <c r="GB6" s="15"/>
      <c r="GC6" s="15"/>
      <c r="GD6" s="15"/>
      <c r="GE6" s="15"/>
      <c r="GF6" s="15"/>
      <c r="GG6" s="15"/>
      <c r="GH6" s="15"/>
      <c r="GI6" s="15"/>
      <c r="GJ6" s="15"/>
      <c r="GK6" s="15"/>
      <c r="GL6" s="15"/>
      <c r="GM6" s="15"/>
      <c r="GN6" s="15"/>
      <c r="GO6" s="15"/>
      <c r="GP6" s="15"/>
      <c r="GQ6" s="15"/>
      <c r="GR6" s="15"/>
      <c r="GS6" s="15"/>
      <c r="GT6" s="15"/>
      <c r="GU6" s="15"/>
      <c r="GV6" s="15"/>
      <c r="GW6" s="15"/>
      <c r="GX6" s="15"/>
      <c r="GY6" s="15"/>
      <c r="GZ6" s="15"/>
      <c r="HA6" s="15"/>
      <c r="HB6" s="15"/>
      <c r="HC6" s="15"/>
      <c r="HD6" s="15"/>
      <c r="HE6" s="15"/>
      <c r="HF6" s="15"/>
      <c r="HG6" s="15"/>
      <c r="HH6" s="15"/>
      <c r="HI6" s="15"/>
      <c r="HJ6" s="15"/>
      <c r="HK6" s="15"/>
      <c r="HL6" s="15"/>
      <c r="HM6" s="15"/>
      <c r="HN6" s="15"/>
      <c r="HO6" s="15"/>
      <c r="HP6" s="15"/>
      <c r="HQ6" s="15"/>
      <c r="HR6" s="15"/>
      <c r="HS6" s="15"/>
      <c r="HT6" s="15"/>
      <c r="HU6" s="15"/>
      <c r="HV6" s="15"/>
      <c r="HW6" s="15"/>
      <c r="HX6" s="15"/>
      <c r="HY6" s="15"/>
      <c r="HZ6" s="15"/>
      <c r="IA6" s="15"/>
      <c r="IB6" s="15"/>
      <c r="IC6" s="15"/>
      <c r="ID6" s="15"/>
      <c r="IE6" s="15"/>
      <c r="IF6" s="15"/>
      <c r="IG6" s="15"/>
      <c r="IH6" s="15"/>
      <c r="II6" s="15"/>
      <c r="IJ6" s="15"/>
      <c r="IK6" s="15"/>
      <c r="IL6" s="15"/>
      <c r="IM6" s="15"/>
      <c r="IN6" s="15"/>
      <c r="IO6" s="15"/>
      <c r="IP6" s="15"/>
      <c r="IQ6" s="15"/>
      <c r="IR6" s="15"/>
      <c r="IS6" s="15"/>
      <c r="IT6" s="15"/>
      <c r="IU6" s="15"/>
      <c r="IV6" s="15"/>
      <c r="IW6" s="15"/>
    </row>
    <row r="7" customFormat="false" ht="12.75" hidden="false" customHeight="false" outlineLevel="0" collapsed="false">
      <c r="E7" s="16"/>
    </row>
    <row r="8" customFormat="false" ht="12.75" hidden="false" customHeight="false" outlineLevel="0" collapsed="false">
      <c r="A8" s="17" t="s">
        <v>43</v>
      </c>
    </row>
    <row r="9" customFormat="false" ht="12.75" hidden="false" customHeight="false" outlineLevel="0" collapsed="false">
      <c r="A9" s="0" t="s">
        <v>44</v>
      </c>
      <c r="B9" s="0" t="s">
        <v>45</v>
      </c>
      <c r="C9" s="0" t="s">
        <v>46</v>
      </c>
      <c r="D9" s="0" t="n">
        <v>100009</v>
      </c>
      <c r="E9" s="1" t="n">
        <f aca="false">1500+600</f>
        <v>2100</v>
      </c>
      <c r="G9" s="1" t="s">
        <v>47</v>
      </c>
      <c r="AJ9" s="1" t="n">
        <f aca="false">SUM(I9:AF9)</f>
        <v>0</v>
      </c>
      <c r="AL9" s="1" t="n">
        <f aca="false">E9-AJ9</f>
        <v>2100</v>
      </c>
      <c r="AN9" s="1" t="n">
        <f aca="false">I9</f>
        <v>0</v>
      </c>
      <c r="AO9" s="1" t="n">
        <f aca="false">J9</f>
        <v>0</v>
      </c>
      <c r="AP9" s="1" t="n">
        <f aca="false">K9</f>
        <v>0</v>
      </c>
      <c r="AQ9" s="1" t="n">
        <f aca="false">L9</f>
        <v>0</v>
      </c>
      <c r="AR9" s="1" t="n">
        <f aca="false">M9</f>
        <v>0</v>
      </c>
      <c r="AS9" s="1" t="n">
        <f aca="false">N9</f>
        <v>0</v>
      </c>
      <c r="AU9" s="1" t="n">
        <f aca="false">SUM(AN9:AT9)</f>
        <v>0</v>
      </c>
    </row>
    <row r="10" customFormat="false" ht="12.75" hidden="false" customHeight="false" outlineLevel="0" collapsed="false">
      <c r="A10" s="0" t="s">
        <v>44</v>
      </c>
      <c r="B10" s="18" t="s">
        <v>48</v>
      </c>
      <c r="C10" s="18" t="s">
        <v>49</v>
      </c>
      <c r="D10" s="0" t="n">
        <v>140673</v>
      </c>
      <c r="E10" s="1" t="n">
        <v>3200</v>
      </c>
      <c r="G10" s="1" t="s">
        <v>47</v>
      </c>
      <c r="AJ10" s="1" t="n">
        <f aca="false">SUM(I10:AF10)</f>
        <v>0</v>
      </c>
      <c r="AL10" s="1" t="n">
        <f aca="false">E10-AJ10</f>
        <v>3200</v>
      </c>
      <c r="AN10" s="1" t="n">
        <f aca="false">I10</f>
        <v>0</v>
      </c>
      <c r="AO10" s="1" t="n">
        <f aca="false">J10</f>
        <v>0</v>
      </c>
      <c r="AP10" s="1" t="n">
        <f aca="false">K10</f>
        <v>0</v>
      </c>
      <c r="AQ10" s="1" t="n">
        <f aca="false">L10</f>
        <v>0</v>
      </c>
      <c r="AR10" s="1" t="n">
        <f aca="false">M10</f>
        <v>0</v>
      </c>
      <c r="AS10" s="1" t="n">
        <f aca="false">N10</f>
        <v>0</v>
      </c>
      <c r="AU10" s="1" t="n">
        <f aca="false">SUM(AN10:AT10)</f>
        <v>0</v>
      </c>
    </row>
    <row r="11" customFormat="false" ht="12.75" hidden="false" customHeight="false" outlineLevel="0" collapsed="false">
      <c r="A11" s="0" t="s">
        <v>44</v>
      </c>
      <c r="B11" s="18" t="s">
        <v>50</v>
      </c>
      <c r="C11" s="18" t="s">
        <v>51</v>
      </c>
      <c r="D11" s="0" t="n">
        <v>140672</v>
      </c>
      <c r="E11" s="1" t="n">
        <v>3200</v>
      </c>
      <c r="G11" s="1" t="s">
        <v>47</v>
      </c>
      <c r="AJ11" s="1" t="n">
        <f aca="false">SUM(I11:AF11)</f>
        <v>0</v>
      </c>
      <c r="AL11" s="1" t="n">
        <f aca="false">E11-AJ11</f>
        <v>3200</v>
      </c>
    </row>
    <row r="12" customFormat="false" ht="12.75" hidden="false" customHeight="false" outlineLevel="0" collapsed="false">
      <c r="A12" s="0" t="s">
        <v>44</v>
      </c>
      <c r="B12" s="0" t="s">
        <v>52</v>
      </c>
      <c r="C12" s="0" t="s">
        <v>46</v>
      </c>
      <c r="D12" s="0" t="n">
        <v>100020</v>
      </c>
      <c r="E12" s="1" t="n">
        <v>2300</v>
      </c>
      <c r="G12" s="1" t="s">
        <v>47</v>
      </c>
      <c r="AJ12" s="1" t="n">
        <f aca="false">SUM(I12:AF12)</f>
        <v>0</v>
      </c>
      <c r="AL12" s="1" t="n">
        <f aca="false">E12-AJ12</f>
        <v>2300</v>
      </c>
      <c r="AN12" s="1" t="n">
        <f aca="false">I12</f>
        <v>0</v>
      </c>
      <c r="AO12" s="1" t="n">
        <f aca="false">J12</f>
        <v>0</v>
      </c>
      <c r="AP12" s="1" t="n">
        <f aca="false">K12</f>
        <v>0</v>
      </c>
      <c r="AQ12" s="1" t="n">
        <f aca="false">L12</f>
        <v>0</v>
      </c>
      <c r="AR12" s="1" t="n">
        <f aca="false">M12</f>
        <v>0</v>
      </c>
      <c r="AS12" s="1" t="n">
        <f aca="false">N12</f>
        <v>0</v>
      </c>
      <c r="AU12" s="1" t="n">
        <f aca="false">SUM(AN12:AT12)</f>
        <v>0</v>
      </c>
    </row>
    <row r="13" customFormat="false" ht="12.75" hidden="false" customHeight="false" outlineLevel="0" collapsed="false">
      <c r="A13" s="0" t="s">
        <v>44</v>
      </c>
      <c r="B13" s="0" t="s">
        <v>53</v>
      </c>
      <c r="C13" s="0" t="s">
        <v>46</v>
      </c>
      <c r="D13" s="0" t="n">
        <v>100044</v>
      </c>
      <c r="E13" s="1" t="n">
        <v>3800</v>
      </c>
      <c r="G13" s="1" t="s">
        <v>47</v>
      </c>
      <c r="AJ13" s="1" t="n">
        <f aca="false">SUM(I13:AF13)</f>
        <v>0</v>
      </c>
      <c r="AL13" s="1" t="n">
        <f aca="false">E13-AJ13</f>
        <v>3800</v>
      </c>
      <c r="AN13" s="1" t="n">
        <f aca="false">I13</f>
        <v>0</v>
      </c>
      <c r="AO13" s="1" t="n">
        <f aca="false">J13</f>
        <v>0</v>
      </c>
      <c r="AP13" s="1" t="n">
        <f aca="false">K13</f>
        <v>0</v>
      </c>
      <c r="AQ13" s="1" t="n">
        <f aca="false">L13</f>
        <v>0</v>
      </c>
      <c r="AR13" s="1" t="n">
        <f aca="false">M13</f>
        <v>0</v>
      </c>
      <c r="AS13" s="1" t="n">
        <f aca="false">N13</f>
        <v>0</v>
      </c>
      <c r="AU13" s="1" t="n">
        <f aca="false">SUM(AN13:AT13)</f>
        <v>0</v>
      </c>
    </row>
    <row r="14" customFormat="false" ht="12.75" hidden="false" customHeight="false" outlineLevel="0" collapsed="false">
      <c r="A14" s="0" t="s">
        <v>44</v>
      </c>
      <c r="B14" s="0" t="s">
        <v>54</v>
      </c>
      <c r="C14" s="0" t="s">
        <v>46</v>
      </c>
      <c r="D14" s="0" t="n">
        <v>100066</v>
      </c>
      <c r="E14" s="1" t="n">
        <v>950</v>
      </c>
      <c r="G14" s="1" t="s">
        <v>55</v>
      </c>
      <c r="N14" s="1" t="n">
        <v>60</v>
      </c>
      <c r="P14" s="1" t="n">
        <v>13.5</v>
      </c>
      <c r="R14" s="1" t="n">
        <v>139.5</v>
      </c>
      <c r="S14" s="1" t="n">
        <v>33</v>
      </c>
      <c r="T14" s="1" t="n">
        <v>33</v>
      </c>
      <c r="U14" s="1" t="n">
        <v>12</v>
      </c>
      <c r="V14" s="1" t="n">
        <v>61</v>
      </c>
      <c r="W14" s="1" t="n">
        <v>29</v>
      </c>
      <c r="X14" s="1" t="n">
        <v>28.5</v>
      </c>
      <c r="Y14" s="1" t="n">
        <v>81</v>
      </c>
      <c r="Z14" s="1" t="n">
        <v>6</v>
      </c>
      <c r="AA14" s="1" t="n">
        <v>4.5</v>
      </c>
      <c r="AH14" s="19" t="n">
        <f aca="false">+R14/E14</f>
        <v>0.146842105263158</v>
      </c>
      <c r="AJ14" s="1" t="n">
        <f aca="false">SUM(I14:AF14)</f>
        <v>501</v>
      </c>
      <c r="AL14" s="1" t="n">
        <f aca="false">E14-AJ14</f>
        <v>449</v>
      </c>
      <c r="AN14" s="1" t="n">
        <f aca="false">I14</f>
        <v>0</v>
      </c>
      <c r="AO14" s="1" t="n">
        <f aca="false">J14</f>
        <v>0</v>
      </c>
      <c r="AP14" s="1" t="n">
        <f aca="false">K14</f>
        <v>0</v>
      </c>
      <c r="AQ14" s="1" t="n">
        <f aca="false">L14</f>
        <v>0</v>
      </c>
      <c r="AR14" s="1" t="n">
        <f aca="false">M14</f>
        <v>0</v>
      </c>
      <c r="AS14" s="1" t="n">
        <f aca="false">N14</f>
        <v>60</v>
      </c>
      <c r="AU14" s="1" t="n">
        <f aca="false">SUM(AN14:AT14)</f>
        <v>60</v>
      </c>
    </row>
    <row r="15" customFormat="false" ht="12.75" hidden="false" customHeight="false" outlineLevel="0" collapsed="false">
      <c r="A15" s="0" t="s">
        <v>44</v>
      </c>
      <c r="B15" s="0" t="s">
        <v>56</v>
      </c>
      <c r="C15" s="0" t="s">
        <v>46</v>
      </c>
      <c r="D15" s="0" t="n">
        <v>100207</v>
      </c>
      <c r="E15" s="1" t="n">
        <v>8600</v>
      </c>
      <c r="G15" s="1" t="s">
        <v>47</v>
      </c>
      <c r="AJ15" s="1" t="n">
        <f aca="false">SUM(I15:AF15)</f>
        <v>0</v>
      </c>
      <c r="AL15" s="1" t="n">
        <f aca="false">E15-AJ15</f>
        <v>8600</v>
      </c>
      <c r="AN15" s="1" t="n">
        <f aca="false">I15</f>
        <v>0</v>
      </c>
      <c r="AO15" s="1" t="n">
        <f aca="false">J15</f>
        <v>0</v>
      </c>
      <c r="AP15" s="1" t="n">
        <f aca="false">K15</f>
        <v>0</v>
      </c>
      <c r="AQ15" s="1" t="n">
        <f aca="false">L15</f>
        <v>0</v>
      </c>
      <c r="AR15" s="1" t="n">
        <f aca="false">M15</f>
        <v>0</v>
      </c>
      <c r="AS15" s="1" t="n">
        <f aca="false">N15</f>
        <v>0</v>
      </c>
      <c r="AU15" s="1" t="n">
        <f aca="false">SUM(AN15:AT15)</f>
        <v>0</v>
      </c>
    </row>
    <row r="16" customFormat="false" ht="12.75" hidden="false" customHeight="false" outlineLevel="0" collapsed="false">
      <c r="A16" s="0" t="s">
        <v>44</v>
      </c>
      <c r="B16" s="0" t="s">
        <v>57</v>
      </c>
      <c r="C16" s="0" t="s">
        <v>58</v>
      </c>
      <c r="D16" s="0" t="n">
        <v>100230</v>
      </c>
      <c r="E16" s="1" t="n">
        <v>250</v>
      </c>
      <c r="G16" s="1" t="s">
        <v>47</v>
      </c>
      <c r="AJ16" s="1" t="n">
        <f aca="false">SUM(I16:AF16)</f>
        <v>0</v>
      </c>
      <c r="AL16" s="1" t="n">
        <f aca="false">E16-AJ16</f>
        <v>250</v>
      </c>
      <c r="AN16" s="1" t="n">
        <f aca="false">I16</f>
        <v>0</v>
      </c>
      <c r="AO16" s="1" t="n">
        <f aca="false">J16</f>
        <v>0</v>
      </c>
      <c r="AP16" s="1" t="n">
        <f aca="false">K16</f>
        <v>0</v>
      </c>
      <c r="AQ16" s="1" t="n">
        <f aca="false">L16</f>
        <v>0</v>
      </c>
      <c r="AR16" s="1" t="n">
        <f aca="false">M16</f>
        <v>0</v>
      </c>
      <c r="AS16" s="1" t="n">
        <f aca="false">N16</f>
        <v>0</v>
      </c>
      <c r="AU16" s="1" t="n">
        <f aca="false">SUM(AN16:AT16)</f>
        <v>0</v>
      </c>
    </row>
    <row r="18" customFormat="false" ht="12.75" hidden="false" customHeight="false" outlineLevel="0" collapsed="false">
      <c r="A18" s="20"/>
      <c r="B18" s="20" t="s">
        <v>59</v>
      </c>
      <c r="C18" s="20"/>
      <c r="D18" s="20"/>
      <c r="E18" s="21" t="n">
        <f aca="false">SUM(E9:E17)</f>
        <v>24400</v>
      </c>
      <c r="F18" s="21"/>
      <c r="G18" s="21"/>
      <c r="H18" s="21"/>
      <c r="I18" s="21" t="n">
        <f aca="false">SUM(I9:I17)</f>
        <v>0</v>
      </c>
      <c r="J18" s="21" t="n">
        <f aca="false">SUM(J9:J17)</f>
        <v>0</v>
      </c>
      <c r="K18" s="21" t="n">
        <f aca="false">SUM(K9:K17)</f>
        <v>0</v>
      </c>
      <c r="L18" s="21" t="n">
        <f aca="false">SUM(L9:L17)</f>
        <v>0</v>
      </c>
      <c r="M18" s="21" t="n">
        <f aca="false">SUM(M9:M17)</f>
        <v>0</v>
      </c>
      <c r="N18" s="21" t="n">
        <f aca="false">SUM(N9:N17)</f>
        <v>60</v>
      </c>
      <c r="O18" s="21" t="n">
        <f aca="false">SUM(O9:O17)</f>
        <v>0</v>
      </c>
      <c r="P18" s="21" t="n">
        <f aca="false">SUM(P9:P17)</f>
        <v>13.5</v>
      </c>
      <c r="Q18" s="21" t="n">
        <f aca="false">SUM(Q9:Q17)</f>
        <v>0</v>
      </c>
      <c r="R18" s="21" t="n">
        <f aca="false">SUM(R9:R17)</f>
        <v>139.5</v>
      </c>
      <c r="S18" s="21" t="n">
        <f aca="false">SUM(S9:S17)</f>
        <v>33</v>
      </c>
      <c r="T18" s="21" t="n">
        <f aca="false">SUM(T9:T17)</f>
        <v>33</v>
      </c>
      <c r="U18" s="21" t="n">
        <f aca="false">SUM(U9:U17)</f>
        <v>12</v>
      </c>
      <c r="V18" s="21" t="n">
        <f aca="false">SUM(V9:V17)</f>
        <v>61</v>
      </c>
      <c r="W18" s="21" t="n">
        <f aca="false">SUM(W9:W17)</f>
        <v>29</v>
      </c>
      <c r="X18" s="21" t="n">
        <f aca="false">SUM(X9:X17)</f>
        <v>28.5</v>
      </c>
      <c r="Y18" s="21" t="n">
        <f aca="false">SUM(Y9:Y17)</f>
        <v>81</v>
      </c>
      <c r="Z18" s="21" t="n">
        <f aca="false">SUM(Z9:Z17)</f>
        <v>6</v>
      </c>
      <c r="AA18" s="21" t="n">
        <f aca="false">SUM(AA9:AA17)</f>
        <v>4.5</v>
      </c>
      <c r="AB18" s="21" t="n">
        <f aca="false">SUM(AB9:AB17)</f>
        <v>0</v>
      </c>
      <c r="AC18" s="21" t="n">
        <f aca="false">SUM(AC9:AC17)</f>
        <v>0</v>
      </c>
      <c r="AD18" s="21" t="n">
        <f aca="false">SUM(AD9:AD17)</f>
        <v>0</v>
      </c>
      <c r="AE18" s="21" t="n">
        <f aca="false">SUM(AE9:AE17)</f>
        <v>0</v>
      </c>
      <c r="AF18" s="21" t="n">
        <f aca="false">SUM(AF9:AF17)</f>
        <v>0</v>
      </c>
      <c r="AG18" s="21"/>
      <c r="AH18" s="22" t="n">
        <f aca="false">+R18/E18</f>
        <v>0.0057172131147541</v>
      </c>
      <c r="AI18" s="21"/>
      <c r="AJ18" s="21" t="n">
        <f aca="false">SUM(AJ9:AJ17)</f>
        <v>501</v>
      </c>
      <c r="AK18" s="21"/>
      <c r="AL18" s="21" t="n">
        <f aca="false">SUM(AL9:AL17)</f>
        <v>23899</v>
      </c>
      <c r="AM18" s="14"/>
      <c r="AN18" s="21" t="n">
        <f aca="false">SUM(AN9:AN17)</f>
        <v>0</v>
      </c>
      <c r="AO18" s="21" t="n">
        <f aca="false">SUM(AO9:AO17)</f>
        <v>0</v>
      </c>
      <c r="AP18" s="21" t="n">
        <f aca="false">SUM(AP9:AP17)</f>
        <v>0</v>
      </c>
      <c r="AQ18" s="21" t="n">
        <f aca="false">SUM(AQ9:AQ17)</f>
        <v>0</v>
      </c>
      <c r="AR18" s="21" t="n">
        <f aca="false">SUM(AR9:AR17)</f>
        <v>0</v>
      </c>
      <c r="AS18" s="21" t="n">
        <f aca="false">SUM(AS9:AS17)</f>
        <v>60</v>
      </c>
      <c r="AT18" s="21"/>
      <c r="AU18" s="21" t="n">
        <f aca="false">SUM(AU9:AU17)</f>
        <v>60</v>
      </c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/>
      <c r="GB18" s="15"/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GS18" s="15"/>
      <c r="GT18" s="15"/>
      <c r="GU18" s="15"/>
      <c r="GV18" s="15"/>
      <c r="GW18" s="15"/>
      <c r="GX18" s="15"/>
      <c r="GY18" s="15"/>
      <c r="GZ18" s="15"/>
      <c r="HA18" s="15"/>
      <c r="HB18" s="15"/>
      <c r="HC18" s="15"/>
      <c r="HD18" s="15"/>
      <c r="HE18" s="15"/>
      <c r="HF18" s="15"/>
      <c r="HG18" s="15"/>
      <c r="HH18" s="15"/>
      <c r="HI18" s="15"/>
      <c r="HJ18" s="15"/>
      <c r="HK18" s="15"/>
      <c r="HL18" s="15"/>
      <c r="HM18" s="15"/>
      <c r="HN18" s="15"/>
      <c r="HO18" s="15"/>
      <c r="HP18" s="15"/>
      <c r="HQ18" s="15"/>
      <c r="HR18" s="15"/>
      <c r="HS18" s="15"/>
      <c r="HT18" s="15"/>
      <c r="HU18" s="15"/>
      <c r="HV18" s="15"/>
      <c r="HW18" s="15"/>
      <c r="HX18" s="15"/>
      <c r="HY18" s="15"/>
      <c r="HZ18" s="15"/>
      <c r="IA18" s="15"/>
      <c r="IB18" s="15"/>
      <c r="IC18" s="15"/>
      <c r="ID18" s="15"/>
      <c r="IE18" s="15"/>
      <c r="IF18" s="15"/>
      <c r="IG18" s="15"/>
      <c r="IH18" s="15"/>
      <c r="II18" s="15"/>
      <c r="IJ18" s="15"/>
      <c r="IK18" s="15"/>
      <c r="IL18" s="15"/>
      <c r="IM18" s="15"/>
      <c r="IN18" s="15"/>
      <c r="IO18" s="15"/>
      <c r="IP18" s="15"/>
      <c r="IQ18" s="15"/>
      <c r="IR18" s="15"/>
      <c r="IS18" s="15"/>
      <c r="IT18" s="15"/>
      <c r="IU18" s="15"/>
      <c r="IV18" s="15"/>
      <c r="IW18" s="15"/>
    </row>
    <row r="20" customFormat="false" ht="12.75" hidden="false" customHeight="false" outlineLevel="0" collapsed="false">
      <c r="A20" s="17" t="s">
        <v>60</v>
      </c>
      <c r="AJ20" s="1" t="n">
        <f aca="false">SUM(I20:AF20)</f>
        <v>0</v>
      </c>
      <c r="AL20" s="1" t="n">
        <f aca="false">E20-AJ20</f>
        <v>0</v>
      </c>
    </row>
    <row r="21" customFormat="false" ht="12.75" hidden="false" customHeight="false" outlineLevel="0" collapsed="false">
      <c r="A21" s="0" t="s">
        <v>44</v>
      </c>
      <c r="B21" s="18" t="s">
        <v>61</v>
      </c>
      <c r="C21" s="18" t="s">
        <v>62</v>
      </c>
      <c r="D21" s="18" t="n">
        <v>100030</v>
      </c>
      <c r="E21" s="1" t="n">
        <v>4373</v>
      </c>
      <c r="G21" s="1" t="s">
        <v>63</v>
      </c>
      <c r="N21" s="1" t="n">
        <v>38.19</v>
      </c>
      <c r="P21" s="1" t="n">
        <v>28.65</v>
      </c>
      <c r="R21" s="1" t="n">
        <v>210.05</v>
      </c>
      <c r="S21" s="1" t="n">
        <v>143.12</v>
      </c>
      <c r="T21" s="1" t="n">
        <v>47.75</v>
      </c>
      <c r="V21" s="1" t="n">
        <v>57.3</v>
      </c>
      <c r="W21" s="1" t="n">
        <v>38.19</v>
      </c>
      <c r="Y21" s="1" t="n">
        <v>305.49</v>
      </c>
      <c r="Z21" s="1" t="n">
        <v>38.19</v>
      </c>
      <c r="AB21" s="1" t="n">
        <v>9.55</v>
      </c>
      <c r="AC21" s="1" t="n">
        <v>38.19</v>
      </c>
      <c r="AH21" s="19" t="n">
        <f aca="false">+R21/E21</f>
        <v>0.0480333866910588</v>
      </c>
      <c r="AJ21" s="1" t="n">
        <f aca="false">SUM(I21:AF21)</f>
        <v>954.67</v>
      </c>
      <c r="AL21" s="1" t="n">
        <f aca="false">E21-AJ21</f>
        <v>3418.33</v>
      </c>
      <c r="AN21" s="1" t="n">
        <f aca="false">I21</f>
        <v>0</v>
      </c>
      <c r="AO21" s="1" t="n">
        <f aca="false">J21</f>
        <v>0</v>
      </c>
      <c r="AP21" s="1" t="n">
        <f aca="false">K21</f>
        <v>0</v>
      </c>
      <c r="AQ21" s="1" t="n">
        <f aca="false">L21</f>
        <v>0</v>
      </c>
      <c r="AR21" s="1" t="n">
        <f aca="false">M21</f>
        <v>0</v>
      </c>
      <c r="AS21" s="1" t="n">
        <f aca="false">N21</f>
        <v>38.19</v>
      </c>
      <c r="AU21" s="1" t="n">
        <f aca="false">SUM(AN21:AT21)</f>
        <v>38.19</v>
      </c>
    </row>
    <row r="22" customFormat="false" ht="12.75" hidden="false" customHeight="false" outlineLevel="0" collapsed="false">
      <c r="A22" s="0" t="s">
        <v>44</v>
      </c>
      <c r="B22" s="18" t="s">
        <v>64</v>
      </c>
      <c r="C22" s="18" t="s">
        <v>62</v>
      </c>
      <c r="D22" s="18" t="n">
        <v>100031</v>
      </c>
      <c r="E22" s="1" t="n">
        <v>496</v>
      </c>
      <c r="G22" s="1" t="s">
        <v>63</v>
      </c>
      <c r="L22" s="1" t="n">
        <v>180.53</v>
      </c>
      <c r="O22" s="1" t="n">
        <v>120.355</v>
      </c>
      <c r="AJ22" s="1" t="n">
        <f aca="false">SUM(I22:AF22)</f>
        <v>300.885</v>
      </c>
      <c r="AL22" s="1" t="n">
        <f aca="false">E22-AJ22</f>
        <v>195.115</v>
      </c>
      <c r="AN22" s="1" t="n">
        <f aca="false">I22</f>
        <v>0</v>
      </c>
      <c r="AO22" s="1" t="n">
        <f aca="false">J22</f>
        <v>0</v>
      </c>
      <c r="AP22" s="1" t="n">
        <f aca="false">K22</f>
        <v>0</v>
      </c>
      <c r="AQ22" s="1" t="n">
        <f aca="false">L22</f>
        <v>180.53</v>
      </c>
      <c r="AR22" s="1" t="n">
        <f aca="false">M22</f>
        <v>0</v>
      </c>
      <c r="AS22" s="1" t="n">
        <f aca="false">N22</f>
        <v>0</v>
      </c>
      <c r="AU22" s="1" t="n">
        <f aca="false">SUM(AN22:AT22)</f>
        <v>180.53</v>
      </c>
    </row>
    <row r="23" customFormat="false" ht="12.75" hidden="false" customHeight="false" outlineLevel="0" collapsed="false">
      <c r="A23" s="3" t="s">
        <v>44</v>
      </c>
      <c r="B23" s="3" t="s">
        <v>65</v>
      </c>
      <c r="C23" s="3" t="s">
        <v>66</v>
      </c>
      <c r="D23" s="3" t="n">
        <v>100039</v>
      </c>
      <c r="E23" s="2" t="n">
        <v>3680</v>
      </c>
      <c r="F23" s="2"/>
      <c r="G23" s="2" t="s">
        <v>67</v>
      </c>
      <c r="H23" s="2"/>
      <c r="I23" s="2"/>
      <c r="J23" s="2"/>
      <c r="K23" s="2"/>
      <c r="L23" s="2" t="n">
        <v>150</v>
      </c>
      <c r="M23" s="2"/>
      <c r="N23" s="2" t="n">
        <v>845</v>
      </c>
      <c r="O23" s="2" t="n">
        <v>25</v>
      </c>
      <c r="P23" s="2"/>
      <c r="Q23" s="2"/>
      <c r="R23" s="2" t="n">
        <v>850</v>
      </c>
      <c r="S23" s="2"/>
      <c r="T23" s="2"/>
      <c r="U23" s="2"/>
      <c r="V23" s="2" t="n">
        <v>60</v>
      </c>
      <c r="W23" s="2" t="n">
        <v>1</v>
      </c>
      <c r="X23" s="2"/>
      <c r="Y23" s="2" t="n">
        <v>750</v>
      </c>
      <c r="Z23" s="2"/>
      <c r="AA23" s="2"/>
      <c r="AB23" s="2"/>
      <c r="AC23" s="2" t="n">
        <v>10</v>
      </c>
      <c r="AD23" s="2" t="n">
        <v>1</v>
      </c>
      <c r="AE23" s="2" t="n">
        <v>5</v>
      </c>
      <c r="AF23" s="2" t="n">
        <f aca="false">20+750</f>
        <v>770</v>
      </c>
      <c r="AG23" s="2"/>
      <c r="AH23" s="19" t="n">
        <f aca="false">+R23/E23</f>
        <v>0.230978260869565</v>
      </c>
      <c r="AI23" s="2"/>
      <c r="AJ23" s="1" t="n">
        <f aca="false">SUM(I23:AF23)</f>
        <v>3467</v>
      </c>
      <c r="AL23" s="1" t="n">
        <f aca="false">E23-AJ23</f>
        <v>213</v>
      </c>
      <c r="AN23" s="1" t="n">
        <f aca="false">I23</f>
        <v>0</v>
      </c>
      <c r="AO23" s="1" t="n">
        <f aca="false">J23</f>
        <v>0</v>
      </c>
      <c r="AP23" s="1" t="n">
        <f aca="false">K23</f>
        <v>0</v>
      </c>
      <c r="AQ23" s="1" t="n">
        <f aca="false">L23</f>
        <v>150</v>
      </c>
      <c r="AR23" s="1" t="n">
        <f aca="false">M23</f>
        <v>0</v>
      </c>
      <c r="AS23" s="1" t="n">
        <f aca="false">N23</f>
        <v>845</v>
      </c>
      <c r="AU23" s="1" t="n">
        <f aca="false">SUM(AN23:AT23)</f>
        <v>995</v>
      </c>
    </row>
    <row r="24" customFormat="false" ht="12.75" hidden="false" customHeight="false" outlineLevel="0" collapsed="false">
      <c r="A24" s="0" t="s">
        <v>44</v>
      </c>
      <c r="B24" s="18" t="s">
        <v>68</v>
      </c>
      <c r="C24" s="23" t="s">
        <v>69</v>
      </c>
      <c r="D24" s="18" t="n">
        <v>100040</v>
      </c>
      <c r="E24" s="1" t="n">
        <v>5514</v>
      </c>
      <c r="G24" s="1" t="s">
        <v>63</v>
      </c>
      <c r="N24" s="1" t="n">
        <v>275.693</v>
      </c>
      <c r="P24" s="1" t="n">
        <v>275.693</v>
      </c>
      <c r="R24" s="1" t="n">
        <v>1102.773</v>
      </c>
      <c r="S24" s="1" t="n">
        <v>275.693</v>
      </c>
      <c r="T24" s="1" t="n">
        <v>275.693</v>
      </c>
      <c r="U24" s="1" t="n">
        <v>275.693</v>
      </c>
      <c r="V24" s="1" t="n">
        <v>551.386</v>
      </c>
      <c r="W24" s="1" t="n">
        <v>275.693</v>
      </c>
      <c r="X24" s="1" t="n">
        <v>275.693</v>
      </c>
      <c r="Y24" s="1" t="n">
        <v>551.386</v>
      </c>
      <c r="Z24" s="1" t="n">
        <v>275.693</v>
      </c>
      <c r="AA24" s="1" t="n">
        <v>275.693</v>
      </c>
      <c r="AH24" s="19" t="n">
        <f aca="false">+R24/E24</f>
        <v>0.199995103373232</v>
      </c>
      <c r="AJ24" s="1" t="n">
        <f aca="false">SUM(I24:AF24)</f>
        <v>4686.782</v>
      </c>
      <c r="AL24" s="1" t="n">
        <f aca="false">E24-AJ24</f>
        <v>827.218</v>
      </c>
      <c r="AN24" s="1" t="n">
        <f aca="false">I24</f>
        <v>0</v>
      </c>
      <c r="AO24" s="1" t="n">
        <f aca="false">J24</f>
        <v>0</v>
      </c>
      <c r="AP24" s="1" t="n">
        <f aca="false">K24</f>
        <v>0</v>
      </c>
      <c r="AQ24" s="1" t="n">
        <f aca="false">L24</f>
        <v>0</v>
      </c>
      <c r="AR24" s="1" t="n">
        <f aca="false">M24</f>
        <v>0</v>
      </c>
      <c r="AS24" s="1" t="n">
        <f aca="false">N24</f>
        <v>275.693</v>
      </c>
      <c r="AU24" s="1" t="n">
        <f aca="false">SUM(AN24:AT24)</f>
        <v>275.693</v>
      </c>
    </row>
    <row r="25" customFormat="false" ht="12.75" hidden="false" customHeight="false" outlineLevel="0" collapsed="false">
      <c r="A25" s="0" t="s">
        <v>44</v>
      </c>
      <c r="B25" s="18" t="s">
        <v>70</v>
      </c>
      <c r="C25" s="18" t="s">
        <v>71</v>
      </c>
      <c r="D25" s="18" t="n">
        <v>100041</v>
      </c>
      <c r="E25" s="1" t="n">
        <v>569</v>
      </c>
      <c r="G25" s="1" t="s">
        <v>63</v>
      </c>
      <c r="I25" s="1" t="n">
        <v>28.438</v>
      </c>
      <c r="J25" s="1" t="n">
        <v>28.438</v>
      </c>
      <c r="M25" s="1" t="n">
        <v>113.75</v>
      </c>
      <c r="R25" s="1" t="n">
        <v>113.75</v>
      </c>
      <c r="T25" s="1" t="n">
        <v>28.438</v>
      </c>
      <c r="U25" s="1" t="n">
        <v>28.438</v>
      </c>
      <c r="V25" s="1" t="n">
        <v>56.875</v>
      </c>
      <c r="W25" s="1" t="n">
        <v>28.438</v>
      </c>
      <c r="Y25" s="1" t="n">
        <v>56.875</v>
      </c>
      <c r="AB25" s="1" t="n">
        <v>85.31</v>
      </c>
      <c r="AH25" s="19" t="n">
        <f aca="false">+R25/E25</f>
        <v>0.199912126537786</v>
      </c>
      <c r="AJ25" s="1" t="n">
        <f aca="false">SUM(I25:AF25)</f>
        <v>568.75</v>
      </c>
      <c r="AL25" s="1" t="n">
        <f aca="false">E25-AJ25</f>
        <v>0.25</v>
      </c>
      <c r="AN25" s="1" t="n">
        <f aca="false">I25</f>
        <v>28.438</v>
      </c>
      <c r="AO25" s="1" t="n">
        <f aca="false">J25</f>
        <v>28.438</v>
      </c>
      <c r="AP25" s="1" t="n">
        <f aca="false">K25</f>
        <v>0</v>
      </c>
      <c r="AQ25" s="1" t="n">
        <f aca="false">L25</f>
        <v>0</v>
      </c>
      <c r="AR25" s="1" t="n">
        <f aca="false">M25</f>
        <v>113.75</v>
      </c>
      <c r="AS25" s="1" t="n">
        <f aca="false">N25</f>
        <v>0</v>
      </c>
      <c r="AU25" s="1" t="n">
        <f aca="false">SUM(AN25:AT25)</f>
        <v>170.626</v>
      </c>
    </row>
    <row r="26" customFormat="false" ht="12.75" hidden="false" customHeight="false" outlineLevel="0" collapsed="false">
      <c r="A26" s="0" t="s">
        <v>44</v>
      </c>
      <c r="B26" s="18" t="s">
        <v>72</v>
      </c>
      <c r="C26" s="18" t="s">
        <v>62</v>
      </c>
      <c r="D26" s="18" t="n">
        <v>100139</v>
      </c>
      <c r="E26" s="1" t="n">
        <v>450</v>
      </c>
      <c r="G26" s="1" t="s">
        <v>73</v>
      </c>
      <c r="L26" s="1" t="n">
        <v>8.66</v>
      </c>
      <c r="N26" s="1" t="n">
        <v>32.475</v>
      </c>
      <c r="O26" s="1" t="n">
        <v>10.825</v>
      </c>
      <c r="P26" s="1" t="n">
        <v>12.99</v>
      </c>
      <c r="Q26" s="1" t="n">
        <v>6.495</v>
      </c>
      <c r="R26" s="1" t="n">
        <v>106.085</v>
      </c>
      <c r="S26" s="1" t="n">
        <v>17.32</v>
      </c>
      <c r="T26" s="1" t="n">
        <v>23.815</v>
      </c>
      <c r="U26" s="1" t="n">
        <v>10.825</v>
      </c>
      <c r="V26" s="1" t="n">
        <v>34.64</v>
      </c>
      <c r="W26" s="1" t="n">
        <v>21.65</v>
      </c>
      <c r="Y26" s="1" t="n">
        <v>28.145</v>
      </c>
      <c r="Z26" s="1" t="n">
        <v>12.99</v>
      </c>
      <c r="AB26" s="1" t="n">
        <v>21.65</v>
      </c>
      <c r="AC26" s="1" t="n">
        <v>8.66</v>
      </c>
      <c r="AH26" s="19" t="n">
        <f aca="false">+R26/E26</f>
        <v>0.235744444444444</v>
      </c>
      <c r="AJ26" s="1" t="n">
        <f aca="false">SUM(I26:AF26)</f>
        <v>357.225</v>
      </c>
      <c r="AL26" s="1" t="n">
        <f aca="false">E26-AJ26</f>
        <v>92.775</v>
      </c>
      <c r="AN26" s="1" t="n">
        <f aca="false">I26</f>
        <v>0</v>
      </c>
      <c r="AO26" s="1" t="n">
        <f aca="false">J26</f>
        <v>0</v>
      </c>
      <c r="AP26" s="1" t="n">
        <f aca="false">K26</f>
        <v>0</v>
      </c>
      <c r="AQ26" s="1" t="n">
        <f aca="false">L26</f>
        <v>8.66</v>
      </c>
      <c r="AR26" s="1" t="n">
        <f aca="false">M26</f>
        <v>0</v>
      </c>
      <c r="AS26" s="1" t="n">
        <f aca="false">N26</f>
        <v>32.475</v>
      </c>
      <c r="AU26" s="1" t="n">
        <f aca="false">SUM(AN26:AT26)</f>
        <v>41.135</v>
      </c>
    </row>
    <row r="27" customFormat="false" ht="12.75" hidden="false" customHeight="false" outlineLevel="0" collapsed="false">
      <c r="A27" s="0" t="s">
        <v>44</v>
      </c>
      <c r="B27" s="18" t="s">
        <v>74</v>
      </c>
      <c r="C27" s="18" t="s">
        <v>62</v>
      </c>
      <c r="D27" s="18" t="n">
        <v>100140</v>
      </c>
      <c r="E27" s="1" t="n">
        <v>2713</v>
      </c>
      <c r="G27" s="1" t="s">
        <v>47</v>
      </c>
      <c r="AJ27" s="1" t="n">
        <f aca="false">SUM(I27:AF27)</f>
        <v>0</v>
      </c>
      <c r="AL27" s="1" t="n">
        <f aca="false">E27-AJ27</f>
        <v>2713</v>
      </c>
      <c r="AN27" s="1" t="n">
        <f aca="false">I27</f>
        <v>0</v>
      </c>
      <c r="AO27" s="1" t="n">
        <f aca="false">J27</f>
        <v>0</v>
      </c>
      <c r="AP27" s="1" t="n">
        <f aca="false">K27</f>
        <v>0</v>
      </c>
      <c r="AQ27" s="1" t="n">
        <f aca="false">L27</f>
        <v>0</v>
      </c>
      <c r="AR27" s="1" t="n">
        <f aca="false">M27</f>
        <v>0</v>
      </c>
      <c r="AS27" s="1" t="n">
        <f aca="false">N27</f>
        <v>0</v>
      </c>
      <c r="AU27" s="1" t="n">
        <f aca="false">SUM(AN27:AT27)</f>
        <v>0</v>
      </c>
    </row>
    <row r="28" customFormat="false" ht="12.75" hidden="false" customHeight="false" outlineLevel="0" collapsed="false">
      <c r="A28" s="0" t="s">
        <v>44</v>
      </c>
      <c r="B28" s="18" t="s">
        <v>75</v>
      </c>
      <c r="C28" s="23" t="s">
        <v>76</v>
      </c>
      <c r="D28" s="18" t="n">
        <v>100818</v>
      </c>
      <c r="E28" s="1" t="n">
        <v>629</v>
      </c>
      <c r="G28" s="2" t="s">
        <v>77</v>
      </c>
      <c r="AJ28" s="1" t="n">
        <f aca="false">SUM(I28:AF28)</f>
        <v>0</v>
      </c>
      <c r="AL28" s="1" t="n">
        <f aca="false">E28-AJ28</f>
        <v>629</v>
      </c>
      <c r="AN28" s="1" t="n">
        <f aca="false">I28</f>
        <v>0</v>
      </c>
      <c r="AO28" s="1" t="n">
        <f aca="false">J28</f>
        <v>0</v>
      </c>
      <c r="AP28" s="1" t="n">
        <f aca="false">K28</f>
        <v>0</v>
      </c>
      <c r="AQ28" s="1" t="n">
        <f aca="false">L28</f>
        <v>0</v>
      </c>
      <c r="AR28" s="1" t="n">
        <f aca="false">M28</f>
        <v>0</v>
      </c>
      <c r="AS28" s="1" t="n">
        <f aca="false">N28</f>
        <v>0</v>
      </c>
      <c r="AU28" s="1" t="n">
        <f aca="false">SUM(AN28:AT28)</f>
        <v>0</v>
      </c>
    </row>
    <row r="30" customFormat="false" ht="12.75" hidden="false" customHeight="false" outlineLevel="0" collapsed="false">
      <c r="A30" s="20"/>
      <c r="B30" s="20" t="s">
        <v>78</v>
      </c>
      <c r="C30" s="20"/>
      <c r="D30" s="20"/>
      <c r="E30" s="21" t="n">
        <f aca="false">SUM(E21:E28)</f>
        <v>18424</v>
      </c>
      <c r="F30" s="21"/>
      <c r="G30" s="21"/>
      <c r="H30" s="21"/>
      <c r="I30" s="21" t="n">
        <f aca="false">SUM(I21:I28)</f>
        <v>28.438</v>
      </c>
      <c r="J30" s="21" t="n">
        <f aca="false">SUM(J21:J28)</f>
        <v>28.438</v>
      </c>
      <c r="K30" s="21" t="n">
        <f aca="false">SUM(K21:K28)</f>
        <v>0</v>
      </c>
      <c r="L30" s="21" t="n">
        <f aca="false">SUM(L21:L28)</f>
        <v>339.19</v>
      </c>
      <c r="M30" s="21" t="n">
        <f aca="false">SUM(M21:M28)</f>
        <v>113.75</v>
      </c>
      <c r="N30" s="21" t="n">
        <f aca="false">SUM(N21:N28)</f>
        <v>1191.358</v>
      </c>
      <c r="O30" s="21" t="n">
        <f aca="false">SUM(O21:O28)</f>
        <v>156.18</v>
      </c>
      <c r="P30" s="21" t="n">
        <f aca="false">SUM(P21:P28)</f>
        <v>317.333</v>
      </c>
      <c r="Q30" s="21" t="n">
        <f aca="false">SUM(Q21:Q28)</f>
        <v>6.495</v>
      </c>
      <c r="R30" s="21" t="n">
        <f aca="false">SUM(R21:R28)</f>
        <v>2382.658</v>
      </c>
      <c r="S30" s="21" t="n">
        <f aca="false">SUM(S21:S28)</f>
        <v>436.133</v>
      </c>
      <c r="T30" s="21" t="n">
        <f aca="false">SUM(T21:T28)</f>
        <v>375.696</v>
      </c>
      <c r="U30" s="21" t="n">
        <f aca="false">SUM(U21:U28)</f>
        <v>314.956</v>
      </c>
      <c r="V30" s="21" t="n">
        <f aca="false">SUM(V21:V28)</f>
        <v>760.201</v>
      </c>
      <c r="W30" s="21" t="n">
        <f aca="false">SUM(W21:W28)</f>
        <v>364.971</v>
      </c>
      <c r="X30" s="21" t="n">
        <f aca="false">SUM(X21:X28)</f>
        <v>275.693</v>
      </c>
      <c r="Y30" s="21" t="n">
        <f aca="false">SUM(Y21:Y28)</f>
        <v>1691.896</v>
      </c>
      <c r="Z30" s="21" t="n">
        <f aca="false">SUM(Z21:Z28)</f>
        <v>326.873</v>
      </c>
      <c r="AA30" s="21" t="n">
        <f aca="false">SUM(AA21:AA28)</f>
        <v>275.693</v>
      </c>
      <c r="AB30" s="21" t="n">
        <f aca="false">SUM(AB21:AB28)</f>
        <v>116.51</v>
      </c>
      <c r="AC30" s="21" t="n">
        <f aca="false">SUM(AC21:AC28)</f>
        <v>56.85</v>
      </c>
      <c r="AD30" s="21" t="n">
        <f aca="false">SUM(AD21:AD28)</f>
        <v>1</v>
      </c>
      <c r="AE30" s="21" t="n">
        <f aca="false">SUM(AE21:AE28)</f>
        <v>5</v>
      </c>
      <c r="AF30" s="21" t="n">
        <f aca="false">SUM(AF21:AF28)</f>
        <v>770</v>
      </c>
      <c r="AG30" s="21"/>
      <c r="AH30" s="22" t="n">
        <f aca="false">+R30/E30</f>
        <v>0.129323599652627</v>
      </c>
      <c r="AI30" s="21"/>
      <c r="AJ30" s="21" t="n">
        <f aca="false">SUM(AJ21:AJ28)</f>
        <v>10335.312</v>
      </c>
      <c r="AK30" s="21"/>
      <c r="AL30" s="21" t="n">
        <f aca="false">SUM(AL21:AL28)</f>
        <v>8088.688</v>
      </c>
      <c r="AM30" s="14"/>
      <c r="AN30" s="21" t="n">
        <f aca="false">SUM(AN21:AN28)</f>
        <v>28.438</v>
      </c>
      <c r="AO30" s="21" t="n">
        <f aca="false">SUM(AO21:AO28)</f>
        <v>28.438</v>
      </c>
      <c r="AP30" s="21" t="n">
        <f aca="false">SUM(AP21:AP28)</f>
        <v>0</v>
      </c>
      <c r="AQ30" s="21" t="n">
        <f aca="false">SUM(AQ21:AQ28)</f>
        <v>339.19</v>
      </c>
      <c r="AR30" s="21" t="n">
        <f aca="false">SUM(AR21:AR28)</f>
        <v>113.75</v>
      </c>
      <c r="AS30" s="21" t="n">
        <f aca="false">SUM(AS21:AS28)</f>
        <v>1191.358</v>
      </c>
      <c r="AT30" s="21"/>
      <c r="AU30" s="21" t="n">
        <f aca="false">SUM(AU21:AU28)</f>
        <v>1701.174</v>
      </c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15"/>
      <c r="EB30" s="15"/>
      <c r="EC30" s="15"/>
      <c r="ED30" s="15"/>
      <c r="EE30" s="15"/>
      <c r="EF30" s="15"/>
      <c r="EG30" s="15"/>
      <c r="EH30" s="15"/>
      <c r="EI30" s="15"/>
      <c r="EJ30" s="15"/>
      <c r="EK30" s="15"/>
      <c r="EL30" s="15"/>
      <c r="EM30" s="15"/>
      <c r="EN30" s="15"/>
      <c r="EO30" s="15"/>
      <c r="EP30" s="15"/>
      <c r="EQ30" s="15"/>
      <c r="ER30" s="15"/>
      <c r="ES30" s="15"/>
      <c r="ET30" s="15"/>
      <c r="EU30" s="15"/>
      <c r="EV30" s="15"/>
      <c r="EW30" s="15"/>
      <c r="EX30" s="15"/>
      <c r="EY30" s="15"/>
      <c r="EZ30" s="15"/>
      <c r="FA30" s="15"/>
      <c r="FB30" s="15"/>
      <c r="FC30" s="15"/>
      <c r="FD30" s="15"/>
      <c r="FE30" s="15"/>
      <c r="FF30" s="15"/>
      <c r="FG30" s="15"/>
      <c r="FH30" s="15"/>
      <c r="FI30" s="15"/>
      <c r="FJ30" s="15"/>
      <c r="FK30" s="15"/>
      <c r="FL30" s="15"/>
      <c r="FM30" s="15"/>
      <c r="FN30" s="15"/>
      <c r="FO30" s="15"/>
      <c r="FP30" s="15"/>
      <c r="FQ30" s="15"/>
      <c r="FR30" s="15"/>
      <c r="FS30" s="15"/>
      <c r="FT30" s="15"/>
      <c r="FU30" s="15"/>
      <c r="FV30" s="15"/>
      <c r="FW30" s="15"/>
      <c r="FX30" s="15"/>
      <c r="FY30" s="15"/>
      <c r="FZ30" s="15"/>
      <c r="GA30" s="15"/>
      <c r="GB30" s="15"/>
      <c r="GC30" s="15"/>
      <c r="GD30" s="15"/>
      <c r="GE30" s="15"/>
      <c r="GF30" s="15"/>
      <c r="GG30" s="15"/>
      <c r="GH30" s="15"/>
      <c r="GI30" s="15"/>
      <c r="GJ30" s="15"/>
      <c r="GK30" s="15"/>
      <c r="GL30" s="15"/>
      <c r="GM30" s="15"/>
      <c r="GN30" s="15"/>
      <c r="GO30" s="15"/>
      <c r="GP30" s="15"/>
      <c r="GQ30" s="15"/>
      <c r="GR30" s="15"/>
      <c r="GS30" s="15"/>
      <c r="GT30" s="15"/>
      <c r="GU30" s="15"/>
      <c r="GV30" s="15"/>
      <c r="GW30" s="15"/>
      <c r="GX30" s="15"/>
      <c r="GY30" s="15"/>
      <c r="GZ30" s="15"/>
      <c r="HA30" s="15"/>
      <c r="HB30" s="15"/>
      <c r="HC30" s="15"/>
      <c r="HD30" s="15"/>
      <c r="HE30" s="15"/>
      <c r="HF30" s="15"/>
      <c r="HG30" s="15"/>
      <c r="HH30" s="15"/>
      <c r="HI30" s="15"/>
      <c r="HJ30" s="15"/>
      <c r="HK30" s="15"/>
      <c r="HL30" s="15"/>
      <c r="HM30" s="15"/>
      <c r="HN30" s="15"/>
      <c r="HO30" s="15"/>
      <c r="HP30" s="15"/>
      <c r="HQ30" s="15"/>
      <c r="HR30" s="15"/>
      <c r="HS30" s="15"/>
      <c r="HT30" s="15"/>
      <c r="HU30" s="15"/>
      <c r="HV30" s="15"/>
      <c r="HW30" s="15"/>
      <c r="HX30" s="15"/>
      <c r="HY30" s="15"/>
      <c r="HZ30" s="15"/>
      <c r="IA30" s="15"/>
      <c r="IB30" s="15"/>
      <c r="IC30" s="15"/>
      <c r="ID30" s="15"/>
      <c r="IE30" s="15"/>
      <c r="IF30" s="15"/>
      <c r="IG30" s="15"/>
      <c r="IH30" s="15"/>
      <c r="II30" s="15"/>
      <c r="IJ30" s="15"/>
      <c r="IK30" s="15"/>
      <c r="IL30" s="15"/>
      <c r="IM30" s="15"/>
      <c r="IN30" s="15"/>
      <c r="IO30" s="15"/>
      <c r="IP30" s="15"/>
      <c r="IQ30" s="15"/>
      <c r="IR30" s="15"/>
      <c r="IS30" s="15"/>
      <c r="IT30" s="15"/>
      <c r="IU30" s="15"/>
      <c r="IV30" s="15"/>
      <c r="IW30" s="15"/>
    </row>
    <row r="32" customFormat="false" ht="12.75" hidden="false" customHeight="false" outlineLevel="0" collapsed="false">
      <c r="A32" s="17" t="s">
        <v>79</v>
      </c>
    </row>
    <row r="33" customFormat="false" ht="12.75" hidden="false" customHeight="false" outlineLevel="0" collapsed="false">
      <c r="A33" s="0" t="s">
        <v>44</v>
      </c>
      <c r="B33" s="0" t="s">
        <v>80</v>
      </c>
      <c r="C33" s="0" t="s">
        <v>81</v>
      </c>
      <c r="D33" s="0" t="n">
        <v>100052</v>
      </c>
      <c r="E33" s="1" t="n">
        <v>7377</v>
      </c>
      <c r="G33" s="1" t="s">
        <v>82</v>
      </c>
      <c r="P33" s="1" t="n">
        <v>36.887</v>
      </c>
      <c r="Q33" s="1" t="n">
        <v>36.887</v>
      </c>
      <c r="R33" s="1" t="n">
        <v>3098.497</v>
      </c>
      <c r="S33" s="1" t="n">
        <v>368.869</v>
      </c>
      <c r="T33" s="1" t="n">
        <v>442.642</v>
      </c>
      <c r="U33" s="1" t="n">
        <v>442.642</v>
      </c>
      <c r="V33" s="1" t="n">
        <v>1991.891</v>
      </c>
      <c r="W33" s="1" t="n">
        <v>368.869</v>
      </c>
      <c r="X33" s="1" t="n">
        <v>295.095</v>
      </c>
      <c r="Y33" s="1" t="n">
        <v>295.095</v>
      </c>
      <c r="AH33" s="19" t="n">
        <f aca="false">+R33/E33</f>
        <v>0.420021282364105</v>
      </c>
      <c r="AJ33" s="1" t="n">
        <f aca="false">SUM(I33:AF33)</f>
        <v>7377.374</v>
      </c>
      <c r="AL33" s="1" t="n">
        <f aca="false">E33-AJ33</f>
        <v>-0.374000000000706</v>
      </c>
      <c r="AN33" s="1" t="n">
        <f aca="false">I33</f>
        <v>0</v>
      </c>
      <c r="AO33" s="1" t="n">
        <f aca="false">J33</f>
        <v>0</v>
      </c>
      <c r="AP33" s="1" t="n">
        <f aca="false">K33</f>
        <v>0</v>
      </c>
      <c r="AQ33" s="1" t="n">
        <f aca="false">L33</f>
        <v>0</v>
      </c>
      <c r="AR33" s="1" t="n">
        <f aca="false">M33</f>
        <v>0</v>
      </c>
      <c r="AS33" s="1" t="n">
        <f aca="false">N33</f>
        <v>0</v>
      </c>
      <c r="AU33" s="1" t="n">
        <f aca="false">SUM(AN33:AT33)</f>
        <v>0</v>
      </c>
    </row>
    <row r="34" customFormat="false" ht="12.75" hidden="false" customHeight="false" outlineLevel="0" collapsed="false">
      <c r="A34" s="0" t="s">
        <v>44</v>
      </c>
      <c r="B34" s="0" t="s">
        <v>83</v>
      </c>
      <c r="C34" s="0" t="s">
        <v>84</v>
      </c>
      <c r="D34" s="0" t="n">
        <v>100053</v>
      </c>
      <c r="E34" s="1" t="n">
        <v>2177</v>
      </c>
      <c r="G34" s="1" t="s">
        <v>82</v>
      </c>
      <c r="R34" s="1" t="n">
        <v>544.16</v>
      </c>
      <c r="S34" s="1" t="n">
        <v>108.832</v>
      </c>
      <c r="T34" s="1" t="n">
        <v>108.832</v>
      </c>
      <c r="U34" s="1" t="n">
        <v>108.832</v>
      </c>
      <c r="V34" s="1" t="n">
        <v>435.328</v>
      </c>
      <c r="Y34" s="1" t="n">
        <v>326.496</v>
      </c>
      <c r="AA34" s="1" t="n">
        <v>544.16</v>
      </c>
      <c r="AH34" s="19" t="n">
        <f aca="false">+R34/E34</f>
        <v>0.249958658704639</v>
      </c>
      <c r="AJ34" s="1" t="n">
        <f aca="false">SUM(I34:AF34)</f>
        <v>2176.64</v>
      </c>
      <c r="AL34" s="1" t="n">
        <f aca="false">E34-AJ34</f>
        <v>0.360000000000127</v>
      </c>
      <c r="AN34" s="1" t="n">
        <f aca="false">I34</f>
        <v>0</v>
      </c>
      <c r="AO34" s="1" t="n">
        <f aca="false">J34</f>
        <v>0</v>
      </c>
      <c r="AP34" s="1" t="n">
        <f aca="false">K34</f>
        <v>0</v>
      </c>
      <c r="AQ34" s="1" t="n">
        <f aca="false">L34</f>
        <v>0</v>
      </c>
      <c r="AR34" s="1" t="n">
        <f aca="false">M34</f>
        <v>0</v>
      </c>
      <c r="AS34" s="1" t="n">
        <f aca="false">N34</f>
        <v>0</v>
      </c>
      <c r="AU34" s="1" t="n">
        <f aca="false">SUM(AN34:AT34)</f>
        <v>0</v>
      </c>
    </row>
    <row r="35" customFormat="false" ht="12.75" hidden="false" customHeight="false" outlineLevel="0" collapsed="false">
      <c r="A35" s="0" t="s">
        <v>44</v>
      </c>
      <c r="B35" s="0" t="s">
        <v>85</v>
      </c>
      <c r="C35" s="0" t="s">
        <v>86</v>
      </c>
      <c r="D35" s="0" t="n">
        <v>100055</v>
      </c>
      <c r="E35" s="1" t="n">
        <v>4994</v>
      </c>
      <c r="G35" s="1" t="s">
        <v>82</v>
      </c>
      <c r="N35" s="1" t="n">
        <v>149.81</v>
      </c>
      <c r="Q35" s="1" t="n">
        <v>199.747</v>
      </c>
      <c r="R35" s="1" t="n">
        <v>1398.228</v>
      </c>
      <c r="S35" s="1" t="n">
        <v>499.367</v>
      </c>
      <c r="T35" s="1" t="n">
        <v>499.367</v>
      </c>
      <c r="U35" s="1" t="n">
        <v>299.62</v>
      </c>
      <c r="V35" s="1" t="n">
        <v>699.114</v>
      </c>
      <c r="W35" s="1" t="n">
        <v>199.747</v>
      </c>
      <c r="Y35" s="1" t="n">
        <v>749.051</v>
      </c>
      <c r="AA35" s="1" t="n">
        <v>299.62</v>
      </c>
      <c r="AH35" s="19" t="n">
        <f aca="false">+R35/E35</f>
        <v>0.279981577893472</v>
      </c>
      <c r="AJ35" s="1" t="n">
        <f aca="false">SUM(I35:AF35)</f>
        <v>4993.671</v>
      </c>
      <c r="AL35" s="1" t="n">
        <f aca="false">E35-AJ35</f>
        <v>0.328999999999724</v>
      </c>
      <c r="AN35" s="1" t="n">
        <f aca="false">I35</f>
        <v>0</v>
      </c>
      <c r="AO35" s="1" t="n">
        <f aca="false">J35</f>
        <v>0</v>
      </c>
      <c r="AP35" s="1" t="n">
        <f aca="false">K35</f>
        <v>0</v>
      </c>
      <c r="AQ35" s="1" t="n">
        <f aca="false">L35</f>
        <v>0</v>
      </c>
      <c r="AR35" s="1" t="n">
        <f aca="false">M35</f>
        <v>0</v>
      </c>
      <c r="AS35" s="1" t="n">
        <f aca="false">N35</f>
        <v>149.81</v>
      </c>
      <c r="AU35" s="1" t="n">
        <f aca="false">SUM(AN35:AT35)</f>
        <v>149.81</v>
      </c>
    </row>
    <row r="36" customFormat="false" ht="12.75" hidden="false" customHeight="false" outlineLevel="0" collapsed="false">
      <c r="A36" s="0" t="s">
        <v>44</v>
      </c>
      <c r="B36" s="0" t="s">
        <v>87</v>
      </c>
      <c r="C36" s="0" t="s">
        <v>88</v>
      </c>
      <c r="D36" s="0" t="n">
        <v>100068</v>
      </c>
      <c r="E36" s="1" t="n">
        <v>4846</v>
      </c>
      <c r="G36" s="1" t="s">
        <v>82</v>
      </c>
      <c r="N36" s="1" t="n">
        <v>96.918</v>
      </c>
      <c r="O36" s="1" t="n">
        <v>48.459</v>
      </c>
      <c r="R36" s="1" t="n">
        <v>2616.783</v>
      </c>
      <c r="S36" s="1" t="n">
        <v>629.966</v>
      </c>
      <c r="T36" s="1" t="n">
        <v>387.672</v>
      </c>
      <c r="U36" s="1" t="n">
        <v>96.918</v>
      </c>
      <c r="V36" s="1" t="n">
        <v>533.048</v>
      </c>
      <c r="W36" s="1" t="n">
        <v>96.918</v>
      </c>
      <c r="Y36" s="1" t="n">
        <v>193.836</v>
      </c>
      <c r="Z36" s="1" t="n">
        <v>96.918</v>
      </c>
      <c r="AC36" s="1" t="n">
        <v>48.459</v>
      </c>
      <c r="AH36" s="19" t="n">
        <f aca="false">+R36/E36</f>
        <v>0.539988237721833</v>
      </c>
      <c r="AJ36" s="1" t="n">
        <f aca="false">SUM(I36:AF36)</f>
        <v>4845.895</v>
      </c>
      <c r="AL36" s="1" t="n">
        <f aca="false">E36-AJ36</f>
        <v>0.105000000000473</v>
      </c>
      <c r="AN36" s="1" t="n">
        <f aca="false">I36</f>
        <v>0</v>
      </c>
      <c r="AO36" s="1" t="n">
        <f aca="false">J36</f>
        <v>0</v>
      </c>
      <c r="AP36" s="1" t="n">
        <f aca="false">K36</f>
        <v>0</v>
      </c>
      <c r="AQ36" s="1" t="n">
        <f aca="false">L36</f>
        <v>0</v>
      </c>
      <c r="AR36" s="1" t="n">
        <f aca="false">M36</f>
        <v>0</v>
      </c>
      <c r="AS36" s="1" t="n">
        <f aca="false">N36</f>
        <v>96.918</v>
      </c>
      <c r="AU36" s="1" t="n">
        <f aca="false">SUM(AN36:AT36)</f>
        <v>96.918</v>
      </c>
    </row>
    <row r="37" customFormat="false" ht="12.75" hidden="false" customHeight="false" outlineLevel="0" collapsed="false">
      <c r="A37" s="0" t="s">
        <v>44</v>
      </c>
      <c r="B37" s="0" t="s">
        <v>89</v>
      </c>
      <c r="C37" s="0" t="s">
        <v>90</v>
      </c>
      <c r="D37" s="0" t="n">
        <v>100872</v>
      </c>
      <c r="E37" s="1" t="n">
        <v>952</v>
      </c>
      <c r="G37" s="1" t="s">
        <v>82</v>
      </c>
      <c r="R37" s="1" t="n">
        <v>333.133</v>
      </c>
      <c r="T37" s="1" t="n">
        <v>142.771</v>
      </c>
      <c r="U37" s="1" t="n">
        <v>142.771</v>
      </c>
      <c r="AA37" s="1" t="n">
        <v>333.133</v>
      </c>
      <c r="AH37" s="19" t="n">
        <f aca="false">+R37/E37</f>
        <v>0.34992962184874</v>
      </c>
      <c r="AJ37" s="1" t="n">
        <f aca="false">SUM(I37:AF37)</f>
        <v>951.808</v>
      </c>
      <c r="AL37" s="1" t="n">
        <f aca="false">E37-AJ37</f>
        <v>0.192000000000007</v>
      </c>
      <c r="AN37" s="1" t="n">
        <f aca="false">I37</f>
        <v>0</v>
      </c>
      <c r="AO37" s="1" t="n">
        <f aca="false">J37</f>
        <v>0</v>
      </c>
      <c r="AP37" s="1" t="n">
        <f aca="false">K37</f>
        <v>0</v>
      </c>
      <c r="AQ37" s="1" t="n">
        <f aca="false">L37</f>
        <v>0</v>
      </c>
      <c r="AR37" s="1" t="n">
        <f aca="false">M37</f>
        <v>0</v>
      </c>
      <c r="AS37" s="1" t="n">
        <f aca="false">N37</f>
        <v>0</v>
      </c>
      <c r="AU37" s="1" t="n">
        <f aca="false">SUM(AN37:AT37)</f>
        <v>0</v>
      </c>
    </row>
    <row r="38" customFormat="false" ht="12.75" hidden="false" customHeight="false" outlineLevel="0" collapsed="false">
      <c r="A38" s="0" t="s">
        <v>44</v>
      </c>
      <c r="B38" s="18" t="s">
        <v>91</v>
      </c>
      <c r="C38" s="0" t="s">
        <v>84</v>
      </c>
      <c r="D38" s="18" t="n">
        <v>103454</v>
      </c>
      <c r="E38" s="1" t="n">
        <v>400</v>
      </c>
      <c r="G38" s="1" t="s">
        <v>47</v>
      </c>
      <c r="R38" s="1" t="n">
        <v>100</v>
      </c>
      <c r="S38" s="1" t="n">
        <v>20</v>
      </c>
      <c r="T38" s="1" t="n">
        <v>20</v>
      </c>
      <c r="U38" s="1" t="n">
        <v>20</v>
      </c>
      <c r="V38" s="1" t="n">
        <v>80</v>
      </c>
      <c r="Y38" s="1" t="n">
        <v>60</v>
      </c>
      <c r="AA38" s="1" t="n">
        <v>100</v>
      </c>
      <c r="AH38" s="19" t="n">
        <f aca="false">+R38/E38</f>
        <v>0.25</v>
      </c>
      <c r="AJ38" s="1" t="n">
        <f aca="false">SUM(I38:AF38)</f>
        <v>400</v>
      </c>
      <c r="AL38" s="1" t="n">
        <f aca="false">E38-AJ38</f>
        <v>0</v>
      </c>
      <c r="AN38" s="1" t="n">
        <f aca="false">I38</f>
        <v>0</v>
      </c>
      <c r="AO38" s="1" t="n">
        <f aca="false">J38</f>
        <v>0</v>
      </c>
      <c r="AP38" s="1" t="n">
        <f aca="false">K38</f>
        <v>0</v>
      </c>
      <c r="AQ38" s="1" t="n">
        <f aca="false">L38</f>
        <v>0</v>
      </c>
      <c r="AR38" s="1" t="n">
        <f aca="false">M38</f>
        <v>0</v>
      </c>
      <c r="AS38" s="1" t="n">
        <f aca="false">N38</f>
        <v>0</v>
      </c>
      <c r="AU38" s="1" t="n">
        <f aca="false">SUM(AN38:AT38)</f>
        <v>0</v>
      </c>
    </row>
    <row r="40" customFormat="false" ht="12.75" hidden="false" customHeight="false" outlineLevel="0" collapsed="false">
      <c r="A40" s="20"/>
      <c r="B40" s="20" t="s">
        <v>92</v>
      </c>
      <c r="C40" s="20"/>
      <c r="D40" s="20"/>
      <c r="E40" s="21" t="n">
        <f aca="false">SUM(E33:E38)</f>
        <v>20746</v>
      </c>
      <c r="F40" s="21"/>
      <c r="G40" s="21"/>
      <c r="H40" s="21"/>
      <c r="I40" s="21" t="n">
        <f aca="false">SUM(I33:I38)</f>
        <v>0</v>
      </c>
      <c r="J40" s="21" t="n">
        <f aca="false">SUM(J33:J38)</f>
        <v>0</v>
      </c>
      <c r="K40" s="21" t="n">
        <f aca="false">SUM(K33:K38)</f>
        <v>0</v>
      </c>
      <c r="L40" s="21" t="n">
        <f aca="false">SUM(L33:L38)</f>
        <v>0</v>
      </c>
      <c r="M40" s="21" t="n">
        <f aca="false">SUM(M33:M38)</f>
        <v>0</v>
      </c>
      <c r="N40" s="21" t="n">
        <f aca="false">SUM(N33:N38)</f>
        <v>246.728</v>
      </c>
      <c r="O40" s="21" t="n">
        <f aca="false">SUM(O33:O38)</f>
        <v>48.459</v>
      </c>
      <c r="P40" s="21" t="n">
        <f aca="false">SUM(P33:P38)</f>
        <v>36.887</v>
      </c>
      <c r="Q40" s="21" t="n">
        <f aca="false">SUM(Q33:Q38)</f>
        <v>236.634</v>
      </c>
      <c r="R40" s="21" t="n">
        <f aca="false">SUM(R33:R38)</f>
        <v>8090.801</v>
      </c>
      <c r="S40" s="21" t="n">
        <f aca="false">SUM(S33:S38)</f>
        <v>1627.034</v>
      </c>
      <c r="T40" s="21" t="n">
        <f aca="false">SUM(T33:T38)</f>
        <v>1601.284</v>
      </c>
      <c r="U40" s="21" t="n">
        <f aca="false">SUM(U33:U38)</f>
        <v>1110.783</v>
      </c>
      <c r="V40" s="21" t="n">
        <f aca="false">SUM(V33:V38)</f>
        <v>3739.381</v>
      </c>
      <c r="W40" s="21" t="n">
        <f aca="false">SUM(W33:W38)</f>
        <v>665.534</v>
      </c>
      <c r="X40" s="21" t="n">
        <f aca="false">SUM(X33:X38)</f>
        <v>295.095</v>
      </c>
      <c r="Y40" s="21" t="n">
        <f aca="false">SUM(Y33:Y38)</f>
        <v>1624.478</v>
      </c>
      <c r="Z40" s="21" t="n">
        <f aca="false">SUM(Z33:Z38)</f>
        <v>96.918</v>
      </c>
      <c r="AA40" s="21" t="n">
        <f aca="false">SUM(AA33:AA38)</f>
        <v>1276.913</v>
      </c>
      <c r="AB40" s="21" t="n">
        <f aca="false">SUM(AB33:AB38)</f>
        <v>0</v>
      </c>
      <c r="AC40" s="21" t="n">
        <f aca="false">SUM(AC33:AC38)</f>
        <v>48.459</v>
      </c>
      <c r="AD40" s="21" t="n">
        <f aca="false">SUM(AD33:AD38)</f>
        <v>0</v>
      </c>
      <c r="AE40" s="21" t="n">
        <f aca="false">SUM(AE33:AE38)</f>
        <v>0</v>
      </c>
      <c r="AF40" s="21" t="n">
        <f aca="false">SUM(AF33:AF38)</f>
        <v>0</v>
      </c>
      <c r="AG40" s="21"/>
      <c r="AH40" s="22" t="n">
        <f aca="false">+R40/E40</f>
        <v>0.389993299913236</v>
      </c>
      <c r="AI40" s="21"/>
      <c r="AJ40" s="21" t="n">
        <f aca="false">SUM(AJ33:AJ38)</f>
        <v>20745.388</v>
      </c>
      <c r="AK40" s="21"/>
      <c r="AL40" s="21" t="n">
        <f aca="false">SUM(AL33:AL38)</f>
        <v>0.611999999999625</v>
      </c>
      <c r="AM40" s="14"/>
      <c r="AN40" s="21" t="n">
        <f aca="false">SUM(AN33:AN38)</f>
        <v>0</v>
      </c>
      <c r="AO40" s="21" t="n">
        <f aca="false">SUM(AO33:AO38)</f>
        <v>0</v>
      </c>
      <c r="AP40" s="21" t="n">
        <f aca="false">SUM(AP33:AP38)</f>
        <v>0</v>
      </c>
      <c r="AQ40" s="21" t="n">
        <f aca="false">SUM(AQ33:AQ38)</f>
        <v>0</v>
      </c>
      <c r="AR40" s="21" t="n">
        <f aca="false">SUM(AR33:AR38)</f>
        <v>0</v>
      </c>
      <c r="AS40" s="21" t="n">
        <f aca="false">SUM(AS33:AS38)</f>
        <v>246.728</v>
      </c>
      <c r="AT40" s="21" t="n">
        <f aca="false">SUM(AT33:AT38)</f>
        <v>0</v>
      </c>
      <c r="AU40" s="21" t="n">
        <f aca="false">SUM(AU33:AU38)</f>
        <v>246.728</v>
      </c>
      <c r="AV40" s="15"/>
      <c r="AW40" s="15"/>
      <c r="AX40" s="15"/>
      <c r="AY40" s="15"/>
      <c r="AZ40" s="15"/>
      <c r="BA40" s="15"/>
      <c r="BB40" s="15"/>
      <c r="BC40" s="15"/>
      <c r="BD40" s="15"/>
      <c r="BE40" s="15"/>
      <c r="BF40" s="15"/>
      <c r="BG40" s="15"/>
      <c r="BH40" s="15"/>
      <c r="BI40" s="15"/>
      <c r="BJ40" s="15"/>
      <c r="BK40" s="15"/>
      <c r="BL40" s="15"/>
      <c r="BM40" s="15"/>
      <c r="BN40" s="15"/>
      <c r="BO40" s="15"/>
      <c r="BP40" s="15"/>
      <c r="BQ40" s="15"/>
      <c r="BR40" s="15"/>
      <c r="BS40" s="15"/>
      <c r="BT40" s="15"/>
      <c r="BU40" s="15"/>
      <c r="BV40" s="15"/>
      <c r="BW40" s="15"/>
      <c r="BX40" s="15"/>
      <c r="BY40" s="15"/>
      <c r="BZ40" s="15"/>
      <c r="CA40" s="15"/>
      <c r="CB40" s="15"/>
      <c r="CC40" s="15"/>
      <c r="CD40" s="15"/>
      <c r="CE40" s="15"/>
      <c r="CF40" s="15"/>
      <c r="CG40" s="15"/>
      <c r="CH40" s="15"/>
      <c r="CI40" s="15"/>
      <c r="CJ40" s="15"/>
      <c r="CK40" s="15"/>
      <c r="CL40" s="15"/>
      <c r="CM40" s="15"/>
      <c r="CN40" s="15"/>
      <c r="CO40" s="15"/>
      <c r="CP40" s="15"/>
      <c r="CQ40" s="15"/>
      <c r="CR40" s="15"/>
      <c r="CS40" s="15"/>
      <c r="CT40" s="15"/>
      <c r="CU40" s="15"/>
      <c r="CV40" s="15"/>
      <c r="CW40" s="15"/>
      <c r="CX40" s="15"/>
      <c r="CY40" s="15"/>
      <c r="CZ40" s="15"/>
      <c r="DA40" s="15"/>
      <c r="DB40" s="15"/>
      <c r="DC40" s="15"/>
      <c r="DD40" s="15"/>
      <c r="DE40" s="15"/>
      <c r="DF40" s="15"/>
      <c r="DG40" s="15"/>
      <c r="DH40" s="15"/>
      <c r="DI40" s="15"/>
      <c r="DJ40" s="15"/>
      <c r="DK40" s="15"/>
      <c r="DL40" s="15"/>
      <c r="DM40" s="15"/>
      <c r="DN40" s="15"/>
      <c r="DO40" s="15"/>
      <c r="DP40" s="15"/>
      <c r="DQ40" s="15"/>
      <c r="DR40" s="15"/>
      <c r="DS40" s="15"/>
      <c r="DT40" s="15"/>
      <c r="DU40" s="15"/>
      <c r="DV40" s="15"/>
      <c r="DW40" s="15"/>
      <c r="DX40" s="15"/>
      <c r="DY40" s="15"/>
      <c r="DZ40" s="15"/>
      <c r="EA40" s="15"/>
      <c r="EB40" s="15"/>
      <c r="EC40" s="15"/>
      <c r="ED40" s="15"/>
      <c r="EE40" s="15"/>
      <c r="EF40" s="15"/>
      <c r="EG40" s="15"/>
      <c r="EH40" s="15"/>
      <c r="EI40" s="15"/>
      <c r="EJ40" s="15"/>
      <c r="EK40" s="15"/>
      <c r="EL40" s="15"/>
      <c r="EM40" s="15"/>
      <c r="EN40" s="15"/>
      <c r="EO40" s="15"/>
      <c r="EP40" s="15"/>
      <c r="EQ40" s="15"/>
      <c r="ER40" s="15"/>
      <c r="ES40" s="15"/>
      <c r="ET40" s="15"/>
      <c r="EU40" s="15"/>
      <c r="EV40" s="15"/>
      <c r="EW40" s="15"/>
      <c r="EX40" s="15"/>
      <c r="EY40" s="15"/>
      <c r="EZ40" s="15"/>
      <c r="FA40" s="15"/>
      <c r="FB40" s="15"/>
      <c r="FC40" s="15"/>
      <c r="FD40" s="15"/>
      <c r="FE40" s="15"/>
      <c r="FF40" s="15"/>
      <c r="FG40" s="15"/>
      <c r="FH40" s="15"/>
      <c r="FI40" s="15"/>
      <c r="FJ40" s="15"/>
      <c r="FK40" s="15"/>
      <c r="FL40" s="15"/>
      <c r="FM40" s="15"/>
      <c r="FN40" s="15"/>
      <c r="FO40" s="15"/>
      <c r="FP40" s="15"/>
      <c r="FQ40" s="15"/>
      <c r="FR40" s="15"/>
      <c r="FS40" s="15"/>
      <c r="FT40" s="15"/>
      <c r="FU40" s="15"/>
      <c r="FV40" s="15"/>
      <c r="FW40" s="15"/>
      <c r="FX40" s="15"/>
      <c r="FY40" s="15"/>
      <c r="FZ40" s="15"/>
      <c r="GA40" s="15"/>
      <c r="GB40" s="15"/>
      <c r="GC40" s="15"/>
      <c r="GD40" s="15"/>
      <c r="GE40" s="15"/>
      <c r="GF40" s="15"/>
      <c r="GG40" s="15"/>
      <c r="GH40" s="15"/>
      <c r="GI40" s="15"/>
      <c r="GJ40" s="15"/>
      <c r="GK40" s="15"/>
      <c r="GL40" s="15"/>
      <c r="GM40" s="15"/>
      <c r="GN40" s="15"/>
      <c r="GO40" s="15"/>
      <c r="GP40" s="15"/>
      <c r="GQ40" s="15"/>
      <c r="GR40" s="15"/>
      <c r="GS40" s="15"/>
      <c r="GT40" s="15"/>
      <c r="GU40" s="15"/>
      <c r="GV40" s="15"/>
      <c r="GW40" s="15"/>
      <c r="GX40" s="15"/>
      <c r="GY40" s="15"/>
      <c r="GZ40" s="15"/>
      <c r="HA40" s="15"/>
      <c r="HB40" s="15"/>
      <c r="HC40" s="15"/>
      <c r="HD40" s="15"/>
      <c r="HE40" s="15"/>
      <c r="HF40" s="15"/>
      <c r="HG40" s="15"/>
      <c r="HH40" s="15"/>
      <c r="HI40" s="15"/>
      <c r="HJ40" s="15"/>
      <c r="HK40" s="15"/>
      <c r="HL40" s="15"/>
      <c r="HM40" s="15"/>
      <c r="HN40" s="15"/>
      <c r="HO40" s="15"/>
      <c r="HP40" s="15"/>
      <c r="HQ40" s="15"/>
      <c r="HR40" s="15"/>
      <c r="HS40" s="15"/>
      <c r="HT40" s="15"/>
      <c r="HU40" s="15"/>
      <c r="HV40" s="15"/>
      <c r="HW40" s="15"/>
      <c r="HX40" s="15"/>
      <c r="HY40" s="15"/>
      <c r="HZ40" s="15"/>
      <c r="IA40" s="15"/>
      <c r="IB40" s="15"/>
      <c r="IC40" s="15"/>
      <c r="ID40" s="15"/>
      <c r="IE40" s="15"/>
      <c r="IF40" s="15"/>
      <c r="IG40" s="15"/>
      <c r="IH40" s="15"/>
      <c r="II40" s="15"/>
      <c r="IJ40" s="15"/>
      <c r="IK40" s="15"/>
      <c r="IL40" s="15"/>
      <c r="IM40" s="15"/>
      <c r="IN40" s="15"/>
      <c r="IO40" s="15"/>
      <c r="IP40" s="15"/>
      <c r="IQ40" s="15"/>
      <c r="IR40" s="15"/>
      <c r="IS40" s="15"/>
      <c r="IT40" s="15"/>
      <c r="IU40" s="15"/>
      <c r="IV40" s="15"/>
      <c r="IW40" s="15"/>
    </row>
    <row r="42" customFormat="false" ht="12.75" hidden="false" customHeight="false" outlineLevel="0" collapsed="false">
      <c r="A42" s="17" t="s">
        <v>93</v>
      </c>
    </row>
    <row r="43" customFormat="false" ht="12.75" hidden="false" customHeight="false" outlineLevel="0" collapsed="false">
      <c r="A43" s="0" t="s">
        <v>44</v>
      </c>
      <c r="B43" s="0" t="s">
        <v>94</v>
      </c>
      <c r="C43" s="0" t="s">
        <v>95</v>
      </c>
      <c r="D43" s="0" t="n">
        <v>100012</v>
      </c>
      <c r="E43" s="1" t="n">
        <v>7095</v>
      </c>
      <c r="G43" s="1" t="s">
        <v>47</v>
      </c>
      <c r="AJ43" s="1" t="n">
        <f aca="false">SUM(I43:AF43)</f>
        <v>0</v>
      </c>
      <c r="AL43" s="1" t="n">
        <f aca="false">E43-AJ43</f>
        <v>7095</v>
      </c>
      <c r="AN43" s="1" t="n">
        <f aca="false">I43</f>
        <v>0</v>
      </c>
      <c r="AO43" s="1" t="n">
        <f aca="false">J43</f>
        <v>0</v>
      </c>
      <c r="AP43" s="1" t="n">
        <f aca="false">K43</f>
        <v>0</v>
      </c>
      <c r="AQ43" s="1" t="n">
        <f aca="false">L43</f>
        <v>0</v>
      </c>
      <c r="AR43" s="1" t="n">
        <f aca="false">M43</f>
        <v>0</v>
      </c>
      <c r="AS43" s="1" t="n">
        <f aca="false">N43</f>
        <v>0</v>
      </c>
      <c r="AU43" s="1" t="n">
        <f aca="false">SUM(AN43:AT43)</f>
        <v>0</v>
      </c>
    </row>
    <row r="44" customFormat="false" ht="12.75" hidden="false" customHeight="false" outlineLevel="0" collapsed="false">
      <c r="A44" s="0" t="s">
        <v>44</v>
      </c>
      <c r="B44" s="0" t="s">
        <v>96</v>
      </c>
      <c r="C44" s="0" t="s">
        <v>97</v>
      </c>
      <c r="D44" s="0" t="n">
        <v>100016</v>
      </c>
      <c r="E44" s="1" t="n">
        <v>1260</v>
      </c>
      <c r="G44" s="1" t="s">
        <v>47</v>
      </c>
      <c r="AJ44" s="1" t="n">
        <f aca="false">SUM(I44:AF44)</f>
        <v>0</v>
      </c>
      <c r="AL44" s="1" t="n">
        <f aca="false">E44-AJ44</f>
        <v>1260</v>
      </c>
      <c r="AN44" s="1" t="n">
        <f aca="false">I44</f>
        <v>0</v>
      </c>
      <c r="AO44" s="1" t="n">
        <f aca="false">J44</f>
        <v>0</v>
      </c>
      <c r="AP44" s="1" t="n">
        <f aca="false">K44</f>
        <v>0</v>
      </c>
      <c r="AQ44" s="1" t="n">
        <f aca="false">L44</f>
        <v>0</v>
      </c>
      <c r="AR44" s="1" t="n">
        <f aca="false">M44</f>
        <v>0</v>
      </c>
      <c r="AS44" s="1" t="n">
        <f aca="false">N44</f>
        <v>0</v>
      </c>
      <c r="AU44" s="1" t="n">
        <f aca="false">SUM(AN44:AT44)</f>
        <v>0</v>
      </c>
    </row>
    <row r="45" customFormat="false" ht="12.75" hidden="false" customHeight="false" outlineLevel="0" collapsed="false">
      <c r="A45" s="0" t="s">
        <v>44</v>
      </c>
      <c r="B45" s="18" t="s">
        <v>98</v>
      </c>
      <c r="C45" s="18" t="s">
        <v>99</v>
      </c>
      <c r="D45" s="18" t="n">
        <v>100091</v>
      </c>
      <c r="E45" s="1" t="n">
        <v>977</v>
      </c>
      <c r="G45" s="1" t="s">
        <v>47</v>
      </c>
      <c r="AJ45" s="1" t="n">
        <f aca="false">SUM(I45:AF45)</f>
        <v>0</v>
      </c>
      <c r="AL45" s="1" t="n">
        <f aca="false">E45-AJ45</f>
        <v>977</v>
      </c>
      <c r="AN45" s="1" t="n">
        <f aca="false">I45</f>
        <v>0</v>
      </c>
      <c r="AO45" s="1" t="n">
        <f aca="false">J45</f>
        <v>0</v>
      </c>
      <c r="AP45" s="1" t="n">
        <f aca="false">K45</f>
        <v>0</v>
      </c>
      <c r="AQ45" s="1" t="n">
        <f aca="false">L45</f>
        <v>0</v>
      </c>
      <c r="AR45" s="1" t="n">
        <f aca="false">M45</f>
        <v>0</v>
      </c>
      <c r="AS45" s="1" t="n">
        <f aca="false">N45</f>
        <v>0</v>
      </c>
      <c r="AU45" s="1" t="n">
        <f aca="false">SUM(AN45:AT45)</f>
        <v>0</v>
      </c>
    </row>
    <row r="46" customFormat="false" ht="12.75" hidden="false" customHeight="false" outlineLevel="0" collapsed="false">
      <c r="A46" s="0" t="s">
        <v>44</v>
      </c>
      <c r="B46" s="0" t="s">
        <v>100</v>
      </c>
      <c r="C46" s="0" t="s">
        <v>101</v>
      </c>
      <c r="D46" s="0" t="n">
        <v>100127</v>
      </c>
      <c r="E46" s="1" t="n">
        <v>13607</v>
      </c>
      <c r="G46" s="1" t="s">
        <v>63</v>
      </c>
      <c r="M46" s="1" t="n">
        <v>800</v>
      </c>
      <c r="P46" s="1" t="n">
        <v>220</v>
      </c>
      <c r="R46" s="1" t="n">
        <v>3150</v>
      </c>
      <c r="T46" s="1" t="n">
        <v>1650</v>
      </c>
      <c r="U46" s="1" t="n">
        <v>350</v>
      </c>
      <c r="V46" s="1" t="n">
        <v>1430</v>
      </c>
      <c r="W46" s="1" t="n">
        <v>1000</v>
      </c>
      <c r="X46" s="1" t="n">
        <v>54</v>
      </c>
      <c r="Y46" s="1" t="n">
        <v>754</v>
      </c>
      <c r="Z46" s="1" t="n">
        <v>237</v>
      </c>
      <c r="AF46" s="1" t="n">
        <v>380</v>
      </c>
      <c r="AH46" s="19" t="n">
        <f aca="false">+R46/E46</f>
        <v>0.231498493422503</v>
      </c>
      <c r="AJ46" s="1" t="n">
        <f aca="false">SUM(I46:AF46)</f>
        <v>10025</v>
      </c>
      <c r="AL46" s="1" t="n">
        <f aca="false">E46-AJ46</f>
        <v>3582</v>
      </c>
      <c r="AN46" s="1" t="n">
        <f aca="false">I46</f>
        <v>0</v>
      </c>
      <c r="AO46" s="1" t="n">
        <f aca="false">J46</f>
        <v>0</v>
      </c>
      <c r="AP46" s="1" t="n">
        <f aca="false">K46</f>
        <v>0</v>
      </c>
      <c r="AQ46" s="1" t="n">
        <f aca="false">L46</f>
        <v>0</v>
      </c>
      <c r="AR46" s="1" t="n">
        <f aca="false">M46</f>
        <v>800</v>
      </c>
      <c r="AS46" s="1" t="n">
        <f aca="false">N46</f>
        <v>0</v>
      </c>
      <c r="AU46" s="1" t="n">
        <f aca="false">SUM(AN46:AT46)</f>
        <v>800</v>
      </c>
    </row>
    <row r="47" customFormat="false" ht="12.75" hidden="false" customHeight="false" outlineLevel="0" collapsed="false">
      <c r="A47" s="0" t="s">
        <v>44</v>
      </c>
      <c r="B47" s="0" t="s">
        <v>102</v>
      </c>
      <c r="C47" s="0" t="s">
        <v>103</v>
      </c>
      <c r="D47" s="0" t="n">
        <v>100236</v>
      </c>
      <c r="E47" s="1" t="n">
        <v>1008</v>
      </c>
      <c r="G47" s="1" t="s">
        <v>47</v>
      </c>
      <c r="AJ47" s="1" t="n">
        <f aca="false">SUM(I47:AF47)</f>
        <v>0</v>
      </c>
      <c r="AL47" s="1" t="n">
        <f aca="false">E47-AJ47</f>
        <v>1008</v>
      </c>
      <c r="AN47" s="1" t="n">
        <f aca="false">I47</f>
        <v>0</v>
      </c>
      <c r="AO47" s="1" t="n">
        <f aca="false">J47</f>
        <v>0</v>
      </c>
      <c r="AP47" s="1" t="n">
        <f aca="false">K47</f>
        <v>0</v>
      </c>
      <c r="AQ47" s="1" t="n">
        <f aca="false">L47</f>
        <v>0</v>
      </c>
      <c r="AR47" s="1" t="n">
        <f aca="false">M47</f>
        <v>0</v>
      </c>
      <c r="AS47" s="1" t="n">
        <f aca="false">N47</f>
        <v>0</v>
      </c>
      <c r="AU47" s="1" t="n">
        <f aca="false">SUM(AN47:AT47)</f>
        <v>0</v>
      </c>
    </row>
    <row r="48" customFormat="false" ht="12.75" hidden="false" customHeight="false" outlineLevel="0" collapsed="false">
      <c r="A48" s="0" t="s">
        <v>44</v>
      </c>
      <c r="B48" s="0" t="s">
        <v>104</v>
      </c>
      <c r="C48" s="0" t="s">
        <v>105</v>
      </c>
      <c r="D48" s="0" t="n">
        <v>102670</v>
      </c>
      <c r="E48" s="1" t="n">
        <v>4853</v>
      </c>
      <c r="G48" s="2" t="s">
        <v>77</v>
      </c>
      <c r="AJ48" s="1" t="n">
        <f aca="false">SUM(I48:AF48)</f>
        <v>0</v>
      </c>
      <c r="AL48" s="1" t="n">
        <f aca="false">E48-AJ48</f>
        <v>4853</v>
      </c>
      <c r="AN48" s="1" t="n">
        <f aca="false">I48</f>
        <v>0</v>
      </c>
      <c r="AO48" s="1" t="n">
        <f aca="false">J48</f>
        <v>0</v>
      </c>
      <c r="AP48" s="1" t="n">
        <f aca="false">K48</f>
        <v>0</v>
      </c>
      <c r="AQ48" s="1" t="n">
        <f aca="false">L48</f>
        <v>0</v>
      </c>
      <c r="AR48" s="1" t="n">
        <f aca="false">M48</f>
        <v>0</v>
      </c>
      <c r="AS48" s="1" t="n">
        <f aca="false">N48</f>
        <v>0</v>
      </c>
      <c r="AU48" s="1" t="n">
        <f aca="false">SUM(AN48:AT48)</f>
        <v>0</v>
      </c>
    </row>
    <row r="49" customFormat="false" ht="12.75" hidden="false" customHeight="false" outlineLevel="0" collapsed="false">
      <c r="A49" s="0" t="s">
        <v>44</v>
      </c>
      <c r="B49" s="0" t="s">
        <v>106</v>
      </c>
      <c r="C49" s="0" t="s">
        <v>107</v>
      </c>
      <c r="D49" s="0" t="n">
        <v>102711</v>
      </c>
      <c r="E49" s="1" t="n">
        <v>545</v>
      </c>
      <c r="G49" s="1" t="s">
        <v>47</v>
      </c>
      <c r="AJ49" s="1" t="n">
        <f aca="false">SUM(I49:AF49)</f>
        <v>0</v>
      </c>
      <c r="AL49" s="1" t="n">
        <f aca="false">E49-AJ49</f>
        <v>545</v>
      </c>
      <c r="AN49" s="1" t="n">
        <f aca="false">I49</f>
        <v>0</v>
      </c>
      <c r="AO49" s="1" t="n">
        <f aca="false">J49</f>
        <v>0</v>
      </c>
      <c r="AP49" s="1" t="n">
        <f aca="false">K49</f>
        <v>0</v>
      </c>
      <c r="AQ49" s="1" t="n">
        <f aca="false">L49</f>
        <v>0</v>
      </c>
      <c r="AR49" s="1" t="n">
        <f aca="false">M49</f>
        <v>0</v>
      </c>
      <c r="AS49" s="1" t="n">
        <f aca="false">N49</f>
        <v>0</v>
      </c>
      <c r="AU49" s="1" t="n">
        <f aca="false">SUM(AN49:AT49)</f>
        <v>0</v>
      </c>
    </row>
    <row r="51" customFormat="false" ht="12.75" hidden="false" customHeight="false" outlineLevel="0" collapsed="false">
      <c r="A51" s="20"/>
      <c r="B51" s="20" t="s">
        <v>108</v>
      </c>
      <c r="C51" s="20"/>
      <c r="D51" s="20"/>
      <c r="E51" s="21" t="n">
        <f aca="false">SUM(E43:E49)</f>
        <v>29345</v>
      </c>
      <c r="F51" s="21"/>
      <c r="G51" s="21"/>
      <c r="H51" s="21"/>
      <c r="I51" s="21" t="n">
        <f aca="false">SUM(I43:I49)</f>
        <v>0</v>
      </c>
      <c r="J51" s="21" t="n">
        <f aca="false">SUM(J43:J49)</f>
        <v>0</v>
      </c>
      <c r="K51" s="21" t="n">
        <f aca="false">SUM(K43:K49)</f>
        <v>0</v>
      </c>
      <c r="L51" s="21" t="n">
        <f aca="false">SUM(L43:L49)</f>
        <v>0</v>
      </c>
      <c r="M51" s="21" t="n">
        <f aca="false">SUM(M43:M49)</f>
        <v>800</v>
      </c>
      <c r="N51" s="21" t="n">
        <f aca="false">SUM(N43:N49)</f>
        <v>0</v>
      </c>
      <c r="O51" s="21" t="n">
        <f aca="false">SUM(O43:O49)</f>
        <v>0</v>
      </c>
      <c r="P51" s="21" t="n">
        <f aca="false">SUM(P43:P49)</f>
        <v>220</v>
      </c>
      <c r="Q51" s="21" t="n">
        <f aca="false">SUM(Q43:Q49)</f>
        <v>0</v>
      </c>
      <c r="R51" s="21" t="n">
        <f aca="false">SUM(R43:R49)</f>
        <v>3150</v>
      </c>
      <c r="S51" s="21" t="n">
        <f aca="false">SUM(S43:S49)</f>
        <v>0</v>
      </c>
      <c r="T51" s="21" t="n">
        <f aca="false">SUM(T43:T49)</f>
        <v>1650</v>
      </c>
      <c r="U51" s="21" t="n">
        <f aca="false">SUM(U43:U49)</f>
        <v>350</v>
      </c>
      <c r="V51" s="21" t="n">
        <f aca="false">SUM(V43:V49)</f>
        <v>1430</v>
      </c>
      <c r="W51" s="21" t="n">
        <f aca="false">SUM(W43:W49)</f>
        <v>1000</v>
      </c>
      <c r="X51" s="21" t="n">
        <f aca="false">SUM(X43:X49)</f>
        <v>54</v>
      </c>
      <c r="Y51" s="21" t="n">
        <f aca="false">SUM(Y43:Y49)</f>
        <v>754</v>
      </c>
      <c r="Z51" s="21" t="n">
        <f aca="false">SUM(Z43:Z49)</f>
        <v>237</v>
      </c>
      <c r="AA51" s="21" t="n">
        <f aca="false">SUM(AA43:AA49)</f>
        <v>0</v>
      </c>
      <c r="AB51" s="21" t="n">
        <f aca="false">SUM(AB43:AB49)</f>
        <v>0</v>
      </c>
      <c r="AC51" s="21" t="n">
        <f aca="false">SUM(AC43:AC49)</f>
        <v>0</v>
      </c>
      <c r="AD51" s="21" t="n">
        <f aca="false">SUM(AD43:AD49)</f>
        <v>0</v>
      </c>
      <c r="AE51" s="21" t="n">
        <f aca="false">SUM(AE43:AE49)</f>
        <v>0</v>
      </c>
      <c r="AF51" s="21" t="n">
        <f aca="false">SUM(AF43:AF49)</f>
        <v>380</v>
      </c>
      <c r="AG51" s="21"/>
      <c r="AH51" s="22" t="n">
        <f aca="false">+R51/E51</f>
        <v>0.107343670131198</v>
      </c>
      <c r="AI51" s="21"/>
      <c r="AJ51" s="21" t="n">
        <f aca="false">SUM(AJ43:AJ49)</f>
        <v>10025</v>
      </c>
      <c r="AK51" s="21"/>
      <c r="AL51" s="21" t="n">
        <f aca="false">SUM(AL43:AL49)</f>
        <v>19320</v>
      </c>
      <c r="AM51" s="14"/>
      <c r="AN51" s="21" t="n">
        <f aca="false">SUM(AN43:AN49)</f>
        <v>0</v>
      </c>
      <c r="AO51" s="21" t="n">
        <f aca="false">SUM(AO43:AO49)</f>
        <v>0</v>
      </c>
      <c r="AP51" s="21" t="n">
        <f aca="false">SUM(AP43:AP49)</f>
        <v>0</v>
      </c>
      <c r="AQ51" s="21" t="n">
        <f aca="false">SUM(AQ43:AQ49)</f>
        <v>0</v>
      </c>
      <c r="AR51" s="21" t="n">
        <f aca="false">SUM(AR43:AR49)</f>
        <v>800</v>
      </c>
      <c r="AS51" s="21" t="n">
        <f aca="false">SUM(AS43:AS49)</f>
        <v>0</v>
      </c>
      <c r="AT51" s="21"/>
      <c r="AU51" s="21" t="n">
        <f aca="false">SUM(AU43:AU49)</f>
        <v>800</v>
      </c>
      <c r="AV51" s="15"/>
      <c r="AW51" s="15"/>
      <c r="AX51" s="15"/>
      <c r="AY51" s="15"/>
      <c r="AZ51" s="15"/>
      <c r="BA51" s="15"/>
      <c r="BB51" s="15"/>
      <c r="BC51" s="15"/>
      <c r="BD51" s="15"/>
      <c r="BE51" s="15"/>
      <c r="BF51" s="15"/>
      <c r="BG51" s="15"/>
      <c r="BH51" s="15"/>
      <c r="BI51" s="15"/>
      <c r="BJ51" s="15"/>
      <c r="BK51" s="15"/>
      <c r="BL51" s="15"/>
      <c r="BM51" s="15"/>
      <c r="BN51" s="15"/>
      <c r="BO51" s="15"/>
      <c r="BP51" s="15"/>
      <c r="BQ51" s="15"/>
      <c r="BR51" s="15"/>
      <c r="BS51" s="15"/>
      <c r="BT51" s="15"/>
      <c r="BU51" s="15"/>
      <c r="BV51" s="15"/>
      <c r="BW51" s="15"/>
      <c r="BX51" s="15"/>
      <c r="BY51" s="15"/>
      <c r="BZ51" s="15"/>
      <c r="CA51" s="15"/>
      <c r="CB51" s="15"/>
      <c r="CC51" s="15"/>
      <c r="CD51" s="15"/>
      <c r="CE51" s="15"/>
      <c r="CF51" s="15"/>
      <c r="CG51" s="15"/>
      <c r="CH51" s="15"/>
      <c r="CI51" s="15"/>
      <c r="CJ51" s="15"/>
      <c r="CK51" s="15"/>
      <c r="CL51" s="15"/>
      <c r="CM51" s="15"/>
      <c r="CN51" s="15"/>
      <c r="CO51" s="15"/>
      <c r="CP51" s="15"/>
      <c r="CQ51" s="15"/>
      <c r="CR51" s="15"/>
      <c r="CS51" s="15"/>
      <c r="CT51" s="15"/>
      <c r="CU51" s="15"/>
      <c r="CV51" s="15"/>
      <c r="CW51" s="15"/>
      <c r="CX51" s="15"/>
      <c r="CY51" s="15"/>
      <c r="CZ51" s="15"/>
      <c r="DA51" s="15"/>
      <c r="DB51" s="15"/>
      <c r="DC51" s="15"/>
      <c r="DD51" s="15"/>
      <c r="DE51" s="15"/>
      <c r="DF51" s="15"/>
      <c r="DG51" s="15"/>
      <c r="DH51" s="15"/>
      <c r="DI51" s="15"/>
      <c r="DJ51" s="15"/>
      <c r="DK51" s="15"/>
      <c r="DL51" s="15"/>
      <c r="DM51" s="15"/>
      <c r="DN51" s="15"/>
      <c r="DO51" s="15"/>
      <c r="DP51" s="15"/>
      <c r="DQ51" s="15"/>
      <c r="DR51" s="15"/>
      <c r="DS51" s="15"/>
      <c r="DT51" s="15"/>
      <c r="DU51" s="15"/>
      <c r="DV51" s="15"/>
      <c r="DW51" s="15"/>
      <c r="DX51" s="15"/>
      <c r="DY51" s="15"/>
      <c r="DZ51" s="15"/>
      <c r="EA51" s="15"/>
      <c r="EB51" s="15"/>
      <c r="EC51" s="15"/>
      <c r="ED51" s="15"/>
      <c r="EE51" s="15"/>
      <c r="EF51" s="15"/>
      <c r="EG51" s="15"/>
      <c r="EH51" s="15"/>
      <c r="EI51" s="15"/>
      <c r="EJ51" s="15"/>
      <c r="EK51" s="15"/>
      <c r="EL51" s="15"/>
      <c r="EM51" s="15"/>
      <c r="EN51" s="15"/>
      <c r="EO51" s="15"/>
      <c r="EP51" s="15"/>
      <c r="EQ51" s="15"/>
      <c r="ER51" s="15"/>
      <c r="ES51" s="15"/>
      <c r="ET51" s="15"/>
      <c r="EU51" s="15"/>
      <c r="EV51" s="15"/>
      <c r="EW51" s="15"/>
      <c r="EX51" s="15"/>
      <c r="EY51" s="15"/>
      <c r="EZ51" s="15"/>
      <c r="FA51" s="15"/>
      <c r="FB51" s="15"/>
      <c r="FC51" s="15"/>
      <c r="FD51" s="15"/>
      <c r="FE51" s="15"/>
      <c r="FF51" s="15"/>
      <c r="FG51" s="15"/>
      <c r="FH51" s="15"/>
      <c r="FI51" s="15"/>
      <c r="FJ51" s="15"/>
      <c r="FK51" s="15"/>
      <c r="FL51" s="15"/>
      <c r="FM51" s="15"/>
      <c r="FN51" s="15"/>
      <c r="FO51" s="15"/>
      <c r="FP51" s="15"/>
      <c r="FQ51" s="15"/>
      <c r="FR51" s="15"/>
      <c r="FS51" s="15"/>
      <c r="FT51" s="15"/>
      <c r="FU51" s="15"/>
      <c r="FV51" s="15"/>
      <c r="FW51" s="15"/>
      <c r="FX51" s="15"/>
      <c r="FY51" s="15"/>
      <c r="FZ51" s="15"/>
      <c r="GA51" s="15"/>
      <c r="GB51" s="15"/>
      <c r="GC51" s="15"/>
      <c r="GD51" s="15"/>
      <c r="GE51" s="15"/>
      <c r="GF51" s="15"/>
      <c r="GG51" s="15"/>
      <c r="GH51" s="15"/>
      <c r="GI51" s="15"/>
      <c r="GJ51" s="15"/>
      <c r="GK51" s="15"/>
      <c r="GL51" s="15"/>
      <c r="GM51" s="15"/>
      <c r="GN51" s="15"/>
      <c r="GO51" s="15"/>
      <c r="GP51" s="15"/>
      <c r="GQ51" s="15"/>
      <c r="GR51" s="15"/>
      <c r="GS51" s="15"/>
      <c r="GT51" s="15"/>
      <c r="GU51" s="15"/>
      <c r="GV51" s="15"/>
      <c r="GW51" s="15"/>
      <c r="GX51" s="15"/>
      <c r="GY51" s="15"/>
      <c r="GZ51" s="15"/>
      <c r="HA51" s="15"/>
      <c r="HB51" s="15"/>
      <c r="HC51" s="15"/>
      <c r="HD51" s="15"/>
      <c r="HE51" s="15"/>
      <c r="HF51" s="15"/>
      <c r="HG51" s="15"/>
      <c r="HH51" s="15"/>
      <c r="HI51" s="15"/>
      <c r="HJ51" s="15"/>
      <c r="HK51" s="15"/>
      <c r="HL51" s="15"/>
      <c r="HM51" s="15"/>
      <c r="HN51" s="15"/>
      <c r="HO51" s="15"/>
      <c r="HP51" s="15"/>
      <c r="HQ51" s="15"/>
      <c r="HR51" s="15"/>
      <c r="HS51" s="15"/>
      <c r="HT51" s="15"/>
      <c r="HU51" s="15"/>
      <c r="HV51" s="15"/>
      <c r="HW51" s="15"/>
      <c r="HX51" s="15"/>
      <c r="HY51" s="15"/>
      <c r="HZ51" s="15"/>
      <c r="IA51" s="15"/>
      <c r="IB51" s="15"/>
      <c r="IC51" s="15"/>
      <c r="ID51" s="15"/>
      <c r="IE51" s="15"/>
      <c r="IF51" s="15"/>
      <c r="IG51" s="15"/>
      <c r="IH51" s="15"/>
      <c r="II51" s="15"/>
      <c r="IJ51" s="15"/>
      <c r="IK51" s="15"/>
      <c r="IL51" s="15"/>
      <c r="IM51" s="15"/>
      <c r="IN51" s="15"/>
      <c r="IO51" s="15"/>
      <c r="IP51" s="15"/>
      <c r="IQ51" s="15"/>
      <c r="IR51" s="15"/>
      <c r="IS51" s="15"/>
      <c r="IT51" s="15"/>
      <c r="IU51" s="15"/>
      <c r="IV51" s="15"/>
      <c r="IW51" s="15"/>
    </row>
    <row r="53" customFormat="false" ht="12.75" hidden="false" customHeight="false" outlineLevel="0" collapsed="false">
      <c r="A53" s="17" t="s">
        <v>109</v>
      </c>
    </row>
    <row r="54" customFormat="false" ht="12.75" hidden="false" customHeight="false" outlineLevel="0" collapsed="false">
      <c r="A54" s="0" t="s">
        <v>44</v>
      </c>
      <c r="B54" s="0" t="s">
        <v>110</v>
      </c>
      <c r="C54" s="0" t="s">
        <v>111</v>
      </c>
      <c r="D54" s="0" t="n">
        <v>100026</v>
      </c>
      <c r="E54" s="1" t="n">
        <v>2382</v>
      </c>
      <c r="G54" s="1" t="s">
        <v>47</v>
      </c>
      <c r="AJ54" s="1" t="n">
        <f aca="false">SUM(I54:AF54)</f>
        <v>0</v>
      </c>
      <c r="AL54" s="1" t="n">
        <f aca="false">E54-AJ54</f>
        <v>2382</v>
      </c>
      <c r="AN54" s="1" t="n">
        <f aca="false">I54</f>
        <v>0</v>
      </c>
      <c r="AO54" s="1" t="n">
        <f aca="false">J54</f>
        <v>0</v>
      </c>
      <c r="AP54" s="1" t="n">
        <f aca="false">K54</f>
        <v>0</v>
      </c>
      <c r="AQ54" s="1" t="n">
        <f aca="false">L54</f>
        <v>0</v>
      </c>
      <c r="AR54" s="1" t="n">
        <f aca="false">M54</f>
        <v>0</v>
      </c>
      <c r="AS54" s="1" t="n">
        <f aca="false">N54</f>
        <v>0</v>
      </c>
      <c r="AU54" s="1" t="n">
        <f aca="false">SUM(AN54:AT54)</f>
        <v>0</v>
      </c>
    </row>
    <row r="55" customFormat="false" ht="12.75" hidden="false" customHeight="false" outlineLevel="0" collapsed="false">
      <c r="A55" s="0" t="s">
        <v>44</v>
      </c>
      <c r="B55" s="18" t="s">
        <v>112</v>
      </c>
      <c r="C55" s="18" t="s">
        <v>113</v>
      </c>
      <c r="D55" s="18" t="n">
        <v>100027</v>
      </c>
      <c r="E55" s="1" t="n">
        <v>2033</v>
      </c>
      <c r="G55" s="1" t="s">
        <v>63</v>
      </c>
      <c r="N55" s="1" t="n">
        <v>98</v>
      </c>
      <c r="S55" s="1" t="n">
        <v>149</v>
      </c>
      <c r="V55" s="1" t="n">
        <v>130</v>
      </c>
      <c r="W55" s="1" t="n">
        <v>286</v>
      </c>
      <c r="Y55" s="1" t="n">
        <v>109</v>
      </c>
      <c r="Z55" s="1" t="n">
        <v>131</v>
      </c>
      <c r="AC55" s="1" t="n">
        <v>30</v>
      </c>
      <c r="AJ55" s="1" t="n">
        <f aca="false">SUM(I55:AF55)</f>
        <v>933</v>
      </c>
      <c r="AL55" s="1" t="n">
        <f aca="false">E55-AJ55</f>
        <v>1100</v>
      </c>
      <c r="AN55" s="1" t="n">
        <f aca="false">I55</f>
        <v>0</v>
      </c>
      <c r="AO55" s="1" t="n">
        <f aca="false">J55</f>
        <v>0</v>
      </c>
      <c r="AP55" s="1" t="n">
        <f aca="false">K55</f>
        <v>0</v>
      </c>
      <c r="AQ55" s="1" t="n">
        <f aca="false">L55</f>
        <v>0</v>
      </c>
      <c r="AR55" s="1" t="n">
        <f aca="false">M55</f>
        <v>0</v>
      </c>
      <c r="AS55" s="1" t="n">
        <f aca="false">N55</f>
        <v>98</v>
      </c>
      <c r="AU55" s="1" t="n">
        <f aca="false">SUM(AN55:AT55)</f>
        <v>98</v>
      </c>
    </row>
    <row r="56" customFormat="false" ht="12.75" hidden="false" customHeight="false" outlineLevel="0" collapsed="false">
      <c r="A56" s="0" t="s">
        <v>44</v>
      </c>
      <c r="B56" s="18" t="s">
        <v>114</v>
      </c>
      <c r="C56" s="18" t="s">
        <v>111</v>
      </c>
      <c r="D56" s="18" t="n">
        <v>100029</v>
      </c>
      <c r="E56" s="1" t="n">
        <v>1280</v>
      </c>
      <c r="G56" s="1" t="s">
        <v>63</v>
      </c>
      <c r="I56" s="1" t="n">
        <v>80</v>
      </c>
      <c r="J56" s="1" t="n">
        <v>160</v>
      </c>
      <c r="M56" s="1" t="n">
        <v>275</v>
      </c>
      <c r="O56" s="1" t="n">
        <f aca="false">175+20</f>
        <v>195</v>
      </c>
      <c r="Q56" s="1" t="n">
        <v>10</v>
      </c>
      <c r="R56" s="1" t="n">
        <v>150</v>
      </c>
      <c r="V56" s="1" t="n">
        <v>100</v>
      </c>
      <c r="W56" s="1" t="n">
        <v>250</v>
      </c>
      <c r="AD56" s="1" t="n">
        <v>50</v>
      </c>
      <c r="AH56" s="19" t="n">
        <f aca="false">+R56/E56</f>
        <v>0.1171875</v>
      </c>
      <c r="AJ56" s="1" t="n">
        <f aca="false">SUM(I56:AF56)</f>
        <v>1270</v>
      </c>
      <c r="AL56" s="1" t="n">
        <f aca="false">E56-AJ56</f>
        <v>10</v>
      </c>
      <c r="AN56" s="1" t="n">
        <f aca="false">I56</f>
        <v>80</v>
      </c>
      <c r="AO56" s="1" t="n">
        <f aca="false">J56</f>
        <v>160</v>
      </c>
      <c r="AP56" s="1" t="n">
        <f aca="false">K56</f>
        <v>0</v>
      </c>
      <c r="AQ56" s="1" t="n">
        <f aca="false">L56</f>
        <v>0</v>
      </c>
      <c r="AR56" s="1" t="n">
        <f aca="false">M56</f>
        <v>275</v>
      </c>
      <c r="AS56" s="1" t="n">
        <f aca="false">N56</f>
        <v>0</v>
      </c>
      <c r="AU56" s="1" t="n">
        <f aca="false">SUM(AN56:AT56)</f>
        <v>515</v>
      </c>
    </row>
    <row r="57" customFormat="false" ht="12.75" hidden="false" customHeight="false" outlineLevel="0" collapsed="false">
      <c r="A57" s="0" t="s">
        <v>44</v>
      </c>
      <c r="B57" s="18" t="s">
        <v>115</v>
      </c>
      <c r="C57" s="18" t="s">
        <v>116</v>
      </c>
      <c r="D57" s="18" t="n">
        <v>100045</v>
      </c>
      <c r="E57" s="1" t="n">
        <v>4856</v>
      </c>
      <c r="G57" s="1" t="s">
        <v>63</v>
      </c>
      <c r="R57" s="1" t="n">
        <v>82.55</v>
      </c>
      <c r="S57" s="1" t="n">
        <v>89.7</v>
      </c>
      <c r="T57" s="1" t="n">
        <v>22.62</v>
      </c>
      <c r="V57" s="1" t="n">
        <v>86.84</v>
      </c>
      <c r="Y57" s="1" t="n">
        <v>212.55</v>
      </c>
      <c r="Z57" s="1" t="n">
        <v>157.95</v>
      </c>
      <c r="AD57" s="1" t="n">
        <v>144.04</v>
      </c>
      <c r="AH57" s="19" t="n">
        <f aca="false">+R57/E57</f>
        <v>0.0169995881383855</v>
      </c>
      <c r="AJ57" s="1" t="n">
        <f aca="false">SUM(I57:AF57)</f>
        <v>796.25</v>
      </c>
      <c r="AL57" s="1" t="n">
        <f aca="false">E57-AJ57</f>
        <v>4059.75</v>
      </c>
      <c r="AN57" s="1" t="n">
        <f aca="false">I57</f>
        <v>0</v>
      </c>
      <c r="AO57" s="1" t="n">
        <f aca="false">J57</f>
        <v>0</v>
      </c>
      <c r="AP57" s="1" t="n">
        <f aca="false">K57</f>
        <v>0</v>
      </c>
      <c r="AQ57" s="1" t="n">
        <f aca="false">L57</f>
        <v>0</v>
      </c>
      <c r="AR57" s="1" t="n">
        <f aca="false">M57</f>
        <v>0</v>
      </c>
      <c r="AS57" s="1" t="n">
        <f aca="false">N57</f>
        <v>0</v>
      </c>
      <c r="AU57" s="1" t="n">
        <f aca="false">SUM(AN57:AT57)</f>
        <v>0</v>
      </c>
    </row>
    <row r="58" customFormat="false" ht="12.75" hidden="false" customHeight="false" outlineLevel="0" collapsed="false">
      <c r="A58" s="0" t="s">
        <v>44</v>
      </c>
      <c r="B58" s="18" t="s">
        <v>117</v>
      </c>
      <c r="C58" s="18" t="s">
        <v>111</v>
      </c>
      <c r="D58" s="18" t="n">
        <v>100280</v>
      </c>
      <c r="E58" s="1" t="n">
        <v>1962</v>
      </c>
      <c r="G58" s="1" t="s">
        <v>63</v>
      </c>
      <c r="I58" s="1" t="n">
        <v>50</v>
      </c>
      <c r="J58" s="1" t="n">
        <v>150</v>
      </c>
      <c r="M58" s="1" t="n">
        <v>125</v>
      </c>
      <c r="N58" s="1" t="n">
        <v>75</v>
      </c>
      <c r="R58" s="1" t="n">
        <v>325</v>
      </c>
      <c r="T58" s="1" t="n">
        <v>175</v>
      </c>
      <c r="V58" s="1" t="n">
        <v>425</v>
      </c>
      <c r="X58" s="1" t="n">
        <v>350</v>
      </c>
      <c r="AH58" s="19" t="n">
        <f aca="false">+R58/E58</f>
        <v>0.165647298674822</v>
      </c>
      <c r="AJ58" s="1" t="n">
        <f aca="false">SUM(I58:AF58)</f>
        <v>1675</v>
      </c>
      <c r="AL58" s="1" t="n">
        <f aca="false">E58-AJ58</f>
        <v>287</v>
      </c>
      <c r="AN58" s="1" t="n">
        <f aca="false">I58</f>
        <v>50</v>
      </c>
      <c r="AO58" s="1" t="n">
        <f aca="false">J58</f>
        <v>150</v>
      </c>
      <c r="AP58" s="1" t="n">
        <f aca="false">K58</f>
        <v>0</v>
      </c>
      <c r="AQ58" s="1" t="n">
        <f aca="false">L58</f>
        <v>0</v>
      </c>
      <c r="AR58" s="1" t="n">
        <f aca="false">M58</f>
        <v>125</v>
      </c>
      <c r="AS58" s="1" t="n">
        <f aca="false">N58</f>
        <v>75</v>
      </c>
      <c r="AU58" s="1" t="n">
        <f aca="false">SUM(AN58:AT58)</f>
        <v>400</v>
      </c>
    </row>
    <row r="59" customFormat="false" ht="12.75" hidden="false" customHeight="false" outlineLevel="0" collapsed="false">
      <c r="A59" s="0" t="s">
        <v>44</v>
      </c>
      <c r="B59" s="18" t="s">
        <v>118</v>
      </c>
      <c r="C59" s="18" t="s">
        <v>119</v>
      </c>
      <c r="D59" s="18" t="n">
        <v>140502</v>
      </c>
      <c r="E59" s="1" t="n">
        <v>6495</v>
      </c>
      <c r="G59" s="1" t="s">
        <v>63</v>
      </c>
      <c r="I59" s="1" t="n">
        <v>90</v>
      </c>
      <c r="J59" s="1" t="n">
        <v>27</v>
      </c>
      <c r="K59" s="1" t="n">
        <v>150</v>
      </c>
      <c r="L59" s="1" t="n">
        <v>7</v>
      </c>
      <c r="M59" s="1" t="n">
        <v>276</v>
      </c>
      <c r="O59" s="1" t="n">
        <f aca="false">49+30</f>
        <v>79</v>
      </c>
      <c r="R59" s="1" t="n">
        <v>1470</v>
      </c>
      <c r="S59" s="1" t="n">
        <v>320</v>
      </c>
      <c r="T59" s="1" t="n">
        <v>220</v>
      </c>
      <c r="U59" s="1" t="n">
        <v>260</v>
      </c>
      <c r="V59" s="1" t="n">
        <v>1510</v>
      </c>
      <c r="X59" s="1" t="n">
        <v>260</v>
      </c>
      <c r="Y59" s="1" t="n">
        <v>705</v>
      </c>
      <c r="Z59" s="1" t="n">
        <v>100</v>
      </c>
      <c r="AC59" s="1" t="n">
        <v>185</v>
      </c>
      <c r="AD59" s="1" t="n">
        <v>200</v>
      </c>
      <c r="AH59" s="19" t="n">
        <f aca="false">+R59/E59</f>
        <v>0.226327944572748</v>
      </c>
      <c r="AJ59" s="1" t="n">
        <f aca="false">SUM(I59:AF59)</f>
        <v>5859</v>
      </c>
      <c r="AL59" s="1" t="n">
        <f aca="false">E59-AJ59</f>
        <v>636</v>
      </c>
      <c r="AN59" s="1" t="n">
        <f aca="false">I59</f>
        <v>90</v>
      </c>
      <c r="AO59" s="1" t="n">
        <f aca="false">J59</f>
        <v>27</v>
      </c>
      <c r="AP59" s="1" t="n">
        <f aca="false">K59</f>
        <v>150</v>
      </c>
      <c r="AQ59" s="1" t="n">
        <f aca="false">L59</f>
        <v>7</v>
      </c>
      <c r="AR59" s="1" t="n">
        <f aca="false">M59</f>
        <v>276</v>
      </c>
      <c r="AS59" s="1" t="n">
        <f aca="false">N59</f>
        <v>0</v>
      </c>
      <c r="AU59" s="1" t="n">
        <f aca="false">SUM(AN59:AT59)</f>
        <v>550</v>
      </c>
    </row>
    <row r="60" customFormat="false" ht="12.75" hidden="false" customHeight="false" outlineLevel="0" collapsed="false">
      <c r="A60" s="0" t="s">
        <v>44</v>
      </c>
      <c r="B60" s="0" t="s">
        <v>120</v>
      </c>
      <c r="C60" s="0" t="s">
        <v>119</v>
      </c>
      <c r="D60" s="0" t="n">
        <v>140503</v>
      </c>
      <c r="E60" s="1" t="n">
        <v>1343</v>
      </c>
      <c r="G60" s="1" t="s">
        <v>63</v>
      </c>
      <c r="M60" s="1" t="n">
        <v>10</v>
      </c>
      <c r="N60" s="1" t="n">
        <v>70</v>
      </c>
      <c r="R60" s="1" t="n">
        <v>250</v>
      </c>
      <c r="S60" s="1" t="n">
        <v>300</v>
      </c>
      <c r="T60" s="1" t="n">
        <v>20</v>
      </c>
      <c r="U60" s="1" t="n">
        <v>20</v>
      </c>
      <c r="V60" s="1" t="n">
        <v>195</v>
      </c>
      <c r="X60" s="1" t="n">
        <v>20</v>
      </c>
      <c r="Y60" s="1" t="n">
        <v>50</v>
      </c>
      <c r="Z60" s="1" t="n">
        <v>20</v>
      </c>
      <c r="AD60" s="1" t="n">
        <v>15</v>
      </c>
      <c r="AH60" s="19" t="n">
        <f aca="false">+R60/E60</f>
        <v>0.186150409530901</v>
      </c>
      <c r="AJ60" s="1" t="n">
        <f aca="false">SUM(I60:AF60)</f>
        <v>970</v>
      </c>
      <c r="AL60" s="1" t="n">
        <f aca="false">E60-AJ60</f>
        <v>373</v>
      </c>
      <c r="AN60" s="1" t="n">
        <f aca="false">I60</f>
        <v>0</v>
      </c>
      <c r="AO60" s="1" t="n">
        <f aca="false">J60</f>
        <v>0</v>
      </c>
      <c r="AP60" s="1" t="n">
        <f aca="false">K60</f>
        <v>0</v>
      </c>
      <c r="AQ60" s="1" t="n">
        <f aca="false">L60</f>
        <v>0</v>
      </c>
      <c r="AR60" s="1" t="n">
        <f aca="false">M60</f>
        <v>10</v>
      </c>
      <c r="AS60" s="1" t="n">
        <f aca="false">N60</f>
        <v>70</v>
      </c>
      <c r="AU60" s="1" t="n">
        <f aca="false">SUM(AN60:AT60)</f>
        <v>80</v>
      </c>
    </row>
    <row r="61" customFormat="false" ht="12.75" hidden="false" customHeight="false" outlineLevel="0" collapsed="false">
      <c r="A61" s="0" t="s">
        <v>44</v>
      </c>
      <c r="B61" s="0" t="s">
        <v>121</v>
      </c>
      <c r="C61" s="0" t="s">
        <v>122</v>
      </c>
      <c r="D61" s="0" t="n">
        <v>140504</v>
      </c>
      <c r="E61" s="1" t="n">
        <v>3220</v>
      </c>
      <c r="G61" s="1" t="s">
        <v>63</v>
      </c>
      <c r="M61" s="1" t="n">
        <v>20</v>
      </c>
      <c r="W61" s="1" t="n">
        <v>750</v>
      </c>
      <c r="Y61" s="1" t="n">
        <v>200</v>
      </c>
      <c r="Z61" s="1" t="n">
        <v>700</v>
      </c>
      <c r="AA61" s="1" t="n">
        <v>100</v>
      </c>
      <c r="AC61" s="1" t="n">
        <v>40</v>
      </c>
      <c r="AD61" s="1" t="n">
        <v>100</v>
      </c>
      <c r="AJ61" s="1" t="n">
        <f aca="false">SUM(I61:AF61)</f>
        <v>1910</v>
      </c>
      <c r="AL61" s="1" t="n">
        <f aca="false">E61-AJ61</f>
        <v>1310</v>
      </c>
      <c r="AN61" s="1" t="n">
        <f aca="false">I61</f>
        <v>0</v>
      </c>
      <c r="AO61" s="1" t="n">
        <f aca="false">J61</f>
        <v>0</v>
      </c>
      <c r="AP61" s="1" t="n">
        <f aca="false">K61</f>
        <v>0</v>
      </c>
      <c r="AQ61" s="1" t="n">
        <f aca="false">L61</f>
        <v>0</v>
      </c>
      <c r="AR61" s="1" t="n">
        <f aca="false">M61</f>
        <v>20</v>
      </c>
      <c r="AS61" s="1" t="n">
        <f aca="false">N61</f>
        <v>0</v>
      </c>
      <c r="AU61" s="1" t="n">
        <f aca="false">SUM(AN61:AT61)</f>
        <v>20</v>
      </c>
    </row>
    <row r="62" customFormat="false" ht="12.75" hidden="false" customHeight="false" outlineLevel="0" collapsed="false">
      <c r="A62" s="0" t="s">
        <v>44</v>
      </c>
      <c r="B62" s="0" t="s">
        <v>123</v>
      </c>
      <c r="C62" s="0" t="s">
        <v>124</v>
      </c>
      <c r="D62" s="0" t="n">
        <v>140505</v>
      </c>
      <c r="E62" s="1" t="n">
        <v>1910</v>
      </c>
      <c r="G62" s="1" t="s">
        <v>47</v>
      </c>
      <c r="AJ62" s="1" t="n">
        <f aca="false">SUM(I62:AF62)</f>
        <v>0</v>
      </c>
      <c r="AL62" s="1" t="n">
        <f aca="false">E62-AJ62</f>
        <v>1910</v>
      </c>
      <c r="AN62" s="1" t="n">
        <f aca="false">I62</f>
        <v>0</v>
      </c>
      <c r="AO62" s="1" t="n">
        <f aca="false">J62</f>
        <v>0</v>
      </c>
      <c r="AP62" s="1" t="n">
        <f aca="false">K62</f>
        <v>0</v>
      </c>
      <c r="AQ62" s="1" t="n">
        <f aca="false">L62</f>
        <v>0</v>
      </c>
      <c r="AR62" s="1" t="n">
        <f aca="false">M62</f>
        <v>0</v>
      </c>
      <c r="AS62" s="1" t="n">
        <f aca="false">N62</f>
        <v>0</v>
      </c>
      <c r="AU62" s="1" t="n">
        <f aca="false">SUM(AN62:AT62)</f>
        <v>0</v>
      </c>
    </row>
    <row r="64" customFormat="false" ht="12.75" hidden="false" customHeight="false" outlineLevel="0" collapsed="false">
      <c r="A64" s="20"/>
      <c r="B64" s="20" t="s">
        <v>125</v>
      </c>
      <c r="C64" s="20"/>
      <c r="D64" s="20"/>
      <c r="E64" s="21" t="n">
        <f aca="false">SUM(E54:E63)</f>
        <v>25481</v>
      </c>
      <c r="F64" s="21"/>
      <c r="G64" s="21"/>
      <c r="H64" s="21"/>
      <c r="I64" s="21" t="n">
        <f aca="false">SUM(I54:I63)</f>
        <v>220</v>
      </c>
      <c r="J64" s="21" t="n">
        <f aca="false">SUM(J54:J63)</f>
        <v>337</v>
      </c>
      <c r="K64" s="21" t="n">
        <f aca="false">SUM(K54:K63)</f>
        <v>150</v>
      </c>
      <c r="L64" s="21" t="n">
        <f aca="false">SUM(L54:L63)</f>
        <v>7</v>
      </c>
      <c r="M64" s="21" t="n">
        <f aca="false">SUM(M54:M63)</f>
        <v>706</v>
      </c>
      <c r="N64" s="21" t="n">
        <f aca="false">SUM(N54:N63)</f>
        <v>243</v>
      </c>
      <c r="O64" s="21" t="n">
        <f aca="false">SUM(O54:O63)</f>
        <v>274</v>
      </c>
      <c r="P64" s="21" t="n">
        <f aca="false">SUM(P54:P63)</f>
        <v>0</v>
      </c>
      <c r="Q64" s="21" t="n">
        <f aca="false">SUM(Q54:Q63)</f>
        <v>10</v>
      </c>
      <c r="R64" s="21" t="n">
        <f aca="false">SUM(R54:R63)</f>
        <v>2277.55</v>
      </c>
      <c r="S64" s="21" t="n">
        <f aca="false">SUM(S54:S63)</f>
        <v>858.7</v>
      </c>
      <c r="T64" s="21" t="n">
        <f aca="false">SUM(T54:T63)</f>
        <v>437.62</v>
      </c>
      <c r="U64" s="21" t="n">
        <f aca="false">SUM(U54:U63)</f>
        <v>280</v>
      </c>
      <c r="V64" s="21" t="n">
        <f aca="false">SUM(V54:V63)</f>
        <v>2446.84</v>
      </c>
      <c r="W64" s="21" t="n">
        <f aca="false">SUM(W54:W63)</f>
        <v>1286</v>
      </c>
      <c r="X64" s="21" t="n">
        <f aca="false">SUM(X54:X63)</f>
        <v>630</v>
      </c>
      <c r="Y64" s="21" t="n">
        <f aca="false">SUM(Y54:Y63)</f>
        <v>1276.55</v>
      </c>
      <c r="Z64" s="21" t="n">
        <f aca="false">SUM(Z54:Z63)</f>
        <v>1108.95</v>
      </c>
      <c r="AA64" s="21" t="n">
        <f aca="false">SUM(AA54:AA63)</f>
        <v>100</v>
      </c>
      <c r="AB64" s="21" t="n">
        <f aca="false">SUM(AB54:AB63)</f>
        <v>0</v>
      </c>
      <c r="AC64" s="21" t="n">
        <f aca="false">SUM(AC54:AC63)</f>
        <v>255</v>
      </c>
      <c r="AD64" s="21" t="n">
        <f aca="false">SUM(AD54:AD63)</f>
        <v>509.04</v>
      </c>
      <c r="AE64" s="21" t="n">
        <f aca="false">SUM(AE54:AE63)</f>
        <v>0</v>
      </c>
      <c r="AF64" s="21" t="n">
        <f aca="false">SUM(AF54:AF63)</f>
        <v>0</v>
      </c>
      <c r="AG64" s="21"/>
      <c r="AH64" s="22" t="n">
        <f aca="false">+R64/E64</f>
        <v>0.0893822848396845</v>
      </c>
      <c r="AI64" s="21"/>
      <c r="AJ64" s="21" t="n">
        <f aca="false">SUM(AJ54:AJ63)</f>
        <v>13413.25</v>
      </c>
      <c r="AK64" s="21"/>
      <c r="AL64" s="21" t="n">
        <f aca="false">SUM(AL54:AL63)</f>
        <v>12067.75</v>
      </c>
      <c r="AM64" s="14"/>
      <c r="AN64" s="21" t="n">
        <f aca="false">SUM(AN54:AN63)</f>
        <v>220</v>
      </c>
      <c r="AO64" s="21" t="n">
        <f aca="false">SUM(AO54:AO63)</f>
        <v>337</v>
      </c>
      <c r="AP64" s="21" t="n">
        <f aca="false">SUM(AP54:AP63)</f>
        <v>150</v>
      </c>
      <c r="AQ64" s="21" t="n">
        <f aca="false">SUM(AQ54:AQ63)</f>
        <v>7</v>
      </c>
      <c r="AR64" s="21" t="n">
        <f aca="false">SUM(AR54:AR63)</f>
        <v>706</v>
      </c>
      <c r="AS64" s="21" t="n">
        <f aca="false">SUM(AS54:AS63)</f>
        <v>243</v>
      </c>
      <c r="AT64" s="21"/>
      <c r="AU64" s="21" t="n">
        <f aca="false">SUM(AU54:AU63)</f>
        <v>1663</v>
      </c>
      <c r="AV64" s="15"/>
      <c r="AW64" s="15"/>
      <c r="AX64" s="15"/>
      <c r="AY64" s="15"/>
      <c r="AZ64" s="15"/>
      <c r="BA64" s="15"/>
      <c r="BB64" s="15"/>
      <c r="BC64" s="15"/>
      <c r="BD64" s="15"/>
      <c r="BE64" s="15"/>
      <c r="BF64" s="15"/>
      <c r="BG64" s="15"/>
      <c r="BH64" s="15"/>
      <c r="BI64" s="15"/>
      <c r="BJ64" s="15"/>
      <c r="BK64" s="15"/>
      <c r="BL64" s="15"/>
      <c r="BM64" s="15"/>
      <c r="BN64" s="15"/>
      <c r="BO64" s="15"/>
      <c r="BP64" s="15"/>
      <c r="BQ64" s="15"/>
      <c r="BR64" s="15"/>
      <c r="BS64" s="15"/>
      <c r="BT64" s="15"/>
      <c r="BU64" s="15"/>
      <c r="BV64" s="15"/>
      <c r="BW64" s="15"/>
      <c r="BX64" s="15"/>
      <c r="BY64" s="15"/>
      <c r="BZ64" s="15"/>
      <c r="CA64" s="15"/>
      <c r="CB64" s="15"/>
      <c r="CC64" s="15"/>
      <c r="CD64" s="15"/>
      <c r="CE64" s="15"/>
      <c r="CF64" s="15"/>
      <c r="CG64" s="15"/>
      <c r="CH64" s="15"/>
      <c r="CI64" s="15"/>
      <c r="CJ64" s="15"/>
      <c r="CK64" s="15"/>
      <c r="CL64" s="15"/>
      <c r="CM64" s="15"/>
      <c r="CN64" s="15"/>
      <c r="CO64" s="15"/>
      <c r="CP64" s="15"/>
      <c r="CQ64" s="15"/>
      <c r="CR64" s="15"/>
      <c r="CS64" s="15"/>
      <c r="CT64" s="15"/>
      <c r="CU64" s="15"/>
      <c r="CV64" s="15"/>
      <c r="CW64" s="15"/>
      <c r="CX64" s="15"/>
      <c r="CY64" s="15"/>
      <c r="CZ64" s="15"/>
      <c r="DA64" s="15"/>
      <c r="DB64" s="15"/>
      <c r="DC64" s="15"/>
      <c r="DD64" s="15"/>
      <c r="DE64" s="15"/>
      <c r="DF64" s="15"/>
      <c r="DG64" s="15"/>
      <c r="DH64" s="15"/>
      <c r="DI64" s="15"/>
      <c r="DJ64" s="15"/>
      <c r="DK64" s="15"/>
      <c r="DL64" s="15"/>
      <c r="DM64" s="15"/>
      <c r="DN64" s="15"/>
      <c r="DO64" s="15"/>
      <c r="DP64" s="15"/>
      <c r="DQ64" s="15"/>
      <c r="DR64" s="15"/>
      <c r="DS64" s="15"/>
      <c r="DT64" s="15"/>
      <c r="DU64" s="15"/>
      <c r="DV64" s="15"/>
      <c r="DW64" s="15"/>
      <c r="DX64" s="15"/>
      <c r="DY64" s="15"/>
      <c r="DZ64" s="15"/>
      <c r="EA64" s="15"/>
      <c r="EB64" s="15"/>
      <c r="EC64" s="15"/>
      <c r="ED64" s="15"/>
      <c r="EE64" s="15"/>
      <c r="EF64" s="15"/>
      <c r="EG64" s="15"/>
      <c r="EH64" s="15"/>
      <c r="EI64" s="15"/>
      <c r="EJ64" s="15"/>
      <c r="EK64" s="15"/>
      <c r="EL64" s="15"/>
      <c r="EM64" s="15"/>
      <c r="EN64" s="15"/>
      <c r="EO64" s="15"/>
      <c r="EP64" s="15"/>
      <c r="EQ64" s="15"/>
      <c r="ER64" s="15"/>
      <c r="ES64" s="15"/>
      <c r="ET64" s="15"/>
      <c r="EU64" s="15"/>
      <c r="EV64" s="15"/>
      <c r="EW64" s="15"/>
      <c r="EX64" s="15"/>
      <c r="EY64" s="15"/>
      <c r="EZ64" s="15"/>
      <c r="FA64" s="15"/>
      <c r="FB64" s="15"/>
      <c r="FC64" s="15"/>
      <c r="FD64" s="15"/>
      <c r="FE64" s="15"/>
      <c r="FF64" s="15"/>
      <c r="FG64" s="15"/>
      <c r="FH64" s="15"/>
      <c r="FI64" s="15"/>
      <c r="FJ64" s="15"/>
      <c r="FK64" s="15"/>
      <c r="FL64" s="15"/>
      <c r="FM64" s="15"/>
      <c r="FN64" s="15"/>
      <c r="FO64" s="15"/>
      <c r="FP64" s="15"/>
      <c r="FQ64" s="15"/>
      <c r="FR64" s="15"/>
      <c r="FS64" s="15"/>
      <c r="FT64" s="15"/>
      <c r="FU64" s="15"/>
      <c r="FV64" s="15"/>
      <c r="FW64" s="15"/>
      <c r="FX64" s="15"/>
      <c r="FY64" s="15"/>
      <c r="FZ64" s="15"/>
      <c r="GA64" s="15"/>
      <c r="GB64" s="15"/>
      <c r="GC64" s="15"/>
      <c r="GD64" s="15"/>
      <c r="GE64" s="15"/>
      <c r="GF64" s="15"/>
      <c r="GG64" s="15"/>
      <c r="GH64" s="15"/>
      <c r="GI64" s="15"/>
      <c r="GJ64" s="15"/>
      <c r="GK64" s="15"/>
      <c r="GL64" s="15"/>
      <c r="GM64" s="15"/>
      <c r="GN64" s="15"/>
      <c r="GO64" s="15"/>
      <c r="GP64" s="15"/>
      <c r="GQ64" s="15"/>
      <c r="GR64" s="15"/>
      <c r="GS64" s="15"/>
      <c r="GT64" s="15"/>
      <c r="GU64" s="15"/>
      <c r="GV64" s="15"/>
      <c r="GW64" s="15"/>
      <c r="GX64" s="15"/>
      <c r="GY64" s="15"/>
      <c r="GZ64" s="15"/>
      <c r="HA64" s="15"/>
      <c r="HB64" s="15"/>
      <c r="HC64" s="15"/>
      <c r="HD64" s="15"/>
      <c r="HE64" s="15"/>
      <c r="HF64" s="15"/>
      <c r="HG64" s="15"/>
      <c r="HH64" s="15"/>
      <c r="HI64" s="15"/>
      <c r="HJ64" s="15"/>
      <c r="HK64" s="15"/>
      <c r="HL64" s="15"/>
      <c r="HM64" s="15"/>
      <c r="HN64" s="15"/>
      <c r="HO64" s="15"/>
      <c r="HP64" s="15"/>
      <c r="HQ64" s="15"/>
      <c r="HR64" s="15"/>
      <c r="HS64" s="15"/>
      <c r="HT64" s="15"/>
      <c r="HU64" s="15"/>
      <c r="HV64" s="15"/>
      <c r="HW64" s="15"/>
      <c r="HX64" s="15"/>
      <c r="HY64" s="15"/>
      <c r="HZ64" s="15"/>
      <c r="IA64" s="15"/>
      <c r="IB64" s="15"/>
      <c r="IC64" s="15"/>
      <c r="ID64" s="15"/>
      <c r="IE64" s="15"/>
      <c r="IF64" s="15"/>
      <c r="IG64" s="15"/>
      <c r="IH64" s="15"/>
      <c r="II64" s="15"/>
      <c r="IJ64" s="15"/>
      <c r="IK64" s="15"/>
      <c r="IL64" s="15"/>
      <c r="IM64" s="15"/>
      <c r="IN64" s="15"/>
      <c r="IO64" s="15"/>
      <c r="IP64" s="15"/>
      <c r="IQ64" s="15"/>
      <c r="IR64" s="15"/>
      <c r="IS64" s="15"/>
      <c r="IT64" s="15"/>
      <c r="IU64" s="15"/>
      <c r="IV64" s="15"/>
      <c r="IW64" s="15"/>
    </row>
    <row r="66" customFormat="false" ht="12.75" hidden="false" customHeight="false" outlineLevel="0" collapsed="false">
      <c r="A66" s="17" t="s">
        <v>126</v>
      </c>
    </row>
    <row r="67" customFormat="false" ht="12.75" hidden="false" customHeight="false" outlineLevel="0" collapsed="false">
      <c r="A67" s="0" t="s">
        <v>44</v>
      </c>
      <c r="B67" s="18" t="s">
        <v>127</v>
      </c>
      <c r="C67" s="18" t="s">
        <v>128</v>
      </c>
      <c r="D67" s="18" t="n">
        <v>100024</v>
      </c>
      <c r="E67" s="1" t="n">
        <v>3250</v>
      </c>
      <c r="G67" s="1" t="s">
        <v>63</v>
      </c>
      <c r="O67" s="1" t="n">
        <v>50</v>
      </c>
      <c r="AJ67" s="1" t="n">
        <f aca="false">SUM(I67:AF67)</f>
        <v>50</v>
      </c>
      <c r="AL67" s="1" t="n">
        <f aca="false">E67-AJ67</f>
        <v>3200</v>
      </c>
      <c r="AN67" s="1" t="n">
        <f aca="false">I67</f>
        <v>0</v>
      </c>
      <c r="AO67" s="1" t="n">
        <f aca="false">J67</f>
        <v>0</v>
      </c>
      <c r="AP67" s="1" t="n">
        <f aca="false">K67</f>
        <v>0</v>
      </c>
      <c r="AQ67" s="1" t="n">
        <f aca="false">L67</f>
        <v>0</v>
      </c>
      <c r="AR67" s="1" t="n">
        <f aca="false">M67</f>
        <v>0</v>
      </c>
      <c r="AS67" s="1" t="n">
        <f aca="false">N67</f>
        <v>0</v>
      </c>
      <c r="AU67" s="1" t="n">
        <f aca="false">SUM(AN67:AT67)</f>
        <v>0</v>
      </c>
    </row>
    <row r="69" customFormat="false" ht="12.75" hidden="false" customHeight="false" outlineLevel="0" collapsed="false">
      <c r="A69" s="20"/>
      <c r="B69" s="20" t="s">
        <v>129</v>
      </c>
      <c r="C69" s="20"/>
      <c r="D69" s="20"/>
      <c r="E69" s="21" t="n">
        <f aca="false">SUM(E67:E68)</f>
        <v>3250</v>
      </c>
      <c r="F69" s="21"/>
      <c r="G69" s="21"/>
      <c r="H69" s="21"/>
      <c r="I69" s="21" t="n">
        <f aca="false">SUM(I67:I68)</f>
        <v>0</v>
      </c>
      <c r="J69" s="21" t="n">
        <f aca="false">SUM(J67:J68)</f>
        <v>0</v>
      </c>
      <c r="K69" s="21" t="n">
        <f aca="false">SUM(K67:K68)</f>
        <v>0</v>
      </c>
      <c r="L69" s="21" t="n">
        <f aca="false">SUM(L67:L68)</f>
        <v>0</v>
      </c>
      <c r="M69" s="21" t="n">
        <f aca="false">SUM(M67:M68)</f>
        <v>0</v>
      </c>
      <c r="N69" s="21" t="n">
        <f aca="false">SUM(N67:N68)</f>
        <v>0</v>
      </c>
      <c r="O69" s="21" t="n">
        <f aca="false">SUM(O67:O68)</f>
        <v>50</v>
      </c>
      <c r="P69" s="21" t="n">
        <f aca="false">SUM(P67:P68)</f>
        <v>0</v>
      </c>
      <c r="Q69" s="21" t="n">
        <f aca="false">SUM(Q67:Q68)</f>
        <v>0</v>
      </c>
      <c r="R69" s="21" t="n">
        <f aca="false">SUM(R67:R68)</f>
        <v>0</v>
      </c>
      <c r="S69" s="21" t="n">
        <f aca="false">SUM(S67:S68)</f>
        <v>0</v>
      </c>
      <c r="T69" s="21" t="n">
        <f aca="false">SUM(T67:T68)</f>
        <v>0</v>
      </c>
      <c r="U69" s="21" t="n">
        <f aca="false">SUM(U67:U68)</f>
        <v>0</v>
      </c>
      <c r="V69" s="21" t="n">
        <f aca="false">SUM(V67:V68)</f>
        <v>0</v>
      </c>
      <c r="W69" s="21" t="n">
        <f aca="false">SUM(W67:W68)</f>
        <v>0</v>
      </c>
      <c r="X69" s="21" t="n">
        <f aca="false">SUM(X67:X68)</f>
        <v>0</v>
      </c>
      <c r="Y69" s="21" t="n">
        <f aca="false">SUM(Y67:Y68)</f>
        <v>0</v>
      </c>
      <c r="Z69" s="21" t="n">
        <f aca="false">SUM(Z67:Z68)</f>
        <v>0</v>
      </c>
      <c r="AA69" s="21" t="n">
        <f aca="false">SUM(AA67:AA68)</f>
        <v>0</v>
      </c>
      <c r="AB69" s="21" t="n">
        <f aca="false">SUM(AB67:AB68)</f>
        <v>0</v>
      </c>
      <c r="AC69" s="21" t="n">
        <f aca="false">SUM(AC67:AC68)</f>
        <v>0</v>
      </c>
      <c r="AD69" s="21" t="n">
        <f aca="false">SUM(AD67:AD68)</f>
        <v>0</v>
      </c>
      <c r="AE69" s="21" t="n">
        <f aca="false">SUM(AE67:AE68)</f>
        <v>0</v>
      </c>
      <c r="AF69" s="21" t="n">
        <f aca="false">SUM(AF67:AF68)</f>
        <v>0</v>
      </c>
      <c r="AG69" s="21"/>
      <c r="AH69" s="21"/>
      <c r="AI69" s="21"/>
      <c r="AJ69" s="21" t="n">
        <f aca="false">SUM(AJ67:AJ68)</f>
        <v>50</v>
      </c>
      <c r="AK69" s="21"/>
      <c r="AL69" s="21" t="n">
        <f aca="false">SUM(AL67:AL68)</f>
        <v>3200</v>
      </c>
      <c r="AM69" s="14"/>
      <c r="AN69" s="21" t="n">
        <f aca="false">SUM(AN67:AN68)</f>
        <v>0</v>
      </c>
      <c r="AO69" s="21" t="n">
        <f aca="false">SUM(AO67:AO68)</f>
        <v>0</v>
      </c>
      <c r="AP69" s="21" t="n">
        <f aca="false">SUM(AP67:AP68)</f>
        <v>0</v>
      </c>
      <c r="AQ69" s="21" t="n">
        <f aca="false">SUM(AQ67:AQ68)</f>
        <v>0</v>
      </c>
      <c r="AR69" s="21" t="n">
        <f aca="false">SUM(AR67:AR68)</f>
        <v>0</v>
      </c>
      <c r="AS69" s="21" t="n">
        <f aca="false">SUM(AS67:AS68)</f>
        <v>0</v>
      </c>
      <c r="AT69" s="21"/>
      <c r="AU69" s="21" t="n">
        <f aca="false">SUM(AU67:AU68)</f>
        <v>0</v>
      </c>
      <c r="AV69" s="15"/>
      <c r="AW69" s="15"/>
      <c r="AX69" s="15"/>
      <c r="AY69" s="15"/>
      <c r="AZ69" s="15"/>
      <c r="BA69" s="15"/>
      <c r="BB69" s="15"/>
      <c r="BC69" s="15"/>
      <c r="BD69" s="15"/>
      <c r="BE69" s="15"/>
      <c r="BF69" s="15"/>
      <c r="BG69" s="15"/>
      <c r="BH69" s="15"/>
      <c r="BI69" s="15"/>
      <c r="BJ69" s="15"/>
      <c r="BK69" s="15"/>
      <c r="BL69" s="15"/>
      <c r="BM69" s="15"/>
      <c r="BN69" s="15"/>
      <c r="BO69" s="15"/>
      <c r="BP69" s="15"/>
      <c r="BQ69" s="15"/>
      <c r="BR69" s="15"/>
      <c r="BS69" s="15"/>
      <c r="BT69" s="15"/>
      <c r="BU69" s="15"/>
      <c r="BV69" s="15"/>
      <c r="BW69" s="15"/>
      <c r="BX69" s="15"/>
      <c r="BY69" s="15"/>
      <c r="BZ69" s="15"/>
      <c r="CA69" s="15"/>
      <c r="CB69" s="15"/>
      <c r="CC69" s="15"/>
      <c r="CD69" s="15"/>
      <c r="CE69" s="15"/>
      <c r="CF69" s="15"/>
      <c r="CG69" s="15"/>
      <c r="CH69" s="15"/>
      <c r="CI69" s="15"/>
      <c r="CJ69" s="15"/>
      <c r="CK69" s="15"/>
      <c r="CL69" s="15"/>
      <c r="CM69" s="15"/>
      <c r="CN69" s="15"/>
      <c r="CO69" s="15"/>
      <c r="CP69" s="15"/>
      <c r="CQ69" s="15"/>
      <c r="CR69" s="15"/>
      <c r="CS69" s="15"/>
      <c r="CT69" s="15"/>
      <c r="CU69" s="15"/>
      <c r="CV69" s="15"/>
      <c r="CW69" s="15"/>
      <c r="CX69" s="15"/>
      <c r="CY69" s="15"/>
      <c r="CZ69" s="15"/>
      <c r="DA69" s="15"/>
      <c r="DB69" s="15"/>
      <c r="DC69" s="15"/>
      <c r="DD69" s="15"/>
      <c r="DE69" s="15"/>
      <c r="DF69" s="15"/>
      <c r="DG69" s="15"/>
      <c r="DH69" s="15"/>
      <c r="DI69" s="15"/>
      <c r="DJ69" s="15"/>
      <c r="DK69" s="15"/>
      <c r="DL69" s="15"/>
      <c r="DM69" s="15"/>
      <c r="DN69" s="15"/>
      <c r="DO69" s="15"/>
      <c r="DP69" s="15"/>
      <c r="DQ69" s="15"/>
      <c r="DR69" s="15"/>
      <c r="DS69" s="15"/>
      <c r="DT69" s="15"/>
      <c r="DU69" s="15"/>
      <c r="DV69" s="15"/>
      <c r="DW69" s="15"/>
      <c r="DX69" s="15"/>
      <c r="DY69" s="15"/>
      <c r="DZ69" s="15"/>
      <c r="EA69" s="15"/>
      <c r="EB69" s="15"/>
      <c r="EC69" s="15"/>
      <c r="ED69" s="15"/>
      <c r="EE69" s="15"/>
      <c r="EF69" s="15"/>
      <c r="EG69" s="15"/>
      <c r="EH69" s="15"/>
      <c r="EI69" s="15"/>
      <c r="EJ69" s="15"/>
      <c r="EK69" s="15"/>
      <c r="EL69" s="15"/>
      <c r="EM69" s="15"/>
      <c r="EN69" s="15"/>
      <c r="EO69" s="15"/>
      <c r="EP69" s="15"/>
      <c r="EQ69" s="15"/>
      <c r="ER69" s="15"/>
      <c r="ES69" s="15"/>
      <c r="ET69" s="15"/>
      <c r="EU69" s="15"/>
      <c r="EV69" s="15"/>
      <c r="EW69" s="15"/>
      <c r="EX69" s="15"/>
      <c r="EY69" s="15"/>
      <c r="EZ69" s="15"/>
      <c r="FA69" s="15"/>
      <c r="FB69" s="15"/>
      <c r="FC69" s="15"/>
      <c r="FD69" s="15"/>
      <c r="FE69" s="15"/>
      <c r="FF69" s="15"/>
      <c r="FG69" s="15"/>
      <c r="FH69" s="15"/>
      <c r="FI69" s="15"/>
      <c r="FJ69" s="15"/>
      <c r="FK69" s="15"/>
      <c r="FL69" s="15"/>
      <c r="FM69" s="15"/>
      <c r="FN69" s="15"/>
      <c r="FO69" s="15"/>
      <c r="FP69" s="15"/>
      <c r="FQ69" s="15"/>
      <c r="FR69" s="15"/>
      <c r="FS69" s="15"/>
      <c r="FT69" s="15"/>
      <c r="FU69" s="15"/>
      <c r="FV69" s="15"/>
      <c r="FW69" s="15"/>
      <c r="FX69" s="15"/>
      <c r="FY69" s="15"/>
      <c r="FZ69" s="15"/>
      <c r="GA69" s="15"/>
      <c r="GB69" s="15"/>
      <c r="GC69" s="15"/>
      <c r="GD69" s="15"/>
      <c r="GE69" s="15"/>
      <c r="GF69" s="15"/>
      <c r="GG69" s="15"/>
      <c r="GH69" s="15"/>
      <c r="GI69" s="15"/>
      <c r="GJ69" s="15"/>
      <c r="GK69" s="15"/>
      <c r="GL69" s="15"/>
      <c r="GM69" s="15"/>
      <c r="GN69" s="15"/>
      <c r="GO69" s="15"/>
      <c r="GP69" s="15"/>
      <c r="GQ69" s="15"/>
      <c r="GR69" s="15"/>
      <c r="GS69" s="15"/>
      <c r="GT69" s="15"/>
      <c r="GU69" s="15"/>
      <c r="GV69" s="15"/>
      <c r="GW69" s="15"/>
      <c r="GX69" s="15"/>
      <c r="GY69" s="15"/>
      <c r="GZ69" s="15"/>
      <c r="HA69" s="15"/>
      <c r="HB69" s="15"/>
      <c r="HC69" s="15"/>
      <c r="HD69" s="15"/>
      <c r="HE69" s="15"/>
      <c r="HF69" s="15"/>
      <c r="HG69" s="15"/>
      <c r="HH69" s="15"/>
      <c r="HI69" s="15"/>
      <c r="HJ69" s="15"/>
      <c r="HK69" s="15"/>
      <c r="HL69" s="15"/>
      <c r="HM69" s="15"/>
      <c r="HN69" s="15"/>
      <c r="HO69" s="15"/>
      <c r="HP69" s="15"/>
      <c r="HQ69" s="15"/>
      <c r="HR69" s="15"/>
      <c r="HS69" s="15"/>
      <c r="HT69" s="15"/>
      <c r="HU69" s="15"/>
      <c r="HV69" s="15"/>
      <c r="HW69" s="15"/>
      <c r="HX69" s="15"/>
      <c r="HY69" s="15"/>
      <c r="HZ69" s="15"/>
      <c r="IA69" s="15"/>
      <c r="IB69" s="15"/>
      <c r="IC69" s="15"/>
      <c r="ID69" s="15"/>
      <c r="IE69" s="15"/>
      <c r="IF69" s="15"/>
      <c r="IG69" s="15"/>
      <c r="IH69" s="15"/>
      <c r="II69" s="15"/>
      <c r="IJ69" s="15"/>
      <c r="IK69" s="15"/>
      <c r="IL69" s="15"/>
      <c r="IM69" s="15"/>
      <c r="IN69" s="15"/>
      <c r="IO69" s="15"/>
      <c r="IP69" s="15"/>
      <c r="IQ69" s="15"/>
      <c r="IR69" s="15"/>
      <c r="IS69" s="15"/>
      <c r="IT69" s="15"/>
      <c r="IU69" s="15"/>
      <c r="IV69" s="15"/>
      <c r="IW69" s="15"/>
    </row>
    <row r="71" customFormat="false" ht="12.75" hidden="false" customHeight="false" outlineLevel="0" collapsed="false">
      <c r="A71" s="17" t="s">
        <v>130</v>
      </c>
    </row>
    <row r="72" customFormat="false" ht="12.75" hidden="false" customHeight="false" outlineLevel="0" collapsed="false">
      <c r="A72" s="0" t="s">
        <v>44</v>
      </c>
      <c r="B72" s="18" t="s">
        <v>131</v>
      </c>
      <c r="C72" s="18" t="s">
        <v>132</v>
      </c>
      <c r="D72" s="18" t="n">
        <v>100028</v>
      </c>
      <c r="E72" s="1" t="n">
        <v>3062</v>
      </c>
      <c r="G72" s="1" t="s">
        <v>47</v>
      </c>
      <c r="AJ72" s="1" t="n">
        <f aca="false">SUM(I72:AF72)</f>
        <v>0</v>
      </c>
      <c r="AL72" s="1" t="n">
        <f aca="false">E72-AJ72</f>
        <v>3062</v>
      </c>
      <c r="AN72" s="1" t="n">
        <f aca="false">I72</f>
        <v>0</v>
      </c>
      <c r="AO72" s="1" t="n">
        <f aca="false">J72</f>
        <v>0</v>
      </c>
      <c r="AP72" s="1" t="n">
        <f aca="false">K72</f>
        <v>0</v>
      </c>
      <c r="AQ72" s="1" t="n">
        <f aca="false">L72</f>
        <v>0</v>
      </c>
      <c r="AR72" s="1" t="n">
        <f aca="false">M72</f>
        <v>0</v>
      </c>
      <c r="AS72" s="1" t="n">
        <f aca="false">N72</f>
        <v>0</v>
      </c>
      <c r="AU72" s="1" t="n">
        <f aca="false">SUM(AN72:AT72)</f>
        <v>0</v>
      </c>
    </row>
    <row r="73" customFormat="false" ht="12.75" hidden="false" customHeight="false" outlineLevel="0" collapsed="false">
      <c r="A73" s="0" t="s">
        <v>44</v>
      </c>
      <c r="B73" s="0" t="s">
        <v>133</v>
      </c>
      <c r="C73" s="0" t="s">
        <v>134</v>
      </c>
      <c r="D73" s="0" t="n">
        <v>140296</v>
      </c>
      <c r="E73" s="1" t="n">
        <v>4302</v>
      </c>
      <c r="G73" s="1" t="s">
        <v>47</v>
      </c>
      <c r="AJ73" s="1" t="n">
        <f aca="false">SUM(I73:AF73)</f>
        <v>0</v>
      </c>
      <c r="AL73" s="1" t="n">
        <f aca="false">E73-AJ73</f>
        <v>4302</v>
      </c>
      <c r="AN73" s="1" t="n">
        <f aca="false">I73</f>
        <v>0</v>
      </c>
      <c r="AO73" s="1" t="n">
        <f aca="false">J73</f>
        <v>0</v>
      </c>
      <c r="AP73" s="1" t="n">
        <f aca="false">K73</f>
        <v>0</v>
      </c>
      <c r="AQ73" s="1" t="n">
        <f aca="false">L73</f>
        <v>0</v>
      </c>
      <c r="AR73" s="1" t="n">
        <f aca="false">M73</f>
        <v>0</v>
      </c>
      <c r="AS73" s="1" t="n">
        <f aca="false">N73</f>
        <v>0</v>
      </c>
      <c r="AU73" s="1" t="n">
        <f aca="false">SUM(AN73:AT73)</f>
        <v>0</v>
      </c>
    </row>
    <row r="74" customFormat="false" ht="12.75" hidden="false" customHeight="false" outlineLevel="0" collapsed="false">
      <c r="A74" s="0" t="s">
        <v>44</v>
      </c>
      <c r="B74" s="18" t="s">
        <v>135</v>
      </c>
      <c r="C74" s="18" t="s">
        <v>136</v>
      </c>
      <c r="D74" s="18" t="n">
        <v>140403</v>
      </c>
      <c r="E74" s="1" t="n">
        <f aca="false">9296-8000</f>
        <v>1296</v>
      </c>
      <c r="G74" s="1" t="s">
        <v>47</v>
      </c>
      <c r="AJ74" s="1" t="n">
        <f aca="false">SUM(I74:AF74)</f>
        <v>0</v>
      </c>
      <c r="AL74" s="1" t="n">
        <f aca="false">E74-AJ74</f>
        <v>1296</v>
      </c>
      <c r="AN74" s="1" t="n">
        <f aca="false">I74</f>
        <v>0</v>
      </c>
      <c r="AO74" s="1" t="n">
        <f aca="false">J74</f>
        <v>0</v>
      </c>
      <c r="AP74" s="1" t="n">
        <f aca="false">K74</f>
        <v>0</v>
      </c>
      <c r="AQ74" s="1" t="n">
        <f aca="false">L74</f>
        <v>0</v>
      </c>
      <c r="AR74" s="1" t="n">
        <f aca="false">M74</f>
        <v>0</v>
      </c>
      <c r="AS74" s="1" t="n">
        <f aca="false">N74</f>
        <v>0</v>
      </c>
      <c r="AU74" s="1" t="n">
        <f aca="false">SUM(AN74:AT74)</f>
        <v>0</v>
      </c>
    </row>
    <row r="75" customFormat="false" ht="12.75" hidden="false" customHeight="false" outlineLevel="0" collapsed="false">
      <c r="B75" s="18"/>
    </row>
    <row r="76" customFormat="false" ht="12.75" hidden="false" customHeight="false" outlineLevel="0" collapsed="false">
      <c r="A76" s="20"/>
      <c r="B76" s="20" t="s">
        <v>137</v>
      </c>
      <c r="C76" s="20"/>
      <c r="D76" s="20"/>
      <c r="E76" s="21" t="n">
        <f aca="false">SUM(E72:E75)</f>
        <v>8660</v>
      </c>
      <c r="F76" s="21"/>
      <c r="G76" s="21"/>
      <c r="H76" s="21"/>
      <c r="I76" s="21" t="n">
        <f aca="false">SUM(I72:I75)</f>
        <v>0</v>
      </c>
      <c r="J76" s="21" t="n">
        <f aca="false">SUM(J72:J75)</f>
        <v>0</v>
      </c>
      <c r="K76" s="21" t="n">
        <f aca="false">SUM(K72:K75)</f>
        <v>0</v>
      </c>
      <c r="L76" s="21" t="n">
        <f aca="false">SUM(L72:L75)</f>
        <v>0</v>
      </c>
      <c r="M76" s="21" t="n">
        <f aca="false">SUM(M72:M75)</f>
        <v>0</v>
      </c>
      <c r="N76" s="21" t="n">
        <f aca="false">SUM(N72:N75)</f>
        <v>0</v>
      </c>
      <c r="O76" s="21" t="n">
        <f aca="false">SUM(O72:O75)</f>
        <v>0</v>
      </c>
      <c r="P76" s="21" t="n">
        <f aca="false">SUM(P72:P75)</f>
        <v>0</v>
      </c>
      <c r="Q76" s="21" t="n">
        <f aca="false">SUM(Q72:Q75)</f>
        <v>0</v>
      </c>
      <c r="R76" s="21" t="n">
        <f aca="false">SUM(R72:R75)</f>
        <v>0</v>
      </c>
      <c r="S76" s="21" t="n">
        <f aca="false">SUM(S72:S75)</f>
        <v>0</v>
      </c>
      <c r="T76" s="21" t="n">
        <f aca="false">SUM(T72:T75)</f>
        <v>0</v>
      </c>
      <c r="U76" s="21" t="n">
        <f aca="false">SUM(U72:U75)</f>
        <v>0</v>
      </c>
      <c r="V76" s="21" t="n">
        <f aca="false">SUM(V72:V75)</f>
        <v>0</v>
      </c>
      <c r="W76" s="21" t="n">
        <f aca="false">SUM(W72:W75)</f>
        <v>0</v>
      </c>
      <c r="X76" s="21" t="n">
        <f aca="false">SUM(X72:X75)</f>
        <v>0</v>
      </c>
      <c r="Y76" s="21" t="n">
        <f aca="false">SUM(Y72:Y75)</f>
        <v>0</v>
      </c>
      <c r="Z76" s="21" t="n">
        <f aca="false">SUM(Z72:Z75)</f>
        <v>0</v>
      </c>
      <c r="AA76" s="21" t="n">
        <f aca="false">SUM(AA72:AA75)</f>
        <v>0</v>
      </c>
      <c r="AB76" s="21" t="n">
        <f aca="false">SUM(AB72:AB75)</f>
        <v>0</v>
      </c>
      <c r="AC76" s="21" t="n">
        <f aca="false">SUM(AC72:AC75)</f>
        <v>0</v>
      </c>
      <c r="AD76" s="21" t="n">
        <f aca="false">SUM(AD72:AD75)</f>
        <v>0</v>
      </c>
      <c r="AE76" s="21" t="n">
        <f aca="false">SUM(AE72:AE75)</f>
        <v>0</v>
      </c>
      <c r="AF76" s="21" t="n">
        <f aca="false">SUM(AF72:AF75)</f>
        <v>0</v>
      </c>
      <c r="AG76" s="21"/>
      <c r="AH76" s="21"/>
      <c r="AI76" s="21"/>
      <c r="AJ76" s="21" t="n">
        <f aca="false">SUM(AJ72:AJ75)</f>
        <v>0</v>
      </c>
      <c r="AK76" s="21"/>
      <c r="AL76" s="21" t="n">
        <f aca="false">SUM(AL72:AL75)</f>
        <v>8660</v>
      </c>
      <c r="AM76" s="14"/>
      <c r="AN76" s="21" t="n">
        <f aca="false">SUM(AN72:AN75)</f>
        <v>0</v>
      </c>
      <c r="AO76" s="21" t="n">
        <f aca="false">SUM(AO72:AO75)</f>
        <v>0</v>
      </c>
      <c r="AP76" s="21" t="n">
        <f aca="false">SUM(AP72:AP75)</f>
        <v>0</v>
      </c>
      <c r="AQ76" s="21" t="n">
        <f aca="false">SUM(AQ72:AQ75)</f>
        <v>0</v>
      </c>
      <c r="AR76" s="21" t="n">
        <f aca="false">SUM(AR72:AR75)</f>
        <v>0</v>
      </c>
      <c r="AS76" s="21" t="n">
        <f aca="false">SUM(AS72:AS75)</f>
        <v>0</v>
      </c>
      <c r="AT76" s="21"/>
      <c r="AU76" s="21" t="n">
        <f aca="false">SUM(AU72:AU75)</f>
        <v>0</v>
      </c>
      <c r="AV76" s="15"/>
      <c r="AW76" s="15"/>
      <c r="AX76" s="15"/>
      <c r="AY76" s="15"/>
      <c r="AZ76" s="15"/>
      <c r="BA76" s="15"/>
      <c r="BB76" s="15"/>
      <c r="BC76" s="15"/>
      <c r="BD76" s="15"/>
      <c r="BE76" s="15"/>
      <c r="BF76" s="15"/>
      <c r="BG76" s="15"/>
      <c r="BH76" s="15"/>
      <c r="BI76" s="15"/>
      <c r="BJ76" s="15"/>
      <c r="BK76" s="15"/>
      <c r="BL76" s="15"/>
      <c r="BM76" s="15"/>
      <c r="BN76" s="15"/>
      <c r="BO76" s="15"/>
      <c r="BP76" s="15"/>
      <c r="BQ76" s="15"/>
      <c r="BR76" s="15"/>
      <c r="BS76" s="15"/>
      <c r="BT76" s="15"/>
      <c r="BU76" s="15"/>
      <c r="BV76" s="15"/>
      <c r="BW76" s="15"/>
      <c r="BX76" s="15"/>
      <c r="BY76" s="15"/>
      <c r="BZ76" s="15"/>
      <c r="CA76" s="15"/>
      <c r="CB76" s="15"/>
      <c r="CC76" s="15"/>
      <c r="CD76" s="15"/>
      <c r="CE76" s="15"/>
      <c r="CF76" s="15"/>
      <c r="CG76" s="15"/>
      <c r="CH76" s="15"/>
      <c r="CI76" s="15"/>
      <c r="CJ76" s="15"/>
      <c r="CK76" s="15"/>
      <c r="CL76" s="15"/>
      <c r="CM76" s="15"/>
      <c r="CN76" s="15"/>
      <c r="CO76" s="15"/>
      <c r="CP76" s="15"/>
      <c r="CQ76" s="15"/>
      <c r="CR76" s="15"/>
      <c r="CS76" s="15"/>
      <c r="CT76" s="15"/>
      <c r="CU76" s="15"/>
      <c r="CV76" s="15"/>
      <c r="CW76" s="15"/>
      <c r="CX76" s="15"/>
      <c r="CY76" s="15"/>
      <c r="CZ76" s="15"/>
      <c r="DA76" s="15"/>
      <c r="DB76" s="15"/>
      <c r="DC76" s="15"/>
      <c r="DD76" s="15"/>
      <c r="DE76" s="15"/>
      <c r="DF76" s="15"/>
      <c r="DG76" s="15"/>
      <c r="DH76" s="15"/>
      <c r="DI76" s="15"/>
      <c r="DJ76" s="15"/>
      <c r="DK76" s="15"/>
      <c r="DL76" s="15"/>
      <c r="DM76" s="15"/>
      <c r="DN76" s="15"/>
      <c r="DO76" s="15"/>
      <c r="DP76" s="15"/>
      <c r="DQ76" s="15"/>
      <c r="DR76" s="15"/>
      <c r="DS76" s="15"/>
      <c r="DT76" s="15"/>
      <c r="DU76" s="15"/>
      <c r="DV76" s="15"/>
      <c r="DW76" s="15"/>
      <c r="DX76" s="15"/>
      <c r="DY76" s="15"/>
      <c r="DZ76" s="15"/>
      <c r="EA76" s="15"/>
      <c r="EB76" s="15"/>
      <c r="EC76" s="15"/>
      <c r="ED76" s="15"/>
      <c r="EE76" s="15"/>
      <c r="EF76" s="15"/>
      <c r="EG76" s="15"/>
      <c r="EH76" s="15"/>
      <c r="EI76" s="15"/>
      <c r="EJ76" s="15"/>
      <c r="EK76" s="15"/>
      <c r="EL76" s="15"/>
      <c r="EM76" s="15"/>
      <c r="EN76" s="15"/>
      <c r="EO76" s="15"/>
      <c r="EP76" s="15"/>
      <c r="EQ76" s="15"/>
      <c r="ER76" s="15"/>
      <c r="ES76" s="15"/>
      <c r="ET76" s="15"/>
      <c r="EU76" s="15"/>
      <c r="EV76" s="15"/>
      <c r="EW76" s="15"/>
      <c r="EX76" s="15"/>
      <c r="EY76" s="15"/>
      <c r="EZ76" s="15"/>
      <c r="FA76" s="15"/>
      <c r="FB76" s="15"/>
      <c r="FC76" s="15"/>
      <c r="FD76" s="15"/>
      <c r="FE76" s="15"/>
      <c r="FF76" s="15"/>
      <c r="FG76" s="15"/>
      <c r="FH76" s="15"/>
      <c r="FI76" s="15"/>
      <c r="FJ76" s="15"/>
      <c r="FK76" s="15"/>
      <c r="FL76" s="15"/>
      <c r="FM76" s="15"/>
      <c r="FN76" s="15"/>
      <c r="FO76" s="15"/>
      <c r="FP76" s="15"/>
      <c r="FQ76" s="15"/>
      <c r="FR76" s="15"/>
      <c r="FS76" s="15"/>
      <c r="FT76" s="15"/>
      <c r="FU76" s="15"/>
      <c r="FV76" s="15"/>
      <c r="FW76" s="15"/>
      <c r="FX76" s="15"/>
      <c r="FY76" s="15"/>
      <c r="FZ76" s="15"/>
      <c r="GA76" s="15"/>
      <c r="GB76" s="15"/>
      <c r="GC76" s="15"/>
      <c r="GD76" s="15"/>
      <c r="GE76" s="15"/>
      <c r="GF76" s="15"/>
      <c r="GG76" s="15"/>
      <c r="GH76" s="15"/>
      <c r="GI76" s="15"/>
      <c r="GJ76" s="15"/>
      <c r="GK76" s="15"/>
      <c r="GL76" s="15"/>
      <c r="GM76" s="15"/>
      <c r="GN76" s="15"/>
      <c r="GO76" s="15"/>
      <c r="GP76" s="15"/>
      <c r="GQ76" s="15"/>
      <c r="GR76" s="15"/>
      <c r="GS76" s="15"/>
      <c r="GT76" s="15"/>
      <c r="GU76" s="15"/>
      <c r="GV76" s="15"/>
      <c r="GW76" s="15"/>
      <c r="GX76" s="15"/>
      <c r="GY76" s="15"/>
      <c r="GZ76" s="15"/>
      <c r="HA76" s="15"/>
      <c r="HB76" s="15"/>
      <c r="HC76" s="15"/>
      <c r="HD76" s="15"/>
      <c r="HE76" s="15"/>
      <c r="HF76" s="15"/>
      <c r="HG76" s="15"/>
      <c r="HH76" s="15"/>
      <c r="HI76" s="15"/>
      <c r="HJ76" s="15"/>
      <c r="HK76" s="15"/>
      <c r="HL76" s="15"/>
      <c r="HM76" s="15"/>
      <c r="HN76" s="15"/>
      <c r="HO76" s="15"/>
      <c r="HP76" s="15"/>
      <c r="HQ76" s="15"/>
      <c r="HR76" s="15"/>
      <c r="HS76" s="15"/>
      <c r="HT76" s="15"/>
      <c r="HU76" s="15"/>
      <c r="HV76" s="15"/>
      <c r="HW76" s="15"/>
      <c r="HX76" s="15"/>
      <c r="HY76" s="15"/>
      <c r="HZ76" s="15"/>
      <c r="IA76" s="15"/>
      <c r="IB76" s="15"/>
      <c r="IC76" s="15"/>
      <c r="ID76" s="15"/>
      <c r="IE76" s="15"/>
      <c r="IF76" s="15"/>
      <c r="IG76" s="15"/>
      <c r="IH76" s="15"/>
      <c r="II76" s="15"/>
      <c r="IJ76" s="15"/>
      <c r="IK76" s="15"/>
      <c r="IL76" s="15"/>
      <c r="IM76" s="15"/>
      <c r="IN76" s="15"/>
      <c r="IO76" s="15"/>
      <c r="IP76" s="15"/>
      <c r="IQ76" s="15"/>
      <c r="IR76" s="15"/>
      <c r="IS76" s="15"/>
      <c r="IT76" s="15"/>
      <c r="IU76" s="15"/>
      <c r="IV76" s="15"/>
      <c r="IW76" s="15"/>
    </row>
    <row r="78" customFormat="false" ht="12.75" hidden="false" customHeight="false" outlineLevel="0" collapsed="false">
      <c r="A78" s="17" t="s">
        <v>138</v>
      </c>
    </row>
    <row r="79" customFormat="false" ht="12.75" hidden="false" customHeight="false" outlineLevel="0" collapsed="false">
      <c r="A79" s="0" t="s">
        <v>44</v>
      </c>
      <c r="B79" s="0" t="s">
        <v>139</v>
      </c>
      <c r="C79" s="0" t="s">
        <v>140</v>
      </c>
      <c r="D79" s="0" t="n">
        <v>100225</v>
      </c>
      <c r="E79" s="1" t="n">
        <v>2525</v>
      </c>
      <c r="G79" s="1" t="s">
        <v>141</v>
      </c>
      <c r="I79" s="1" t="n">
        <v>85</v>
      </c>
      <c r="J79" s="1" t="n">
        <v>560.7</v>
      </c>
      <c r="L79" s="1" t="n">
        <v>1</v>
      </c>
      <c r="M79" s="1" t="n">
        <v>292.95</v>
      </c>
      <c r="N79" s="1" t="n">
        <v>34.172</v>
      </c>
      <c r="P79" s="1" t="n">
        <v>26.5</v>
      </c>
      <c r="Q79" s="1" t="n">
        <v>96.8</v>
      </c>
      <c r="R79" s="1" t="n">
        <v>390.1</v>
      </c>
      <c r="S79" s="1" t="n">
        <v>155.2</v>
      </c>
      <c r="T79" s="1" t="n">
        <v>46.5</v>
      </c>
      <c r="U79" s="1" t="n">
        <v>52.15</v>
      </c>
      <c r="V79" s="1" t="n">
        <v>143</v>
      </c>
      <c r="W79" s="1" t="n">
        <v>30.65</v>
      </c>
      <c r="X79" s="1" t="n">
        <v>46.95</v>
      </c>
      <c r="Y79" s="1" t="n">
        <v>520.1</v>
      </c>
      <c r="Z79" s="1" t="n">
        <v>1.9</v>
      </c>
      <c r="AD79" s="1" t="n">
        <v>41.8</v>
      </c>
      <c r="AH79" s="19" t="n">
        <f aca="false">+R79/E79</f>
        <v>0.154495049504951</v>
      </c>
      <c r="AJ79" s="1" t="n">
        <f aca="false">SUM(I79:AF79)</f>
        <v>2525.472</v>
      </c>
      <c r="AL79" s="1" t="n">
        <f aca="false">E79-AJ79</f>
        <v>-0.472000000000207</v>
      </c>
      <c r="AN79" s="1" t="n">
        <f aca="false">I79</f>
        <v>85</v>
      </c>
      <c r="AO79" s="1" t="n">
        <f aca="false">J79</f>
        <v>560.7</v>
      </c>
      <c r="AP79" s="1" t="n">
        <f aca="false">K79</f>
        <v>0</v>
      </c>
      <c r="AQ79" s="1" t="n">
        <f aca="false">L79</f>
        <v>1</v>
      </c>
      <c r="AR79" s="1" t="n">
        <f aca="false">M79</f>
        <v>292.95</v>
      </c>
      <c r="AS79" s="1" t="n">
        <f aca="false">N79</f>
        <v>34.172</v>
      </c>
      <c r="AU79" s="1" t="n">
        <f aca="false">SUM(AN79:AT79)</f>
        <v>973.822</v>
      </c>
    </row>
    <row r="80" customFormat="false" ht="12.75" hidden="false" customHeight="false" outlineLevel="0" collapsed="false">
      <c r="A80" s="0" t="s">
        <v>44</v>
      </c>
      <c r="B80" s="0" t="s">
        <v>142</v>
      </c>
      <c r="C80" s="0" t="s">
        <v>140</v>
      </c>
      <c r="D80" s="0" t="n">
        <v>100226</v>
      </c>
      <c r="E80" s="1" t="n">
        <v>49133</v>
      </c>
      <c r="G80" s="1" t="s">
        <v>143</v>
      </c>
      <c r="I80" s="1" t="n">
        <v>2035</v>
      </c>
      <c r="J80" s="1" t="n">
        <v>9084.35</v>
      </c>
      <c r="L80" s="1" t="n">
        <v>8.7</v>
      </c>
      <c r="M80" s="1" t="n">
        <v>8089.8</v>
      </c>
      <c r="N80" s="1" t="n">
        <v>687.4</v>
      </c>
      <c r="O80" s="1" t="n">
        <v>120.4</v>
      </c>
      <c r="P80" s="1" t="n">
        <v>359.55</v>
      </c>
      <c r="Q80" s="1" t="n">
        <v>1971.2</v>
      </c>
      <c r="R80" s="1" t="n">
        <v>8038.7</v>
      </c>
      <c r="S80" s="1" t="n">
        <v>2242.8</v>
      </c>
      <c r="T80" s="1" t="n">
        <v>1357.4</v>
      </c>
      <c r="U80" s="1" t="n">
        <v>1600.1</v>
      </c>
      <c r="V80" s="1" t="n">
        <v>3604.7</v>
      </c>
      <c r="W80" s="1" t="n">
        <v>957.9</v>
      </c>
      <c r="X80" s="1" t="n">
        <v>1290.65</v>
      </c>
      <c r="Y80" s="1" t="n">
        <v>1546</v>
      </c>
      <c r="Z80" s="1" t="n">
        <v>50.9</v>
      </c>
      <c r="AA80" s="1" t="n">
        <v>2.8</v>
      </c>
      <c r="AB80" s="1" t="n">
        <v>812.65</v>
      </c>
      <c r="AD80" s="1" t="n">
        <v>1587.9</v>
      </c>
      <c r="AE80" s="1" t="n">
        <v>1881.6</v>
      </c>
      <c r="AH80" s="19" t="n">
        <f aca="false">+R80/E80</f>
        <v>0.163611015000102</v>
      </c>
      <c r="AJ80" s="1" t="n">
        <f aca="false">SUM(I80:AF80)</f>
        <v>47330.5</v>
      </c>
      <c r="AL80" s="1" t="n">
        <f aca="false">E80-AJ80</f>
        <v>1802.5</v>
      </c>
      <c r="AN80" s="1" t="n">
        <f aca="false">I80</f>
        <v>2035</v>
      </c>
      <c r="AO80" s="1" t="n">
        <f aca="false">J80</f>
        <v>9084.35</v>
      </c>
      <c r="AP80" s="1" t="n">
        <f aca="false">K80</f>
        <v>0</v>
      </c>
      <c r="AQ80" s="1" t="n">
        <f aca="false">L80</f>
        <v>8.7</v>
      </c>
      <c r="AR80" s="1" t="n">
        <f aca="false">M80</f>
        <v>8089.8</v>
      </c>
      <c r="AS80" s="1" t="n">
        <f aca="false">N80</f>
        <v>687.4</v>
      </c>
      <c r="AU80" s="1" t="n">
        <f aca="false">SUM(AN80:AT80)</f>
        <v>19905.25</v>
      </c>
    </row>
    <row r="81" customFormat="false" ht="12.75" hidden="false" customHeight="false" outlineLevel="0" collapsed="false">
      <c r="A81" s="0" t="s">
        <v>44</v>
      </c>
      <c r="B81" s="0" t="s">
        <v>144</v>
      </c>
      <c r="C81" s="0" t="s">
        <v>145</v>
      </c>
      <c r="D81" s="0" t="n">
        <v>100245</v>
      </c>
      <c r="E81" s="1" t="n">
        <v>35629</v>
      </c>
      <c r="G81" s="1" t="s">
        <v>146</v>
      </c>
      <c r="S81" s="1" t="n">
        <v>714.718</v>
      </c>
      <c r="Y81" s="1" t="n">
        <v>34914.276</v>
      </c>
      <c r="AJ81" s="1" t="n">
        <f aca="false">SUM(I81:AF81)</f>
        <v>35628.994</v>
      </c>
      <c r="AL81" s="1" t="n">
        <f aca="false">E81-AJ81</f>
        <v>0.00600000000122236</v>
      </c>
      <c r="AN81" s="1" t="n">
        <f aca="false">I81</f>
        <v>0</v>
      </c>
      <c r="AO81" s="1" t="n">
        <f aca="false">J81</f>
        <v>0</v>
      </c>
      <c r="AP81" s="1" t="n">
        <f aca="false">K81</f>
        <v>0</v>
      </c>
      <c r="AQ81" s="1" t="n">
        <f aca="false">L81</f>
        <v>0</v>
      </c>
      <c r="AR81" s="1" t="n">
        <f aca="false">M81</f>
        <v>0</v>
      </c>
      <c r="AS81" s="1" t="n">
        <f aca="false">N81</f>
        <v>0</v>
      </c>
      <c r="AU81" s="1" t="n">
        <f aca="false">SUM(AN81:AT81)</f>
        <v>0</v>
      </c>
    </row>
    <row r="83" customFormat="false" ht="12.75" hidden="false" customHeight="false" outlineLevel="0" collapsed="false">
      <c r="A83" s="20"/>
      <c r="B83" s="20" t="s">
        <v>147</v>
      </c>
      <c r="C83" s="20"/>
      <c r="D83" s="20"/>
      <c r="E83" s="21" t="n">
        <f aca="false">SUM(E79:E82)</f>
        <v>87287</v>
      </c>
      <c r="F83" s="21"/>
      <c r="G83" s="21"/>
      <c r="H83" s="21"/>
      <c r="I83" s="21" t="n">
        <f aca="false">SUM(I79:I82)</f>
        <v>2120</v>
      </c>
      <c r="J83" s="21" t="n">
        <f aca="false">SUM(J79:J82)</f>
        <v>9645.05</v>
      </c>
      <c r="K83" s="21" t="n">
        <f aca="false">SUM(K79:K82)</f>
        <v>0</v>
      </c>
      <c r="L83" s="21" t="n">
        <f aca="false">SUM(L79:L82)</f>
        <v>9.7</v>
      </c>
      <c r="M83" s="21" t="n">
        <f aca="false">SUM(M79:M82)</f>
        <v>8382.75</v>
      </c>
      <c r="N83" s="21" t="n">
        <f aca="false">SUM(N79:N82)</f>
        <v>721.572</v>
      </c>
      <c r="O83" s="21" t="n">
        <f aca="false">SUM(O79:O82)</f>
        <v>120.4</v>
      </c>
      <c r="P83" s="21" t="n">
        <f aca="false">SUM(P79:P82)</f>
        <v>386.05</v>
      </c>
      <c r="Q83" s="21" t="n">
        <f aca="false">SUM(Q79:Q82)</f>
        <v>2068</v>
      </c>
      <c r="R83" s="21" t="n">
        <f aca="false">SUM(R79:R82)</f>
        <v>8428.8</v>
      </c>
      <c r="S83" s="21" t="n">
        <f aca="false">SUM(S79:S82)</f>
        <v>3112.718</v>
      </c>
      <c r="T83" s="21" t="n">
        <f aca="false">SUM(T79:T82)</f>
        <v>1403.9</v>
      </c>
      <c r="U83" s="21" t="n">
        <f aca="false">SUM(U79:U82)</f>
        <v>1652.25</v>
      </c>
      <c r="V83" s="21" t="n">
        <f aca="false">SUM(V79:V82)</f>
        <v>3747.7</v>
      </c>
      <c r="W83" s="21" t="n">
        <f aca="false">SUM(W79:W82)</f>
        <v>988.55</v>
      </c>
      <c r="X83" s="21" t="n">
        <f aca="false">SUM(X79:X82)</f>
        <v>1337.6</v>
      </c>
      <c r="Y83" s="21" t="n">
        <f aca="false">SUM(Y79:Y82)</f>
        <v>36980.376</v>
      </c>
      <c r="Z83" s="21" t="n">
        <f aca="false">SUM(Z79:Z82)</f>
        <v>52.8</v>
      </c>
      <c r="AA83" s="21" t="n">
        <f aca="false">SUM(AA79:AA82)</f>
        <v>2.8</v>
      </c>
      <c r="AB83" s="21" t="n">
        <f aca="false">SUM(AB79:AB82)</f>
        <v>812.65</v>
      </c>
      <c r="AC83" s="21" t="n">
        <f aca="false">SUM(AC79:AC82)</f>
        <v>0</v>
      </c>
      <c r="AD83" s="21" t="n">
        <f aca="false">SUM(AD79:AD82)</f>
        <v>1629.7</v>
      </c>
      <c r="AE83" s="21" t="n">
        <f aca="false">SUM(AE79:AE82)</f>
        <v>1881.6</v>
      </c>
      <c r="AF83" s="21" t="n">
        <f aca="false">SUM(AF79:AF82)</f>
        <v>0</v>
      </c>
      <c r="AG83" s="21"/>
      <c r="AH83" s="22" t="n">
        <f aca="false">+R83/E83</f>
        <v>0.0965642077285277</v>
      </c>
      <c r="AI83" s="21"/>
      <c r="AJ83" s="21" t="n">
        <f aca="false">SUM(AJ79:AJ82)</f>
        <v>85484.966</v>
      </c>
      <c r="AK83" s="21"/>
      <c r="AL83" s="21" t="n">
        <f aca="false">SUM(AL79:AL82)</f>
        <v>1802.034</v>
      </c>
      <c r="AM83" s="14"/>
      <c r="AN83" s="21" t="n">
        <f aca="false">SUM(AN79:AN82)</f>
        <v>2120</v>
      </c>
      <c r="AO83" s="21" t="n">
        <f aca="false">SUM(AO79:AO82)</f>
        <v>9645.05</v>
      </c>
      <c r="AP83" s="21" t="n">
        <f aca="false">SUM(AP79:AP82)</f>
        <v>0</v>
      </c>
      <c r="AQ83" s="21" t="n">
        <f aca="false">SUM(AQ79:AQ82)</f>
        <v>9.7</v>
      </c>
      <c r="AR83" s="21" t="n">
        <f aca="false">SUM(AR79:AR82)</f>
        <v>8382.75</v>
      </c>
      <c r="AS83" s="21" t="n">
        <f aca="false">SUM(AS79:AS82)</f>
        <v>721.572</v>
      </c>
      <c r="AT83" s="21"/>
      <c r="AU83" s="21" t="n">
        <f aca="false">SUM(AU79:AU82)</f>
        <v>20879.072</v>
      </c>
      <c r="AV83" s="15"/>
      <c r="AW83" s="15"/>
      <c r="AX83" s="15"/>
      <c r="AY83" s="15"/>
      <c r="AZ83" s="15"/>
      <c r="BA83" s="15"/>
      <c r="BB83" s="15"/>
      <c r="BC83" s="15"/>
      <c r="BD83" s="15"/>
      <c r="BE83" s="15"/>
      <c r="BF83" s="15"/>
      <c r="BG83" s="15"/>
      <c r="BH83" s="15"/>
      <c r="BI83" s="15"/>
      <c r="BJ83" s="15"/>
      <c r="BK83" s="15"/>
      <c r="BL83" s="15"/>
      <c r="BM83" s="15"/>
      <c r="BN83" s="15"/>
      <c r="BO83" s="15"/>
      <c r="BP83" s="15"/>
      <c r="BQ83" s="15"/>
      <c r="BR83" s="15"/>
      <c r="BS83" s="15"/>
      <c r="BT83" s="15"/>
      <c r="BU83" s="15"/>
      <c r="BV83" s="15"/>
      <c r="BW83" s="15"/>
      <c r="BX83" s="15"/>
      <c r="BY83" s="15"/>
      <c r="BZ83" s="15"/>
      <c r="CA83" s="15"/>
      <c r="CB83" s="15"/>
      <c r="CC83" s="15"/>
      <c r="CD83" s="15"/>
      <c r="CE83" s="15"/>
      <c r="CF83" s="15"/>
      <c r="CG83" s="15"/>
      <c r="CH83" s="15"/>
      <c r="CI83" s="15"/>
      <c r="CJ83" s="15"/>
      <c r="CK83" s="15"/>
      <c r="CL83" s="15"/>
      <c r="CM83" s="15"/>
      <c r="CN83" s="15"/>
      <c r="CO83" s="15"/>
      <c r="CP83" s="15"/>
      <c r="CQ83" s="15"/>
      <c r="CR83" s="15"/>
      <c r="CS83" s="15"/>
      <c r="CT83" s="15"/>
      <c r="CU83" s="15"/>
      <c r="CV83" s="15"/>
      <c r="CW83" s="15"/>
      <c r="CX83" s="15"/>
      <c r="CY83" s="15"/>
      <c r="CZ83" s="15"/>
      <c r="DA83" s="15"/>
      <c r="DB83" s="15"/>
      <c r="DC83" s="15"/>
      <c r="DD83" s="15"/>
      <c r="DE83" s="15"/>
      <c r="DF83" s="15"/>
      <c r="DG83" s="15"/>
      <c r="DH83" s="15"/>
      <c r="DI83" s="15"/>
      <c r="DJ83" s="15"/>
      <c r="DK83" s="15"/>
      <c r="DL83" s="15"/>
      <c r="DM83" s="15"/>
      <c r="DN83" s="15"/>
      <c r="DO83" s="15"/>
      <c r="DP83" s="15"/>
      <c r="DQ83" s="15"/>
      <c r="DR83" s="15"/>
      <c r="DS83" s="15"/>
      <c r="DT83" s="15"/>
      <c r="DU83" s="15"/>
      <c r="DV83" s="15"/>
      <c r="DW83" s="15"/>
      <c r="DX83" s="15"/>
      <c r="DY83" s="15"/>
      <c r="DZ83" s="15"/>
      <c r="EA83" s="15"/>
      <c r="EB83" s="15"/>
      <c r="EC83" s="15"/>
      <c r="ED83" s="15"/>
      <c r="EE83" s="15"/>
      <c r="EF83" s="15"/>
      <c r="EG83" s="15"/>
      <c r="EH83" s="15"/>
      <c r="EI83" s="15"/>
      <c r="EJ83" s="15"/>
      <c r="EK83" s="15"/>
      <c r="EL83" s="15"/>
      <c r="EM83" s="15"/>
      <c r="EN83" s="15"/>
      <c r="EO83" s="15"/>
      <c r="EP83" s="15"/>
      <c r="EQ83" s="15"/>
      <c r="ER83" s="15"/>
      <c r="ES83" s="15"/>
      <c r="ET83" s="15"/>
      <c r="EU83" s="15"/>
      <c r="EV83" s="15"/>
      <c r="EW83" s="15"/>
      <c r="EX83" s="15"/>
      <c r="EY83" s="15"/>
      <c r="EZ83" s="15"/>
      <c r="FA83" s="15"/>
      <c r="FB83" s="15"/>
      <c r="FC83" s="15"/>
      <c r="FD83" s="15"/>
      <c r="FE83" s="15"/>
      <c r="FF83" s="15"/>
      <c r="FG83" s="15"/>
      <c r="FH83" s="15"/>
      <c r="FI83" s="15"/>
      <c r="FJ83" s="15"/>
      <c r="FK83" s="15"/>
      <c r="FL83" s="15"/>
      <c r="FM83" s="15"/>
      <c r="FN83" s="15"/>
      <c r="FO83" s="15"/>
      <c r="FP83" s="15"/>
      <c r="FQ83" s="15"/>
      <c r="FR83" s="15"/>
      <c r="FS83" s="15"/>
      <c r="FT83" s="15"/>
      <c r="FU83" s="15"/>
      <c r="FV83" s="15"/>
      <c r="FW83" s="15"/>
      <c r="FX83" s="15"/>
      <c r="FY83" s="15"/>
      <c r="FZ83" s="15"/>
      <c r="GA83" s="15"/>
      <c r="GB83" s="15"/>
      <c r="GC83" s="15"/>
      <c r="GD83" s="15"/>
      <c r="GE83" s="15"/>
      <c r="GF83" s="15"/>
      <c r="GG83" s="15"/>
      <c r="GH83" s="15"/>
      <c r="GI83" s="15"/>
      <c r="GJ83" s="15"/>
      <c r="GK83" s="15"/>
      <c r="GL83" s="15"/>
      <c r="GM83" s="15"/>
      <c r="GN83" s="15"/>
      <c r="GO83" s="15"/>
      <c r="GP83" s="15"/>
      <c r="GQ83" s="15"/>
      <c r="GR83" s="15"/>
      <c r="GS83" s="15"/>
      <c r="GT83" s="15"/>
      <c r="GU83" s="15"/>
      <c r="GV83" s="15"/>
      <c r="GW83" s="15"/>
      <c r="GX83" s="15"/>
      <c r="GY83" s="15"/>
      <c r="GZ83" s="15"/>
      <c r="HA83" s="15"/>
      <c r="HB83" s="15"/>
      <c r="HC83" s="15"/>
      <c r="HD83" s="15"/>
      <c r="HE83" s="15"/>
      <c r="HF83" s="15"/>
      <c r="HG83" s="15"/>
      <c r="HH83" s="15"/>
      <c r="HI83" s="15"/>
      <c r="HJ83" s="15"/>
      <c r="HK83" s="15"/>
      <c r="HL83" s="15"/>
      <c r="HM83" s="15"/>
      <c r="HN83" s="15"/>
      <c r="HO83" s="15"/>
      <c r="HP83" s="15"/>
      <c r="HQ83" s="15"/>
      <c r="HR83" s="15"/>
      <c r="HS83" s="15"/>
      <c r="HT83" s="15"/>
      <c r="HU83" s="15"/>
      <c r="HV83" s="15"/>
      <c r="HW83" s="15"/>
      <c r="HX83" s="15"/>
      <c r="HY83" s="15"/>
      <c r="HZ83" s="15"/>
      <c r="IA83" s="15"/>
      <c r="IB83" s="15"/>
      <c r="IC83" s="15"/>
      <c r="ID83" s="15"/>
      <c r="IE83" s="15"/>
      <c r="IF83" s="15"/>
      <c r="IG83" s="15"/>
      <c r="IH83" s="15"/>
      <c r="II83" s="15"/>
      <c r="IJ83" s="15"/>
      <c r="IK83" s="15"/>
      <c r="IL83" s="15"/>
      <c r="IM83" s="15"/>
      <c r="IN83" s="15"/>
      <c r="IO83" s="15"/>
      <c r="IP83" s="15"/>
      <c r="IQ83" s="15"/>
      <c r="IR83" s="15"/>
      <c r="IS83" s="15"/>
      <c r="IT83" s="15"/>
      <c r="IU83" s="15"/>
      <c r="IV83" s="15"/>
      <c r="IW83" s="15"/>
    </row>
    <row r="85" customFormat="false" ht="12.75" hidden="false" customHeight="false" outlineLevel="0" collapsed="false">
      <c r="A85" s="17" t="s">
        <v>148</v>
      </c>
    </row>
    <row r="86" customFormat="false" ht="12.75" hidden="false" customHeight="false" outlineLevel="0" collapsed="false">
      <c r="A86" s="0" t="s">
        <v>44</v>
      </c>
      <c r="B86" s="18" t="s">
        <v>149</v>
      </c>
      <c r="C86" s="18" t="s">
        <v>150</v>
      </c>
      <c r="D86" s="18" t="n">
        <v>100216</v>
      </c>
      <c r="E86" s="1" t="n">
        <v>20000</v>
      </c>
      <c r="G86" s="1" t="s">
        <v>151</v>
      </c>
      <c r="N86" s="1" t="n">
        <f aca="false">0.16*AJ86</f>
        <v>2599.36</v>
      </c>
      <c r="P86" s="1" t="n">
        <f aca="false">0.11*AJ86</f>
        <v>1787.06</v>
      </c>
      <c r="R86" s="1" t="n">
        <f aca="false">0.18*AJ86</f>
        <v>2924.28</v>
      </c>
      <c r="S86" s="1" t="n">
        <f aca="false">0.13*AJ86</f>
        <v>2111.98</v>
      </c>
      <c r="T86" s="1" t="n">
        <f aca="false">0.04*AJ86</f>
        <v>649.84</v>
      </c>
      <c r="U86" s="1" t="n">
        <f aca="false">0.01*AJ86</f>
        <v>162.46</v>
      </c>
      <c r="V86" s="1" t="n">
        <f aca="false">0.13*AJ86</f>
        <v>2111.98</v>
      </c>
      <c r="W86" s="1" t="n">
        <f aca="false">0.07*AJ86</f>
        <v>1137.22</v>
      </c>
      <c r="X86" s="1" t="n">
        <f aca="false">0.03*AJ86</f>
        <v>487.38</v>
      </c>
      <c r="Y86" s="1" t="n">
        <f aca="false">0.12*AJ86</f>
        <v>1949.52</v>
      </c>
      <c r="Z86" s="1" t="n">
        <f aca="false">0.01*AJ86</f>
        <v>162.46</v>
      </c>
      <c r="AB86" s="1" t="n">
        <f aca="false">0.01*AJ86</f>
        <v>162.46</v>
      </c>
      <c r="AH86" s="19" t="n">
        <f aca="false">+R86/E86</f>
        <v>0.146214</v>
      </c>
      <c r="AJ86" s="16" t="n">
        <v>16246</v>
      </c>
      <c r="AK86" s="16"/>
      <c r="AL86" s="1" t="n">
        <f aca="false">E86-AJ86</f>
        <v>3754</v>
      </c>
      <c r="AN86" s="1" t="n">
        <f aca="false">I86</f>
        <v>0</v>
      </c>
      <c r="AO86" s="1" t="n">
        <f aca="false">J86</f>
        <v>0</v>
      </c>
      <c r="AP86" s="1" t="n">
        <f aca="false">K86</f>
        <v>0</v>
      </c>
      <c r="AQ86" s="1" t="n">
        <f aca="false">L86</f>
        <v>0</v>
      </c>
      <c r="AR86" s="1" t="n">
        <f aca="false">M86</f>
        <v>0</v>
      </c>
      <c r="AS86" s="1" t="n">
        <f aca="false">N86</f>
        <v>2599.36</v>
      </c>
      <c r="AU86" s="1" t="n">
        <f aca="false">SUM(AN86:AT86)</f>
        <v>2599.36</v>
      </c>
    </row>
    <row r="87" customFormat="false" ht="12.75" hidden="false" customHeight="false" outlineLevel="0" collapsed="false">
      <c r="A87" s="0" t="s">
        <v>44</v>
      </c>
      <c r="B87" s="18" t="s">
        <v>152</v>
      </c>
      <c r="C87" s="18" t="s">
        <v>153</v>
      </c>
      <c r="D87" s="18" t="n">
        <v>140248</v>
      </c>
      <c r="E87" s="1" t="n">
        <v>6917.416</v>
      </c>
      <c r="G87" s="1" t="s">
        <v>151</v>
      </c>
      <c r="AJ87" s="1" t="n">
        <f aca="false">SUM(I87:AF87)</f>
        <v>0</v>
      </c>
      <c r="AL87" s="1" t="n">
        <f aca="false">E87-AJ87</f>
        <v>6917.416</v>
      </c>
      <c r="AN87" s="1" t="n">
        <f aca="false">I87</f>
        <v>0</v>
      </c>
      <c r="AO87" s="1" t="n">
        <f aca="false">J87</f>
        <v>0</v>
      </c>
      <c r="AP87" s="1" t="n">
        <f aca="false">K87</f>
        <v>0</v>
      </c>
      <c r="AQ87" s="1" t="n">
        <f aca="false">L87</f>
        <v>0</v>
      </c>
      <c r="AR87" s="1" t="n">
        <f aca="false">M87</f>
        <v>0</v>
      </c>
      <c r="AS87" s="1" t="n">
        <f aca="false">N87</f>
        <v>0</v>
      </c>
      <c r="AU87" s="1" t="n">
        <f aca="false">SUM(AN87:AT87)</f>
        <v>0</v>
      </c>
    </row>
    <row r="88" customFormat="false" ht="12.75" hidden="false" customHeight="false" outlineLevel="0" collapsed="false">
      <c r="A88" s="0" t="s">
        <v>44</v>
      </c>
      <c r="B88" s="18" t="s">
        <v>154</v>
      </c>
      <c r="C88" s="18" t="s">
        <v>155</v>
      </c>
      <c r="D88" s="18" t="n">
        <v>140249</v>
      </c>
      <c r="E88" s="1" t="n">
        <v>6267.407</v>
      </c>
      <c r="G88" s="1" t="s">
        <v>151</v>
      </c>
      <c r="AJ88" s="1" t="n">
        <f aca="false">SUM(I88:AF88)</f>
        <v>0</v>
      </c>
      <c r="AL88" s="1" t="n">
        <f aca="false">E88-AJ88</f>
        <v>6267.407</v>
      </c>
      <c r="AN88" s="1" t="n">
        <f aca="false">I88</f>
        <v>0</v>
      </c>
      <c r="AO88" s="1" t="n">
        <f aca="false">J88</f>
        <v>0</v>
      </c>
      <c r="AP88" s="1" t="n">
        <f aca="false">K88</f>
        <v>0</v>
      </c>
      <c r="AQ88" s="1" t="n">
        <f aca="false">L88</f>
        <v>0</v>
      </c>
      <c r="AR88" s="1" t="n">
        <f aca="false">M88</f>
        <v>0</v>
      </c>
      <c r="AS88" s="1" t="n">
        <f aca="false">N88</f>
        <v>0</v>
      </c>
      <c r="AU88" s="1" t="n">
        <f aca="false">SUM(AN88:AT88)</f>
        <v>0</v>
      </c>
    </row>
    <row r="89" customFormat="false" ht="12.75" hidden="false" customHeight="false" outlineLevel="0" collapsed="false">
      <c r="A89" s="0" t="s">
        <v>44</v>
      </c>
      <c r="B89" s="18" t="s">
        <v>156</v>
      </c>
      <c r="C89" s="18" t="s">
        <v>157</v>
      </c>
      <c r="D89" s="18" t="n">
        <v>140250</v>
      </c>
      <c r="E89" s="1" t="n">
        <v>1355.242</v>
      </c>
      <c r="G89" s="1" t="s">
        <v>151</v>
      </c>
      <c r="AJ89" s="1" t="n">
        <f aca="false">SUM(I89:AF89)</f>
        <v>0</v>
      </c>
      <c r="AL89" s="1" t="n">
        <f aca="false">E89-AJ89</f>
        <v>1355.242</v>
      </c>
      <c r="AN89" s="1" t="n">
        <f aca="false">I89</f>
        <v>0</v>
      </c>
      <c r="AO89" s="1" t="n">
        <f aca="false">J89</f>
        <v>0</v>
      </c>
      <c r="AP89" s="1" t="n">
        <f aca="false">K89</f>
        <v>0</v>
      </c>
      <c r="AQ89" s="1" t="n">
        <f aca="false">L89</f>
        <v>0</v>
      </c>
      <c r="AR89" s="1" t="n">
        <f aca="false">M89</f>
        <v>0</v>
      </c>
      <c r="AS89" s="1" t="n">
        <f aca="false">N89</f>
        <v>0</v>
      </c>
      <c r="AU89" s="1" t="n">
        <f aca="false">SUM(AN89:AT89)</f>
        <v>0</v>
      </c>
    </row>
    <row r="90" customFormat="false" ht="12.75" hidden="false" customHeight="false" outlineLevel="0" collapsed="false">
      <c r="A90" s="0" t="s">
        <v>44</v>
      </c>
      <c r="B90" s="18" t="s">
        <v>158</v>
      </c>
      <c r="C90" s="18" t="s">
        <v>159</v>
      </c>
      <c r="D90" s="18" t="n">
        <v>140251</v>
      </c>
      <c r="E90" s="1" t="n">
        <v>4595.378</v>
      </c>
      <c r="G90" s="1" t="s">
        <v>151</v>
      </c>
      <c r="AJ90" s="1" t="n">
        <f aca="false">SUM(I90:AF90)</f>
        <v>0</v>
      </c>
      <c r="AL90" s="1" t="n">
        <f aca="false">E90-AJ90</f>
        <v>4595.378</v>
      </c>
      <c r="AN90" s="1" t="n">
        <f aca="false">I90</f>
        <v>0</v>
      </c>
      <c r="AO90" s="1" t="n">
        <f aca="false">J90</f>
        <v>0</v>
      </c>
      <c r="AP90" s="1" t="n">
        <f aca="false">K90</f>
        <v>0</v>
      </c>
      <c r="AQ90" s="1" t="n">
        <f aca="false">L90</f>
        <v>0</v>
      </c>
      <c r="AR90" s="1" t="n">
        <f aca="false">M90</f>
        <v>0</v>
      </c>
      <c r="AS90" s="1" t="n">
        <f aca="false">N90</f>
        <v>0</v>
      </c>
      <c r="AU90" s="1" t="n">
        <f aca="false">SUM(AN90:AT90)</f>
        <v>0</v>
      </c>
    </row>
    <row r="91" customFormat="false" ht="12.75" hidden="false" customHeight="false" outlineLevel="0" collapsed="false">
      <c r="A91" s="0" t="s">
        <v>44</v>
      </c>
      <c r="B91" s="18" t="s">
        <v>160</v>
      </c>
      <c r="C91" s="18" t="s">
        <v>161</v>
      </c>
      <c r="D91" s="18" t="n">
        <v>140252</v>
      </c>
      <c r="E91" s="1" t="n">
        <v>1056.456</v>
      </c>
      <c r="G91" s="1" t="s">
        <v>151</v>
      </c>
      <c r="AJ91" s="1" t="n">
        <f aca="false">SUM(I91:AF91)</f>
        <v>0</v>
      </c>
      <c r="AL91" s="1" t="n">
        <f aca="false">E91-AJ91</f>
        <v>1056.456</v>
      </c>
      <c r="AN91" s="1" t="n">
        <f aca="false">I91</f>
        <v>0</v>
      </c>
      <c r="AO91" s="1" t="n">
        <f aca="false">J91</f>
        <v>0</v>
      </c>
      <c r="AP91" s="1" t="n">
        <f aca="false">K91</f>
        <v>0</v>
      </c>
      <c r="AQ91" s="1" t="n">
        <f aca="false">L91</f>
        <v>0</v>
      </c>
      <c r="AR91" s="1" t="n">
        <f aca="false">M91</f>
        <v>0</v>
      </c>
      <c r="AS91" s="1" t="n">
        <f aca="false">N91</f>
        <v>0</v>
      </c>
      <c r="AU91" s="1" t="n">
        <f aca="false">SUM(AN91:AT91)</f>
        <v>0</v>
      </c>
    </row>
    <row r="92" customFormat="false" ht="12.75" hidden="false" customHeight="false" outlineLevel="0" collapsed="false">
      <c r="A92" s="0" t="s">
        <v>44</v>
      </c>
      <c r="B92" s="18" t="s">
        <v>162</v>
      </c>
      <c r="C92" s="18" t="s">
        <v>163</v>
      </c>
      <c r="D92" s="18" t="n">
        <v>140253</v>
      </c>
      <c r="E92" s="1" t="n">
        <v>545</v>
      </c>
      <c r="G92" s="1" t="s">
        <v>151</v>
      </c>
      <c r="AJ92" s="1" t="n">
        <f aca="false">SUM(I92:AF92)</f>
        <v>0</v>
      </c>
      <c r="AL92" s="1" t="n">
        <f aca="false">E92-AJ92</f>
        <v>545</v>
      </c>
      <c r="AN92" s="1" t="n">
        <f aca="false">I92</f>
        <v>0</v>
      </c>
      <c r="AO92" s="1" t="n">
        <f aca="false">J92</f>
        <v>0</v>
      </c>
      <c r="AP92" s="1" t="n">
        <f aca="false">K92</f>
        <v>0</v>
      </c>
      <c r="AQ92" s="1" t="n">
        <f aca="false">L92</f>
        <v>0</v>
      </c>
      <c r="AR92" s="1" t="n">
        <f aca="false">M92</f>
        <v>0</v>
      </c>
      <c r="AS92" s="1" t="n">
        <f aca="false">N92</f>
        <v>0</v>
      </c>
      <c r="AU92" s="1" t="n">
        <f aca="false">SUM(AN92:AT92)</f>
        <v>0</v>
      </c>
    </row>
    <row r="93" customFormat="false" ht="12.75" hidden="false" customHeight="false" outlineLevel="0" collapsed="false">
      <c r="A93" s="0" t="s">
        <v>44</v>
      </c>
      <c r="B93" s="18" t="s">
        <v>164</v>
      </c>
      <c r="C93" s="18" t="s">
        <v>165</v>
      </c>
      <c r="D93" s="18" t="n">
        <v>140254</v>
      </c>
      <c r="E93" s="1" t="n">
        <v>675.457</v>
      </c>
      <c r="G93" s="1" t="s">
        <v>151</v>
      </c>
      <c r="AJ93" s="1" t="n">
        <f aca="false">SUM(I93:AF93)</f>
        <v>0</v>
      </c>
      <c r="AL93" s="1" t="n">
        <f aca="false">E93-AJ93</f>
        <v>675.457</v>
      </c>
      <c r="AN93" s="1" t="n">
        <f aca="false">I93</f>
        <v>0</v>
      </c>
      <c r="AO93" s="1" t="n">
        <f aca="false">J93</f>
        <v>0</v>
      </c>
      <c r="AP93" s="1" t="n">
        <f aca="false">K93</f>
        <v>0</v>
      </c>
      <c r="AQ93" s="1" t="n">
        <f aca="false">L93</f>
        <v>0</v>
      </c>
      <c r="AR93" s="1" t="n">
        <f aca="false">M93</f>
        <v>0</v>
      </c>
      <c r="AS93" s="1" t="n">
        <f aca="false">N93</f>
        <v>0</v>
      </c>
      <c r="AU93" s="1" t="n">
        <f aca="false">SUM(AN93:AT93)</f>
        <v>0</v>
      </c>
    </row>
    <row r="94" customFormat="false" ht="12.75" hidden="false" customHeight="false" outlineLevel="0" collapsed="false">
      <c r="A94" s="0" t="s">
        <v>44</v>
      </c>
      <c r="B94" s="18" t="s">
        <v>166</v>
      </c>
      <c r="C94" s="18" t="s">
        <v>167</v>
      </c>
      <c r="D94" s="18" t="n">
        <v>140255</v>
      </c>
      <c r="E94" s="1" t="n">
        <v>968.281</v>
      </c>
      <c r="G94" s="1" t="s">
        <v>151</v>
      </c>
      <c r="AJ94" s="1" t="n">
        <f aca="false">SUM(I94:AF94)</f>
        <v>0</v>
      </c>
      <c r="AL94" s="1" t="n">
        <f aca="false">E94-AJ94</f>
        <v>968.281</v>
      </c>
      <c r="AN94" s="1" t="n">
        <f aca="false">I94</f>
        <v>0</v>
      </c>
      <c r="AO94" s="1" t="n">
        <f aca="false">J94</f>
        <v>0</v>
      </c>
      <c r="AP94" s="1" t="n">
        <f aca="false">K94</f>
        <v>0</v>
      </c>
      <c r="AQ94" s="1" t="n">
        <f aca="false">L94</f>
        <v>0</v>
      </c>
      <c r="AR94" s="1" t="n">
        <f aca="false">M94</f>
        <v>0</v>
      </c>
      <c r="AS94" s="1" t="n">
        <f aca="false">N94</f>
        <v>0</v>
      </c>
      <c r="AU94" s="1" t="n">
        <f aca="false">SUM(AN94:AT94)</f>
        <v>0</v>
      </c>
    </row>
    <row r="95" customFormat="false" ht="12.75" hidden="false" customHeight="false" outlineLevel="0" collapsed="false">
      <c r="A95" s="0" t="s">
        <v>44</v>
      </c>
      <c r="B95" s="18" t="s">
        <v>168</v>
      </c>
      <c r="C95" s="18" t="s">
        <v>169</v>
      </c>
      <c r="D95" s="18" t="n">
        <v>140256</v>
      </c>
      <c r="E95" s="1" t="n">
        <v>0</v>
      </c>
      <c r="G95" s="1" t="s">
        <v>151</v>
      </c>
      <c r="AJ95" s="1" t="n">
        <f aca="false">SUM(I95:AF95)</f>
        <v>0</v>
      </c>
      <c r="AL95" s="1" t="n">
        <f aca="false">E95-AJ95</f>
        <v>0</v>
      </c>
      <c r="AN95" s="1" t="n">
        <f aca="false">I95</f>
        <v>0</v>
      </c>
      <c r="AO95" s="1" t="n">
        <f aca="false">J95</f>
        <v>0</v>
      </c>
      <c r="AP95" s="1" t="n">
        <f aca="false">K95</f>
        <v>0</v>
      </c>
      <c r="AQ95" s="1" t="n">
        <f aca="false">L95</f>
        <v>0</v>
      </c>
      <c r="AR95" s="1" t="n">
        <f aca="false">M95</f>
        <v>0</v>
      </c>
      <c r="AS95" s="1" t="n">
        <f aca="false">N95</f>
        <v>0</v>
      </c>
      <c r="AU95" s="1" t="n">
        <f aca="false">SUM(AN95:AT95)</f>
        <v>0</v>
      </c>
    </row>
    <row r="96" customFormat="false" ht="12.75" hidden="false" customHeight="false" outlineLevel="0" collapsed="false">
      <c r="A96" s="0" t="s">
        <v>44</v>
      </c>
      <c r="B96" s="18" t="s">
        <v>170</v>
      </c>
      <c r="C96" s="18" t="s">
        <v>165</v>
      </c>
      <c r="D96" s="18" t="n">
        <v>140315</v>
      </c>
      <c r="E96" s="1" t="n">
        <v>7.704</v>
      </c>
      <c r="G96" s="1" t="s">
        <v>151</v>
      </c>
      <c r="AN96" s="1" t="n">
        <f aca="false">I96</f>
        <v>0</v>
      </c>
      <c r="AO96" s="1" t="n">
        <f aca="false">J96</f>
        <v>0</v>
      </c>
      <c r="AP96" s="1" t="n">
        <f aca="false">K96</f>
        <v>0</v>
      </c>
      <c r="AQ96" s="1" t="n">
        <f aca="false">L96</f>
        <v>0</v>
      </c>
      <c r="AR96" s="1" t="n">
        <f aca="false">M96</f>
        <v>0</v>
      </c>
      <c r="AS96" s="1" t="n">
        <f aca="false">N96</f>
        <v>0</v>
      </c>
      <c r="AU96" s="1" t="n">
        <f aca="false">SUM(AN96:AT96)</f>
        <v>0</v>
      </c>
    </row>
    <row r="97" customFormat="false" ht="12.75" hidden="false" customHeight="false" outlineLevel="0" collapsed="false">
      <c r="A97" s="0" t="s">
        <v>44</v>
      </c>
      <c r="B97" s="18" t="s">
        <v>171</v>
      </c>
      <c r="C97" s="18" t="s">
        <v>150</v>
      </c>
      <c r="D97" s="18" t="n">
        <v>140345</v>
      </c>
      <c r="E97" s="1" t="n">
        <v>1333</v>
      </c>
      <c r="G97" s="1" t="s">
        <v>151</v>
      </c>
      <c r="AJ97" s="1" t="n">
        <f aca="false">SUM(I97:AF97)</f>
        <v>0</v>
      </c>
      <c r="AL97" s="1" t="n">
        <f aca="false">E97-AJ97</f>
        <v>1333</v>
      </c>
      <c r="AN97" s="1" t="n">
        <f aca="false">I97</f>
        <v>0</v>
      </c>
      <c r="AO97" s="1" t="n">
        <f aca="false">J97</f>
        <v>0</v>
      </c>
      <c r="AP97" s="1" t="n">
        <f aca="false">K97</f>
        <v>0</v>
      </c>
      <c r="AQ97" s="1" t="n">
        <f aca="false">L97</f>
        <v>0</v>
      </c>
      <c r="AR97" s="1" t="n">
        <f aca="false">M97</f>
        <v>0</v>
      </c>
      <c r="AS97" s="1" t="n">
        <f aca="false">N97</f>
        <v>0</v>
      </c>
      <c r="AU97" s="1" t="n">
        <f aca="false">SUM(AN97:AT97)</f>
        <v>0</v>
      </c>
    </row>
    <row r="98" customFormat="false" ht="12.75" hidden="false" customHeight="false" outlineLevel="0" collapsed="false">
      <c r="A98" s="0" t="s">
        <v>44</v>
      </c>
      <c r="B98" s="18" t="s">
        <v>172</v>
      </c>
      <c r="C98" s="18" t="s">
        <v>173</v>
      </c>
      <c r="D98" s="18" t="n">
        <v>140346</v>
      </c>
      <c r="E98" s="1" t="n">
        <v>318.504</v>
      </c>
      <c r="G98" s="1" t="s">
        <v>151</v>
      </c>
      <c r="AJ98" s="1" t="n">
        <f aca="false">SUM(I98:AF98)</f>
        <v>0</v>
      </c>
      <c r="AL98" s="1" t="n">
        <f aca="false">E98-AJ98</f>
        <v>318.504</v>
      </c>
      <c r="AN98" s="1" t="n">
        <f aca="false">I98</f>
        <v>0</v>
      </c>
      <c r="AO98" s="1" t="n">
        <f aca="false">J98</f>
        <v>0</v>
      </c>
      <c r="AP98" s="1" t="n">
        <f aca="false">K98</f>
        <v>0</v>
      </c>
      <c r="AQ98" s="1" t="n">
        <f aca="false">L98</f>
        <v>0</v>
      </c>
      <c r="AR98" s="1" t="n">
        <f aca="false">M98</f>
        <v>0</v>
      </c>
      <c r="AS98" s="1" t="n">
        <f aca="false">N98</f>
        <v>0</v>
      </c>
      <c r="AU98" s="1" t="n">
        <f aca="false">SUM(AN98:AT98)</f>
        <v>0</v>
      </c>
    </row>
    <row r="99" customFormat="false" ht="12.75" hidden="false" customHeight="false" outlineLevel="0" collapsed="false">
      <c r="A99" s="0" t="s">
        <v>44</v>
      </c>
      <c r="B99" s="18" t="s">
        <v>174</v>
      </c>
      <c r="C99" s="18" t="s">
        <v>150</v>
      </c>
      <c r="D99" s="18" t="n">
        <v>140347</v>
      </c>
      <c r="E99" s="1" t="n">
        <v>0</v>
      </c>
      <c r="G99" s="1" t="s">
        <v>151</v>
      </c>
      <c r="N99" s="1" t="n">
        <v>3364.371</v>
      </c>
      <c r="P99" s="1" t="n">
        <f aca="false">2242.04*0.429</f>
        <v>961.83516</v>
      </c>
      <c r="Q99" s="1" t="n">
        <f aca="false">2242.04-P99</f>
        <v>1280.20484</v>
      </c>
      <c r="R99" s="1" t="n">
        <f aca="false">3799.105-1</f>
        <v>3798.105</v>
      </c>
      <c r="S99" s="1" t="n">
        <v>2708.491</v>
      </c>
      <c r="T99" s="1" t="n">
        <v>822.15</v>
      </c>
      <c r="U99" s="1" t="n">
        <v>252.721</v>
      </c>
      <c r="V99" s="1" t="n">
        <v>2677.747</v>
      </c>
      <c r="W99" s="1" t="n">
        <v>1569.897</v>
      </c>
      <c r="X99" s="1" t="n">
        <v>725.114</v>
      </c>
      <c r="Y99" s="1" t="n">
        <v>2534.468</v>
      </c>
      <c r="Z99" s="1" t="n">
        <v>140.499</v>
      </c>
      <c r="AA99" s="1" t="n">
        <v>8.332</v>
      </c>
      <c r="AB99" s="1" t="n">
        <v>211.189</v>
      </c>
      <c r="AC99" s="1" t="n">
        <v>1</v>
      </c>
      <c r="AH99" s="19" t="n">
        <f aca="false">+R99/SUM(E87:E99)</f>
        <v>0.157992075240086</v>
      </c>
      <c r="AJ99" s="1" t="n">
        <f aca="false">SUM(I99:AF99)</f>
        <v>21056.124</v>
      </c>
      <c r="AL99" s="1" t="n">
        <f aca="false">E99-AJ99</f>
        <v>-21056.124</v>
      </c>
      <c r="AN99" s="1" t="n">
        <f aca="false">I99</f>
        <v>0</v>
      </c>
      <c r="AO99" s="1" t="n">
        <f aca="false">J99</f>
        <v>0</v>
      </c>
      <c r="AP99" s="1" t="n">
        <f aca="false">K99</f>
        <v>0</v>
      </c>
      <c r="AQ99" s="1" t="n">
        <f aca="false">L99</f>
        <v>0</v>
      </c>
      <c r="AR99" s="1" t="n">
        <f aca="false">M99</f>
        <v>0</v>
      </c>
      <c r="AS99" s="1" t="n">
        <f aca="false">N99</f>
        <v>3364.371</v>
      </c>
      <c r="AU99" s="1" t="n">
        <f aca="false">SUM(AN99:AT99)</f>
        <v>3364.371</v>
      </c>
    </row>
    <row r="101" customFormat="false" ht="12.75" hidden="false" customHeight="false" outlineLevel="0" collapsed="false">
      <c r="A101" s="20"/>
      <c r="B101" s="20" t="s">
        <v>175</v>
      </c>
      <c r="C101" s="20"/>
      <c r="D101" s="20"/>
      <c r="E101" s="21" t="n">
        <f aca="false">SUM(E86:E100)</f>
        <v>44039.845</v>
      </c>
      <c r="F101" s="21"/>
      <c r="G101" s="21"/>
      <c r="H101" s="21"/>
      <c r="I101" s="21" t="n">
        <f aca="false">SUM(I86:I100)</f>
        <v>0</v>
      </c>
      <c r="J101" s="21" t="n">
        <f aca="false">SUM(J86:J100)</f>
        <v>0</v>
      </c>
      <c r="K101" s="21" t="n">
        <f aca="false">SUM(K86:K100)</f>
        <v>0</v>
      </c>
      <c r="L101" s="21" t="n">
        <f aca="false">SUM(L86:L100)</f>
        <v>0</v>
      </c>
      <c r="M101" s="21" t="n">
        <f aca="false">SUM(M86:M100)</f>
        <v>0</v>
      </c>
      <c r="N101" s="21" t="n">
        <f aca="false">SUM(N86:N100)</f>
        <v>5963.731</v>
      </c>
      <c r="O101" s="21" t="n">
        <f aca="false">SUM(O86:O100)</f>
        <v>0</v>
      </c>
      <c r="P101" s="21" t="n">
        <f aca="false">SUM(P86:P100)</f>
        <v>2748.89516</v>
      </c>
      <c r="Q101" s="21" t="n">
        <f aca="false">SUM(Q86:Q100)</f>
        <v>1280.20484</v>
      </c>
      <c r="R101" s="21" t="n">
        <f aca="false">SUM(R86:R100)</f>
        <v>6722.385</v>
      </c>
      <c r="S101" s="21" t="n">
        <f aca="false">SUM(S86:S100)</f>
        <v>4820.471</v>
      </c>
      <c r="T101" s="21" t="n">
        <f aca="false">SUM(T86:T100)</f>
        <v>1471.99</v>
      </c>
      <c r="U101" s="21" t="n">
        <f aca="false">SUM(U86:U100)</f>
        <v>415.181</v>
      </c>
      <c r="V101" s="21" t="n">
        <f aca="false">SUM(V86:V100)</f>
        <v>4789.727</v>
      </c>
      <c r="W101" s="21" t="n">
        <f aca="false">SUM(W86:W100)</f>
        <v>2707.117</v>
      </c>
      <c r="X101" s="21" t="n">
        <f aca="false">SUM(X86:X100)</f>
        <v>1212.494</v>
      </c>
      <c r="Y101" s="21" t="n">
        <f aca="false">SUM(Y86:Y100)</f>
        <v>4483.988</v>
      </c>
      <c r="Z101" s="21" t="n">
        <f aca="false">SUM(Z86:Z100)</f>
        <v>302.959</v>
      </c>
      <c r="AA101" s="21" t="n">
        <f aca="false">SUM(AA86:AA100)</f>
        <v>8.332</v>
      </c>
      <c r="AB101" s="21" t="n">
        <f aca="false">SUM(AB86:AB100)</f>
        <v>373.649</v>
      </c>
      <c r="AC101" s="21" t="n">
        <f aca="false">SUM(AC86:AC100)</f>
        <v>1</v>
      </c>
      <c r="AD101" s="21" t="n">
        <f aca="false">SUM(AD86:AD100)</f>
        <v>0</v>
      </c>
      <c r="AE101" s="21" t="n">
        <f aca="false">SUM(AE86:AE100)</f>
        <v>0</v>
      </c>
      <c r="AF101" s="21" t="n">
        <f aca="false">SUM(AF86:AF100)</f>
        <v>0</v>
      </c>
      <c r="AG101" s="21"/>
      <c r="AH101" s="22" t="n">
        <f aca="false">+R101/E101</f>
        <v>0.152643248403803</v>
      </c>
      <c r="AI101" s="21"/>
      <c r="AJ101" s="21" t="n">
        <f aca="false">SUM(AJ86:AJ100)</f>
        <v>37302.124</v>
      </c>
      <c r="AK101" s="21"/>
      <c r="AL101" s="21" t="n">
        <f aca="false">SUM(AL86:AL100)</f>
        <v>6730.017</v>
      </c>
      <c r="AM101" s="14"/>
      <c r="AN101" s="21" t="n">
        <f aca="false">SUM(AN86:AN100)</f>
        <v>0</v>
      </c>
      <c r="AO101" s="21" t="n">
        <f aca="false">SUM(AO86:AO100)</f>
        <v>0</v>
      </c>
      <c r="AP101" s="21" t="n">
        <f aca="false">SUM(AP86:AP100)</f>
        <v>0</v>
      </c>
      <c r="AQ101" s="21" t="n">
        <f aca="false">SUM(AQ86:AQ100)</f>
        <v>0</v>
      </c>
      <c r="AR101" s="21" t="n">
        <f aca="false">SUM(AR86:AR100)</f>
        <v>0</v>
      </c>
      <c r="AS101" s="21" t="n">
        <f aca="false">SUM(AS86:AS100)</f>
        <v>5963.731</v>
      </c>
      <c r="AT101" s="21"/>
      <c r="AU101" s="21" t="n">
        <f aca="false">SUM(AU86:AU100)</f>
        <v>5963.731</v>
      </c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  <c r="BF101" s="15"/>
      <c r="BG101" s="15"/>
      <c r="BH101" s="15"/>
      <c r="BI101" s="15"/>
      <c r="BJ101" s="15"/>
      <c r="BK101" s="15"/>
      <c r="BL101" s="15"/>
      <c r="BM101" s="15"/>
      <c r="BN101" s="15"/>
      <c r="BO101" s="15"/>
      <c r="BP101" s="15"/>
      <c r="BQ101" s="15"/>
      <c r="BR101" s="15"/>
      <c r="BS101" s="15"/>
      <c r="BT101" s="15"/>
      <c r="BU101" s="15"/>
      <c r="BV101" s="15"/>
      <c r="BW101" s="15"/>
      <c r="BX101" s="15"/>
      <c r="BY101" s="15"/>
      <c r="BZ101" s="15"/>
      <c r="CA101" s="15"/>
      <c r="CB101" s="15"/>
      <c r="CC101" s="15"/>
      <c r="CD101" s="15"/>
      <c r="CE101" s="15"/>
      <c r="CF101" s="15"/>
      <c r="CG101" s="15"/>
      <c r="CH101" s="15"/>
      <c r="CI101" s="15"/>
      <c r="CJ101" s="15"/>
      <c r="CK101" s="15"/>
      <c r="CL101" s="15"/>
      <c r="CM101" s="15"/>
      <c r="CN101" s="15"/>
      <c r="CO101" s="15"/>
      <c r="CP101" s="15"/>
      <c r="CQ101" s="15"/>
      <c r="CR101" s="15"/>
      <c r="CS101" s="15"/>
      <c r="CT101" s="15"/>
      <c r="CU101" s="15"/>
      <c r="CV101" s="15"/>
      <c r="CW101" s="15"/>
      <c r="CX101" s="15"/>
      <c r="CY101" s="15"/>
      <c r="CZ101" s="15"/>
      <c r="DA101" s="15"/>
      <c r="DB101" s="15"/>
      <c r="DC101" s="15"/>
      <c r="DD101" s="15"/>
      <c r="DE101" s="15"/>
      <c r="DF101" s="15"/>
      <c r="DG101" s="15"/>
      <c r="DH101" s="15"/>
      <c r="DI101" s="15"/>
      <c r="DJ101" s="15"/>
      <c r="DK101" s="15"/>
      <c r="DL101" s="15"/>
      <c r="DM101" s="15"/>
      <c r="DN101" s="15"/>
      <c r="DO101" s="15"/>
      <c r="DP101" s="15"/>
      <c r="DQ101" s="15"/>
      <c r="DR101" s="15"/>
      <c r="DS101" s="15"/>
      <c r="DT101" s="15"/>
      <c r="DU101" s="15"/>
      <c r="DV101" s="15"/>
      <c r="DW101" s="15"/>
      <c r="DX101" s="15"/>
      <c r="DY101" s="15"/>
      <c r="DZ101" s="15"/>
      <c r="EA101" s="15"/>
      <c r="EB101" s="15"/>
      <c r="EC101" s="15"/>
      <c r="ED101" s="15"/>
      <c r="EE101" s="15"/>
      <c r="EF101" s="15"/>
      <c r="EG101" s="15"/>
      <c r="EH101" s="15"/>
      <c r="EI101" s="15"/>
      <c r="EJ101" s="15"/>
      <c r="EK101" s="15"/>
      <c r="EL101" s="15"/>
      <c r="EM101" s="15"/>
      <c r="EN101" s="15"/>
      <c r="EO101" s="15"/>
      <c r="EP101" s="15"/>
      <c r="EQ101" s="15"/>
      <c r="ER101" s="15"/>
      <c r="ES101" s="15"/>
      <c r="ET101" s="15"/>
      <c r="EU101" s="15"/>
      <c r="EV101" s="15"/>
      <c r="EW101" s="15"/>
      <c r="EX101" s="15"/>
      <c r="EY101" s="15"/>
      <c r="EZ101" s="15"/>
      <c r="FA101" s="15"/>
      <c r="FB101" s="15"/>
      <c r="FC101" s="15"/>
      <c r="FD101" s="15"/>
      <c r="FE101" s="15"/>
      <c r="FF101" s="15"/>
      <c r="FG101" s="15"/>
      <c r="FH101" s="15"/>
      <c r="FI101" s="15"/>
      <c r="FJ101" s="15"/>
      <c r="FK101" s="15"/>
      <c r="FL101" s="15"/>
      <c r="FM101" s="15"/>
      <c r="FN101" s="15"/>
      <c r="FO101" s="15"/>
      <c r="FP101" s="15"/>
      <c r="FQ101" s="15"/>
      <c r="FR101" s="15"/>
      <c r="FS101" s="15"/>
      <c r="FT101" s="15"/>
      <c r="FU101" s="15"/>
      <c r="FV101" s="15"/>
      <c r="FW101" s="15"/>
      <c r="FX101" s="15"/>
      <c r="FY101" s="15"/>
      <c r="FZ101" s="15"/>
      <c r="GA101" s="15"/>
      <c r="GB101" s="15"/>
      <c r="GC101" s="15"/>
      <c r="GD101" s="15"/>
      <c r="GE101" s="15"/>
      <c r="GF101" s="15"/>
      <c r="GG101" s="15"/>
      <c r="GH101" s="15"/>
      <c r="GI101" s="15"/>
      <c r="GJ101" s="15"/>
      <c r="GK101" s="15"/>
      <c r="GL101" s="15"/>
      <c r="GM101" s="15"/>
      <c r="GN101" s="15"/>
      <c r="GO101" s="15"/>
      <c r="GP101" s="15"/>
      <c r="GQ101" s="15"/>
      <c r="GR101" s="15"/>
      <c r="GS101" s="15"/>
      <c r="GT101" s="15"/>
      <c r="GU101" s="15"/>
      <c r="GV101" s="15"/>
      <c r="GW101" s="15"/>
      <c r="GX101" s="15"/>
      <c r="GY101" s="15"/>
      <c r="GZ101" s="15"/>
      <c r="HA101" s="15"/>
      <c r="HB101" s="15"/>
      <c r="HC101" s="15"/>
      <c r="HD101" s="15"/>
      <c r="HE101" s="15"/>
      <c r="HF101" s="15"/>
      <c r="HG101" s="15"/>
      <c r="HH101" s="15"/>
      <c r="HI101" s="15"/>
      <c r="HJ101" s="15"/>
      <c r="HK101" s="15"/>
      <c r="HL101" s="15"/>
      <c r="HM101" s="15"/>
      <c r="HN101" s="15"/>
      <c r="HO101" s="15"/>
      <c r="HP101" s="15"/>
      <c r="HQ101" s="15"/>
      <c r="HR101" s="15"/>
      <c r="HS101" s="15"/>
      <c r="HT101" s="15"/>
      <c r="HU101" s="15"/>
      <c r="HV101" s="15"/>
      <c r="HW101" s="15"/>
      <c r="HX101" s="15"/>
      <c r="HY101" s="15"/>
      <c r="HZ101" s="15"/>
      <c r="IA101" s="15"/>
      <c r="IB101" s="15"/>
      <c r="IC101" s="15"/>
      <c r="ID101" s="15"/>
      <c r="IE101" s="15"/>
      <c r="IF101" s="15"/>
      <c r="IG101" s="15"/>
      <c r="IH101" s="15"/>
      <c r="II101" s="15"/>
      <c r="IJ101" s="15"/>
      <c r="IK101" s="15"/>
      <c r="IL101" s="15"/>
      <c r="IM101" s="15"/>
      <c r="IN101" s="15"/>
      <c r="IO101" s="15"/>
      <c r="IP101" s="15"/>
      <c r="IQ101" s="15"/>
      <c r="IR101" s="15"/>
      <c r="IS101" s="15"/>
      <c r="IT101" s="15"/>
      <c r="IU101" s="15"/>
      <c r="IV101" s="15"/>
      <c r="IW101" s="15"/>
    </row>
    <row r="102" customFormat="false" ht="12.75" hidden="false" customHeight="false" outlineLevel="0" collapsed="false">
      <c r="E102" s="24"/>
    </row>
    <row r="103" customFormat="false" ht="12.75" hidden="false" customHeight="false" outlineLevel="0" collapsed="false">
      <c r="A103" s="17" t="s">
        <v>176</v>
      </c>
    </row>
    <row r="104" customFormat="false" ht="12.75" hidden="false" customHeight="false" outlineLevel="0" collapsed="false">
      <c r="A104" s="0" t="s">
        <v>44</v>
      </c>
      <c r="B104" s="18" t="s">
        <v>177</v>
      </c>
      <c r="C104" s="0" t="s">
        <v>178</v>
      </c>
      <c r="D104" s="18" t="n">
        <v>100801</v>
      </c>
      <c r="E104" s="1" t="n">
        <f aca="false">4376-750</f>
        <v>3626</v>
      </c>
      <c r="G104" s="1" t="s">
        <v>179</v>
      </c>
      <c r="I104" s="1" t="n">
        <v>362.645</v>
      </c>
      <c r="J104" s="1" t="n">
        <v>108.794</v>
      </c>
      <c r="K104" s="1" t="n">
        <v>36.265</v>
      </c>
      <c r="L104" s="1" t="n">
        <v>36.265</v>
      </c>
      <c r="M104" s="1" t="n">
        <v>362.645</v>
      </c>
      <c r="N104" s="1" t="n">
        <v>36.265</v>
      </c>
      <c r="R104" s="1" t="n">
        <v>253.852</v>
      </c>
      <c r="T104" s="1" t="n">
        <v>108.794</v>
      </c>
      <c r="U104" s="1" t="n">
        <v>326.381</v>
      </c>
      <c r="V104" s="1" t="n">
        <v>362.645</v>
      </c>
      <c r="W104" s="1" t="n">
        <v>362.645</v>
      </c>
      <c r="X104" s="1" t="n">
        <v>362.645</v>
      </c>
      <c r="Y104" s="1" t="n">
        <v>36.265</v>
      </c>
      <c r="Z104" s="1" t="n">
        <v>36.265</v>
      </c>
      <c r="AA104" s="1" t="n">
        <v>36.265</v>
      </c>
      <c r="AB104" s="1" t="n">
        <v>36.265</v>
      </c>
      <c r="AC104" s="1" t="n">
        <v>36.265</v>
      </c>
      <c r="AH104" s="19" t="n">
        <f aca="false">+R104/E104</f>
        <v>0.0700088251516823</v>
      </c>
      <c r="AJ104" s="1" t="n">
        <f aca="false">SUM(I104:AF104)</f>
        <v>2901.166</v>
      </c>
      <c r="AL104" s="1" t="n">
        <f aca="false">E104-AJ104</f>
        <v>724.834</v>
      </c>
      <c r="AN104" s="1" t="n">
        <f aca="false">I104</f>
        <v>362.645</v>
      </c>
      <c r="AO104" s="1" t="n">
        <f aca="false">J104</f>
        <v>108.794</v>
      </c>
      <c r="AP104" s="1" t="n">
        <f aca="false">K104</f>
        <v>36.265</v>
      </c>
      <c r="AQ104" s="1" t="n">
        <f aca="false">L104</f>
        <v>36.265</v>
      </c>
      <c r="AR104" s="1" t="n">
        <f aca="false">M104</f>
        <v>362.645</v>
      </c>
      <c r="AS104" s="1" t="n">
        <f aca="false">N104</f>
        <v>36.265</v>
      </c>
      <c r="AU104" s="1" t="n">
        <f aca="false">SUM(AN104:AT104)</f>
        <v>942.879</v>
      </c>
    </row>
    <row r="105" customFormat="false" ht="12.75" hidden="false" customHeight="false" outlineLevel="0" collapsed="false">
      <c r="A105" s="0" t="s">
        <v>44</v>
      </c>
      <c r="B105" s="0" t="s">
        <v>180</v>
      </c>
      <c r="C105" s="0" t="s">
        <v>181</v>
      </c>
      <c r="D105" s="0" t="n">
        <v>100874</v>
      </c>
      <c r="E105" s="1" t="n">
        <v>737</v>
      </c>
      <c r="G105" s="1" t="s">
        <v>47</v>
      </c>
      <c r="AJ105" s="1" t="n">
        <f aca="false">SUM(I105:AF105)</f>
        <v>0</v>
      </c>
      <c r="AL105" s="1" t="n">
        <f aca="false">E105-AJ105</f>
        <v>737</v>
      </c>
      <c r="AN105" s="1" t="n">
        <f aca="false">I105</f>
        <v>0</v>
      </c>
      <c r="AO105" s="1" t="n">
        <f aca="false">J105</f>
        <v>0</v>
      </c>
      <c r="AP105" s="1" t="n">
        <f aca="false">K105</f>
        <v>0</v>
      </c>
      <c r="AQ105" s="1" t="n">
        <f aca="false">L105</f>
        <v>0</v>
      </c>
      <c r="AR105" s="1" t="n">
        <f aca="false">M105</f>
        <v>0</v>
      </c>
      <c r="AS105" s="1" t="n">
        <f aca="false">N105</f>
        <v>0</v>
      </c>
      <c r="AU105" s="1" t="n">
        <f aca="false">SUM(AN105:AT105)</f>
        <v>0</v>
      </c>
    </row>
    <row r="106" customFormat="false" ht="12.75" hidden="false" customHeight="false" outlineLevel="0" collapsed="false">
      <c r="A106" s="0" t="s">
        <v>44</v>
      </c>
      <c r="B106" s="0" t="s">
        <v>182</v>
      </c>
      <c r="C106" s="0" t="s">
        <v>183</v>
      </c>
      <c r="D106" s="0" t="n">
        <v>100875</v>
      </c>
      <c r="E106" s="1" t="n">
        <v>1156</v>
      </c>
      <c r="G106" s="1" t="s">
        <v>47</v>
      </c>
      <c r="AJ106" s="1" t="n">
        <f aca="false">SUM(I106:AF106)</f>
        <v>0</v>
      </c>
      <c r="AL106" s="1" t="n">
        <f aca="false">E106-AJ106</f>
        <v>1156</v>
      </c>
      <c r="AN106" s="1" t="n">
        <f aca="false">I106</f>
        <v>0</v>
      </c>
      <c r="AO106" s="1" t="n">
        <f aca="false">J106</f>
        <v>0</v>
      </c>
      <c r="AP106" s="1" t="n">
        <f aca="false">K106</f>
        <v>0</v>
      </c>
      <c r="AQ106" s="1" t="n">
        <f aca="false">L106</f>
        <v>0</v>
      </c>
      <c r="AR106" s="1" t="n">
        <f aca="false">M106</f>
        <v>0</v>
      </c>
      <c r="AS106" s="1" t="n">
        <f aca="false">N106</f>
        <v>0</v>
      </c>
      <c r="AU106" s="1" t="n">
        <f aca="false">SUM(AN106:AT106)</f>
        <v>0</v>
      </c>
    </row>
    <row r="107" customFormat="false" ht="12.75" hidden="false" customHeight="false" outlineLevel="0" collapsed="false">
      <c r="A107" s="0" t="s">
        <v>44</v>
      </c>
      <c r="B107" s="0" t="s">
        <v>184</v>
      </c>
      <c r="C107" s="0" t="s">
        <v>185</v>
      </c>
      <c r="D107" s="0" t="n">
        <v>100876</v>
      </c>
      <c r="E107" s="1" t="n">
        <v>4929</v>
      </c>
      <c r="G107" s="1" t="s">
        <v>47</v>
      </c>
      <c r="AJ107" s="1" t="n">
        <f aca="false">SUM(I107:AF107)</f>
        <v>0</v>
      </c>
      <c r="AL107" s="1" t="n">
        <f aca="false">E107-AJ107</f>
        <v>4929</v>
      </c>
      <c r="AN107" s="1" t="n">
        <f aca="false">I107</f>
        <v>0</v>
      </c>
      <c r="AO107" s="1" t="n">
        <f aca="false">J107</f>
        <v>0</v>
      </c>
      <c r="AP107" s="1" t="n">
        <f aca="false">K107</f>
        <v>0</v>
      </c>
      <c r="AQ107" s="1" t="n">
        <f aca="false">L107</f>
        <v>0</v>
      </c>
      <c r="AR107" s="1" t="n">
        <f aca="false">M107</f>
        <v>0</v>
      </c>
      <c r="AS107" s="1" t="n">
        <f aca="false">N107</f>
        <v>0</v>
      </c>
      <c r="AU107" s="1" t="n">
        <f aca="false">SUM(AN107:AT107)</f>
        <v>0</v>
      </c>
    </row>
    <row r="108" customFormat="false" ht="12.75" hidden="false" customHeight="false" outlineLevel="0" collapsed="false">
      <c r="A108" s="0" t="s">
        <v>44</v>
      </c>
      <c r="B108" s="0" t="s">
        <v>186</v>
      </c>
      <c r="C108" s="0" t="s">
        <v>187</v>
      </c>
      <c r="D108" s="0" t="n">
        <v>100877</v>
      </c>
      <c r="E108" s="1" t="n">
        <v>1052</v>
      </c>
      <c r="G108" s="1" t="s">
        <v>47</v>
      </c>
      <c r="AJ108" s="1" t="n">
        <f aca="false">SUM(I108:AF108)</f>
        <v>0</v>
      </c>
      <c r="AL108" s="1" t="n">
        <f aca="false">E108-AJ108</f>
        <v>1052</v>
      </c>
      <c r="AN108" s="1" t="n">
        <f aca="false">I108</f>
        <v>0</v>
      </c>
      <c r="AO108" s="1" t="n">
        <f aca="false">J108</f>
        <v>0</v>
      </c>
      <c r="AP108" s="1" t="n">
        <f aca="false">K108</f>
        <v>0</v>
      </c>
      <c r="AQ108" s="1" t="n">
        <f aca="false">L108</f>
        <v>0</v>
      </c>
      <c r="AR108" s="1" t="n">
        <f aca="false">M108</f>
        <v>0</v>
      </c>
      <c r="AS108" s="1" t="n">
        <f aca="false">N108</f>
        <v>0</v>
      </c>
      <c r="AU108" s="1" t="n">
        <f aca="false">SUM(AN108:AT108)</f>
        <v>0</v>
      </c>
    </row>
    <row r="109" customFormat="false" ht="12.75" hidden="false" customHeight="false" outlineLevel="0" collapsed="false">
      <c r="A109" s="0" t="s">
        <v>44</v>
      </c>
      <c r="B109" s="0" t="s">
        <v>188</v>
      </c>
      <c r="C109" s="0" t="s">
        <v>185</v>
      </c>
      <c r="D109" s="0" t="n">
        <v>103102</v>
      </c>
      <c r="E109" s="1" t="n">
        <f aca="false">4901-4901</f>
        <v>0</v>
      </c>
      <c r="G109" s="1" t="s">
        <v>47</v>
      </c>
      <c r="AJ109" s="1" t="n">
        <f aca="false">SUM(I109:AF109)</f>
        <v>0</v>
      </c>
      <c r="AL109" s="1" t="n">
        <f aca="false">E109-AJ109</f>
        <v>0</v>
      </c>
      <c r="AN109" s="1" t="n">
        <f aca="false">I109</f>
        <v>0</v>
      </c>
      <c r="AO109" s="1" t="n">
        <f aca="false">J109</f>
        <v>0</v>
      </c>
      <c r="AP109" s="1" t="n">
        <f aca="false">K109</f>
        <v>0</v>
      </c>
      <c r="AQ109" s="1" t="n">
        <f aca="false">L109</f>
        <v>0</v>
      </c>
      <c r="AR109" s="1" t="n">
        <f aca="false">M109</f>
        <v>0</v>
      </c>
      <c r="AS109" s="1" t="n">
        <f aca="false">N109</f>
        <v>0</v>
      </c>
      <c r="AU109" s="1" t="n">
        <f aca="false">SUM(AN109:AT109)</f>
        <v>0</v>
      </c>
    </row>
    <row r="111" customFormat="false" ht="12.75" hidden="false" customHeight="false" outlineLevel="0" collapsed="false">
      <c r="A111" s="20"/>
      <c r="B111" s="20" t="s">
        <v>189</v>
      </c>
      <c r="C111" s="20"/>
      <c r="D111" s="20"/>
      <c r="E111" s="21" t="n">
        <f aca="false">SUM(E104:E110)</f>
        <v>11500</v>
      </c>
      <c r="F111" s="21"/>
      <c r="G111" s="21"/>
      <c r="H111" s="21"/>
      <c r="I111" s="21" t="n">
        <f aca="false">SUM(I104:I110)</f>
        <v>362.645</v>
      </c>
      <c r="J111" s="21" t="n">
        <f aca="false">SUM(J104:J110)</f>
        <v>108.794</v>
      </c>
      <c r="K111" s="21" t="n">
        <f aca="false">SUM(K104:K110)</f>
        <v>36.265</v>
      </c>
      <c r="L111" s="21" t="n">
        <f aca="false">SUM(L104:L110)</f>
        <v>36.265</v>
      </c>
      <c r="M111" s="21" t="n">
        <f aca="false">SUM(M104:M110)</f>
        <v>362.645</v>
      </c>
      <c r="N111" s="21" t="n">
        <f aca="false">SUM(N104:N110)</f>
        <v>36.265</v>
      </c>
      <c r="O111" s="21" t="n">
        <f aca="false">SUM(O104:O110)</f>
        <v>0</v>
      </c>
      <c r="P111" s="21" t="n">
        <f aca="false">SUM(P104:P110)</f>
        <v>0</v>
      </c>
      <c r="Q111" s="21" t="n">
        <f aca="false">SUM(Q104:Q110)</f>
        <v>0</v>
      </c>
      <c r="R111" s="21" t="n">
        <f aca="false">SUM(R104:R110)</f>
        <v>253.852</v>
      </c>
      <c r="S111" s="21" t="n">
        <f aca="false">SUM(S104:S110)</f>
        <v>0</v>
      </c>
      <c r="T111" s="21" t="n">
        <f aca="false">SUM(T104:T110)</f>
        <v>108.794</v>
      </c>
      <c r="U111" s="21" t="n">
        <f aca="false">SUM(U104:U110)</f>
        <v>326.381</v>
      </c>
      <c r="V111" s="21" t="n">
        <f aca="false">SUM(V104:V110)</f>
        <v>362.645</v>
      </c>
      <c r="W111" s="21" t="n">
        <f aca="false">SUM(W104:W110)</f>
        <v>362.645</v>
      </c>
      <c r="X111" s="21" t="n">
        <f aca="false">SUM(X104:X110)</f>
        <v>362.645</v>
      </c>
      <c r="Y111" s="21" t="n">
        <f aca="false">SUM(Y104:Y110)</f>
        <v>36.265</v>
      </c>
      <c r="Z111" s="21" t="n">
        <f aca="false">SUM(Z104:Z110)</f>
        <v>36.265</v>
      </c>
      <c r="AA111" s="21" t="n">
        <f aca="false">SUM(AA104:AA110)</f>
        <v>36.265</v>
      </c>
      <c r="AB111" s="21" t="n">
        <f aca="false">SUM(AB104:AB110)</f>
        <v>36.265</v>
      </c>
      <c r="AC111" s="21" t="n">
        <f aca="false">SUM(AC104:AC110)</f>
        <v>36.265</v>
      </c>
      <c r="AD111" s="21" t="n">
        <f aca="false">SUM(AD104:AD110)</f>
        <v>0</v>
      </c>
      <c r="AE111" s="21" t="n">
        <f aca="false">SUM(AE104:AE110)</f>
        <v>0</v>
      </c>
      <c r="AF111" s="21" t="n">
        <f aca="false">SUM(AF104:AF110)</f>
        <v>0</v>
      </c>
      <c r="AG111" s="21"/>
      <c r="AH111" s="22" t="n">
        <f aca="false">+R111/E111</f>
        <v>0.0220740869565217</v>
      </c>
      <c r="AI111" s="21"/>
      <c r="AJ111" s="21" t="n">
        <f aca="false">SUM(AJ104:AJ110)</f>
        <v>2901.166</v>
      </c>
      <c r="AK111" s="21"/>
      <c r="AL111" s="21" t="n">
        <f aca="false">SUM(AL104:AL110)</f>
        <v>8598.834</v>
      </c>
      <c r="AM111" s="14"/>
      <c r="AN111" s="21" t="n">
        <f aca="false">SUM(AN104:AN110)</f>
        <v>362.645</v>
      </c>
      <c r="AO111" s="21" t="n">
        <f aca="false">SUM(AO104:AO110)</f>
        <v>108.794</v>
      </c>
      <c r="AP111" s="21" t="n">
        <f aca="false">SUM(AP104:AP110)</f>
        <v>36.265</v>
      </c>
      <c r="AQ111" s="21" t="n">
        <f aca="false">SUM(AQ104:AQ110)</f>
        <v>36.265</v>
      </c>
      <c r="AR111" s="21" t="n">
        <f aca="false">SUM(AR104:AR110)</f>
        <v>362.645</v>
      </c>
      <c r="AS111" s="21" t="n">
        <f aca="false">SUM(AS104:AS110)</f>
        <v>36.265</v>
      </c>
      <c r="AT111" s="21"/>
      <c r="AU111" s="21" t="n">
        <f aca="false">SUM(AU104:AU110)</f>
        <v>942.879</v>
      </c>
      <c r="AV111" s="15"/>
      <c r="AW111" s="15"/>
      <c r="AX111" s="15"/>
      <c r="AY111" s="15"/>
      <c r="AZ111" s="15"/>
      <c r="BA111" s="15"/>
      <c r="BB111" s="15"/>
      <c r="BC111" s="15"/>
      <c r="BD111" s="15"/>
      <c r="BE111" s="15"/>
      <c r="BF111" s="15"/>
      <c r="BG111" s="15"/>
      <c r="BH111" s="15"/>
      <c r="BI111" s="15"/>
      <c r="BJ111" s="15"/>
      <c r="BK111" s="15"/>
      <c r="BL111" s="15"/>
      <c r="BM111" s="15"/>
      <c r="BN111" s="15"/>
      <c r="BO111" s="15"/>
      <c r="BP111" s="15"/>
      <c r="BQ111" s="15"/>
      <c r="BR111" s="15"/>
      <c r="BS111" s="15"/>
      <c r="BT111" s="15"/>
      <c r="BU111" s="15"/>
      <c r="BV111" s="15"/>
      <c r="BW111" s="15"/>
      <c r="BX111" s="15"/>
      <c r="BY111" s="15"/>
      <c r="BZ111" s="15"/>
      <c r="CA111" s="15"/>
      <c r="CB111" s="15"/>
      <c r="CC111" s="15"/>
      <c r="CD111" s="15"/>
      <c r="CE111" s="15"/>
      <c r="CF111" s="15"/>
      <c r="CG111" s="15"/>
      <c r="CH111" s="15"/>
      <c r="CI111" s="15"/>
      <c r="CJ111" s="15"/>
      <c r="CK111" s="15"/>
      <c r="CL111" s="15"/>
      <c r="CM111" s="15"/>
      <c r="CN111" s="15"/>
      <c r="CO111" s="15"/>
      <c r="CP111" s="15"/>
      <c r="CQ111" s="15"/>
      <c r="CR111" s="15"/>
      <c r="CS111" s="15"/>
      <c r="CT111" s="15"/>
      <c r="CU111" s="15"/>
      <c r="CV111" s="15"/>
      <c r="CW111" s="15"/>
      <c r="CX111" s="15"/>
      <c r="CY111" s="15"/>
      <c r="CZ111" s="15"/>
      <c r="DA111" s="15"/>
      <c r="DB111" s="15"/>
      <c r="DC111" s="15"/>
      <c r="DD111" s="15"/>
      <c r="DE111" s="15"/>
      <c r="DF111" s="15"/>
      <c r="DG111" s="15"/>
      <c r="DH111" s="15"/>
      <c r="DI111" s="15"/>
      <c r="DJ111" s="15"/>
      <c r="DK111" s="15"/>
      <c r="DL111" s="15"/>
      <c r="DM111" s="15"/>
      <c r="DN111" s="15"/>
      <c r="DO111" s="15"/>
      <c r="DP111" s="15"/>
      <c r="DQ111" s="15"/>
      <c r="DR111" s="15"/>
      <c r="DS111" s="15"/>
      <c r="DT111" s="15"/>
      <c r="DU111" s="15"/>
      <c r="DV111" s="15"/>
      <c r="DW111" s="15"/>
      <c r="DX111" s="15"/>
      <c r="DY111" s="15"/>
      <c r="DZ111" s="15"/>
      <c r="EA111" s="15"/>
      <c r="EB111" s="15"/>
      <c r="EC111" s="15"/>
      <c r="ED111" s="15"/>
      <c r="EE111" s="15"/>
      <c r="EF111" s="15"/>
      <c r="EG111" s="15"/>
      <c r="EH111" s="15"/>
      <c r="EI111" s="15"/>
      <c r="EJ111" s="15"/>
      <c r="EK111" s="15"/>
      <c r="EL111" s="15"/>
      <c r="EM111" s="15"/>
      <c r="EN111" s="15"/>
      <c r="EO111" s="15"/>
      <c r="EP111" s="15"/>
      <c r="EQ111" s="15"/>
      <c r="ER111" s="15"/>
      <c r="ES111" s="15"/>
      <c r="ET111" s="15"/>
      <c r="EU111" s="15"/>
      <c r="EV111" s="15"/>
      <c r="EW111" s="15"/>
      <c r="EX111" s="15"/>
      <c r="EY111" s="15"/>
      <c r="EZ111" s="15"/>
      <c r="FA111" s="15"/>
      <c r="FB111" s="15"/>
      <c r="FC111" s="15"/>
      <c r="FD111" s="15"/>
      <c r="FE111" s="15"/>
      <c r="FF111" s="15"/>
      <c r="FG111" s="15"/>
      <c r="FH111" s="15"/>
      <c r="FI111" s="15"/>
      <c r="FJ111" s="15"/>
      <c r="FK111" s="15"/>
      <c r="FL111" s="15"/>
      <c r="FM111" s="15"/>
      <c r="FN111" s="15"/>
      <c r="FO111" s="15"/>
      <c r="FP111" s="15"/>
      <c r="FQ111" s="15"/>
      <c r="FR111" s="15"/>
      <c r="FS111" s="15"/>
      <c r="FT111" s="15"/>
      <c r="FU111" s="15"/>
      <c r="FV111" s="15"/>
      <c r="FW111" s="15"/>
      <c r="FX111" s="15"/>
      <c r="FY111" s="15"/>
      <c r="FZ111" s="15"/>
      <c r="GA111" s="15"/>
      <c r="GB111" s="15"/>
      <c r="GC111" s="15"/>
      <c r="GD111" s="15"/>
      <c r="GE111" s="15"/>
      <c r="GF111" s="15"/>
      <c r="GG111" s="15"/>
      <c r="GH111" s="15"/>
      <c r="GI111" s="15"/>
      <c r="GJ111" s="15"/>
      <c r="GK111" s="15"/>
      <c r="GL111" s="15"/>
      <c r="GM111" s="15"/>
      <c r="GN111" s="15"/>
      <c r="GO111" s="15"/>
      <c r="GP111" s="15"/>
      <c r="GQ111" s="15"/>
      <c r="GR111" s="15"/>
      <c r="GS111" s="15"/>
      <c r="GT111" s="15"/>
      <c r="GU111" s="15"/>
      <c r="GV111" s="15"/>
      <c r="GW111" s="15"/>
      <c r="GX111" s="15"/>
      <c r="GY111" s="15"/>
      <c r="GZ111" s="15"/>
      <c r="HA111" s="15"/>
      <c r="HB111" s="15"/>
      <c r="HC111" s="15"/>
      <c r="HD111" s="15"/>
      <c r="HE111" s="15"/>
      <c r="HF111" s="15"/>
      <c r="HG111" s="15"/>
      <c r="HH111" s="15"/>
      <c r="HI111" s="15"/>
      <c r="HJ111" s="15"/>
      <c r="HK111" s="15"/>
      <c r="HL111" s="15"/>
      <c r="HM111" s="15"/>
      <c r="HN111" s="15"/>
      <c r="HO111" s="15"/>
      <c r="HP111" s="15"/>
      <c r="HQ111" s="15"/>
      <c r="HR111" s="15"/>
      <c r="HS111" s="15"/>
      <c r="HT111" s="15"/>
      <c r="HU111" s="15"/>
      <c r="HV111" s="15"/>
      <c r="HW111" s="15"/>
      <c r="HX111" s="15"/>
      <c r="HY111" s="15"/>
      <c r="HZ111" s="15"/>
      <c r="IA111" s="15"/>
      <c r="IB111" s="15"/>
      <c r="IC111" s="15"/>
      <c r="ID111" s="15"/>
      <c r="IE111" s="15"/>
      <c r="IF111" s="15"/>
      <c r="IG111" s="15"/>
      <c r="IH111" s="15"/>
      <c r="II111" s="15"/>
      <c r="IJ111" s="15"/>
      <c r="IK111" s="15"/>
      <c r="IL111" s="15"/>
      <c r="IM111" s="15"/>
      <c r="IN111" s="15"/>
      <c r="IO111" s="15"/>
      <c r="IP111" s="15"/>
      <c r="IQ111" s="15"/>
      <c r="IR111" s="15"/>
      <c r="IS111" s="15"/>
      <c r="IT111" s="15"/>
      <c r="IU111" s="15"/>
      <c r="IV111" s="15"/>
      <c r="IW111" s="15"/>
    </row>
    <row r="113" customFormat="false" ht="12.75" hidden="false" customHeight="false" outlineLevel="0" collapsed="false">
      <c r="A113" s="17" t="s">
        <v>190</v>
      </c>
    </row>
    <row r="114" customFormat="false" ht="12.75" hidden="false" customHeight="false" outlineLevel="0" collapsed="false">
      <c r="A114" s="0" t="s">
        <v>44</v>
      </c>
      <c r="B114" s="0" t="s">
        <v>191</v>
      </c>
      <c r="C114" s="0" t="s">
        <v>192</v>
      </c>
      <c r="D114" s="0" t="n">
        <v>100008</v>
      </c>
      <c r="E114" s="1" t="n">
        <v>597</v>
      </c>
      <c r="G114" s="1" t="s">
        <v>47</v>
      </c>
      <c r="AJ114" s="1" t="n">
        <f aca="false">SUM(I114:AF114)</f>
        <v>0</v>
      </c>
      <c r="AL114" s="1" t="n">
        <f aca="false">E114-AJ114</f>
        <v>597</v>
      </c>
      <c r="AN114" s="1" t="n">
        <f aca="false">I114</f>
        <v>0</v>
      </c>
      <c r="AO114" s="1" t="n">
        <f aca="false">J114</f>
        <v>0</v>
      </c>
      <c r="AP114" s="1" t="n">
        <f aca="false">K114</f>
        <v>0</v>
      </c>
      <c r="AQ114" s="1" t="n">
        <f aca="false">L114</f>
        <v>0</v>
      </c>
      <c r="AR114" s="1" t="n">
        <f aca="false">M114</f>
        <v>0</v>
      </c>
      <c r="AS114" s="1" t="n">
        <f aca="false">N114</f>
        <v>0</v>
      </c>
      <c r="AU114" s="1" t="n">
        <f aca="false">SUM(AN114:AT114)</f>
        <v>0</v>
      </c>
    </row>
    <row r="115" customFormat="false" ht="12.75" hidden="false" customHeight="false" outlineLevel="0" collapsed="false">
      <c r="A115" s="0" t="s">
        <v>44</v>
      </c>
      <c r="B115" s="0" t="s">
        <v>193</v>
      </c>
      <c r="C115" s="0" t="s">
        <v>194</v>
      </c>
      <c r="D115" s="0" t="n">
        <v>100013</v>
      </c>
      <c r="E115" s="1" t="n">
        <v>1577</v>
      </c>
      <c r="G115" s="1" t="s">
        <v>195</v>
      </c>
      <c r="I115" s="1" t="n">
        <v>21.308</v>
      </c>
      <c r="K115" s="1" t="n">
        <v>50.974</v>
      </c>
      <c r="L115" s="1" t="n">
        <v>45.676</v>
      </c>
      <c r="M115" s="1" t="n">
        <v>125.139</v>
      </c>
      <c r="N115" s="1" t="n">
        <v>34.375</v>
      </c>
      <c r="P115" s="1" t="n">
        <v>125.61</v>
      </c>
      <c r="Q115" s="1" t="n">
        <v>258.99</v>
      </c>
      <c r="R115" s="1" t="n">
        <v>151.98</v>
      </c>
      <c r="T115" s="1" t="n">
        <v>73.223</v>
      </c>
      <c r="U115" s="1" t="n">
        <v>36.259</v>
      </c>
      <c r="V115" s="1" t="n">
        <v>188.003</v>
      </c>
      <c r="W115" s="1" t="n">
        <v>70.634</v>
      </c>
      <c r="X115" s="1" t="n">
        <v>218.375</v>
      </c>
      <c r="Y115" s="1" t="n">
        <v>19.777</v>
      </c>
      <c r="Z115" s="1" t="n">
        <v>11.537</v>
      </c>
      <c r="AH115" s="19" t="n">
        <f aca="false">+R115/E115</f>
        <v>0.0963728598604946</v>
      </c>
      <c r="AJ115" s="25" t="n">
        <f aca="false">SUM(I115:AF115)</f>
        <v>1431.86</v>
      </c>
      <c r="AK115" s="25"/>
      <c r="AL115" s="1" t="n">
        <f aca="false">E115-AJ115</f>
        <v>145.14</v>
      </c>
      <c r="AN115" s="1" t="n">
        <f aca="false">I115</f>
        <v>21.308</v>
      </c>
      <c r="AO115" s="1" t="n">
        <f aca="false">J115</f>
        <v>0</v>
      </c>
      <c r="AP115" s="1" t="n">
        <f aca="false">K115</f>
        <v>50.974</v>
      </c>
      <c r="AQ115" s="1" t="n">
        <f aca="false">L115</f>
        <v>45.676</v>
      </c>
      <c r="AR115" s="1" t="n">
        <f aca="false">M115</f>
        <v>125.139</v>
      </c>
      <c r="AS115" s="1" t="n">
        <f aca="false">N115</f>
        <v>34.375</v>
      </c>
      <c r="AU115" s="1" t="n">
        <f aca="false">SUM(AN115:AT115)</f>
        <v>277.472</v>
      </c>
    </row>
    <row r="116" customFormat="false" ht="12.75" hidden="false" customHeight="false" outlineLevel="0" collapsed="false">
      <c r="A116" s="0" t="s">
        <v>44</v>
      </c>
      <c r="B116" s="18" t="s">
        <v>196</v>
      </c>
      <c r="C116" s="18" t="s">
        <v>197</v>
      </c>
      <c r="D116" s="18" t="n">
        <v>100034</v>
      </c>
      <c r="E116" s="1" t="n">
        <f aca="false">855-22</f>
        <v>833</v>
      </c>
      <c r="G116" s="1" t="s">
        <v>47</v>
      </c>
      <c r="AJ116" s="1" t="n">
        <f aca="false">SUM(I116:AF116)</f>
        <v>0</v>
      </c>
      <c r="AL116" s="1" t="n">
        <f aca="false">E116-AJ116</f>
        <v>833</v>
      </c>
      <c r="AN116" s="1" t="n">
        <f aca="false">I116</f>
        <v>0</v>
      </c>
      <c r="AO116" s="1" t="n">
        <f aca="false">J116</f>
        <v>0</v>
      </c>
      <c r="AP116" s="1" t="n">
        <f aca="false">K116</f>
        <v>0</v>
      </c>
      <c r="AQ116" s="1" t="n">
        <f aca="false">L116</f>
        <v>0</v>
      </c>
      <c r="AR116" s="1" t="n">
        <f aca="false">M116</f>
        <v>0</v>
      </c>
      <c r="AS116" s="1" t="n">
        <f aca="false">N116</f>
        <v>0</v>
      </c>
      <c r="AU116" s="1" t="n">
        <f aca="false">SUM(AN116:AT116)</f>
        <v>0</v>
      </c>
    </row>
    <row r="117" customFormat="false" ht="12.75" hidden="false" customHeight="false" outlineLevel="0" collapsed="false">
      <c r="A117" s="0" t="s">
        <v>44</v>
      </c>
      <c r="B117" s="0" t="s">
        <v>198</v>
      </c>
      <c r="C117" s="0" t="s">
        <v>199</v>
      </c>
      <c r="D117" s="0" t="n">
        <v>100070</v>
      </c>
      <c r="E117" s="1" t="n">
        <v>595</v>
      </c>
      <c r="G117" s="1" t="s">
        <v>195</v>
      </c>
      <c r="I117" s="1" t="n">
        <v>11.579</v>
      </c>
      <c r="J117" s="1" t="n">
        <v>20.411</v>
      </c>
      <c r="K117" s="1" t="n">
        <v>1.423</v>
      </c>
      <c r="L117" s="1" t="n">
        <v>11.191</v>
      </c>
      <c r="M117" s="1" t="n">
        <v>61.324</v>
      </c>
      <c r="N117" s="1" t="n">
        <v>54.273</v>
      </c>
      <c r="Q117" s="1" t="n">
        <v>50.198</v>
      </c>
      <c r="R117" s="1" t="n">
        <v>130.605</v>
      </c>
      <c r="T117" s="1" t="n">
        <v>17.401</v>
      </c>
      <c r="U117" s="1" t="n">
        <v>8.992</v>
      </c>
      <c r="V117" s="1" t="n">
        <v>74.391</v>
      </c>
      <c r="W117" s="1" t="n">
        <v>51.427</v>
      </c>
      <c r="X117" s="1" t="n">
        <v>89.882</v>
      </c>
      <c r="Y117" s="1" t="n">
        <v>11.191</v>
      </c>
      <c r="AC117" s="1" t="n">
        <v>0.712</v>
      </c>
      <c r="AH117" s="19" t="n">
        <f aca="false">+R117/E117</f>
        <v>0.219504201680672</v>
      </c>
      <c r="AJ117" s="1" t="n">
        <f aca="false">SUM(I117:AF117)</f>
        <v>595</v>
      </c>
      <c r="AL117" s="1" t="n">
        <f aca="false">E117-AJ117</f>
        <v>0</v>
      </c>
      <c r="AN117" s="1" t="n">
        <f aca="false">I117</f>
        <v>11.579</v>
      </c>
      <c r="AO117" s="1" t="n">
        <f aca="false">J117</f>
        <v>20.411</v>
      </c>
      <c r="AP117" s="1" t="n">
        <f aca="false">K117</f>
        <v>1.423</v>
      </c>
      <c r="AQ117" s="1" t="n">
        <f aca="false">L117</f>
        <v>11.191</v>
      </c>
      <c r="AR117" s="1" t="n">
        <f aca="false">M117</f>
        <v>61.324</v>
      </c>
      <c r="AS117" s="1" t="n">
        <f aca="false">N117</f>
        <v>54.273</v>
      </c>
      <c r="AU117" s="1" t="n">
        <f aca="false">SUM(AN117:AT117)</f>
        <v>160.201</v>
      </c>
    </row>
    <row r="118" customFormat="false" ht="12.75" hidden="false" customHeight="false" outlineLevel="0" collapsed="false">
      <c r="A118" s="0" t="s">
        <v>44</v>
      </c>
      <c r="B118" s="0" t="s">
        <v>200</v>
      </c>
      <c r="C118" s="0" t="s">
        <v>201</v>
      </c>
      <c r="D118" s="0" t="n">
        <v>100090</v>
      </c>
      <c r="E118" s="1" t="n">
        <v>800</v>
      </c>
      <c r="G118" s="1" t="s">
        <v>47</v>
      </c>
      <c r="AJ118" s="1" t="n">
        <f aca="false">SUM(I118:AF118)</f>
        <v>0</v>
      </c>
      <c r="AL118" s="1" t="n">
        <f aca="false">E118-AJ118</f>
        <v>800</v>
      </c>
      <c r="AN118" s="1" t="n">
        <f aca="false">I118</f>
        <v>0</v>
      </c>
      <c r="AO118" s="1" t="n">
        <f aca="false">J118</f>
        <v>0</v>
      </c>
      <c r="AP118" s="1" t="n">
        <f aca="false">K118</f>
        <v>0</v>
      </c>
      <c r="AQ118" s="1" t="n">
        <f aca="false">L118</f>
        <v>0</v>
      </c>
      <c r="AR118" s="1" t="n">
        <f aca="false">M118</f>
        <v>0</v>
      </c>
      <c r="AS118" s="1" t="n">
        <f aca="false">N118</f>
        <v>0</v>
      </c>
      <c r="AU118" s="1" t="n">
        <f aca="false">SUM(AN118:AT118)</f>
        <v>0</v>
      </c>
    </row>
    <row r="119" customFormat="false" ht="12.75" hidden="false" customHeight="false" outlineLevel="0" collapsed="false">
      <c r="A119" s="0" t="s">
        <v>44</v>
      </c>
      <c r="B119" s="0" t="s">
        <v>202</v>
      </c>
      <c r="C119" s="0" t="s">
        <v>192</v>
      </c>
      <c r="D119" s="0" t="n">
        <v>100110</v>
      </c>
      <c r="E119" s="1" t="n">
        <v>444</v>
      </c>
      <c r="G119" s="1" t="s">
        <v>47</v>
      </c>
      <c r="AJ119" s="1" t="n">
        <f aca="false">SUM(I119:AF119)</f>
        <v>0</v>
      </c>
      <c r="AL119" s="1" t="n">
        <f aca="false">E119-AJ119</f>
        <v>444</v>
      </c>
      <c r="AN119" s="1" t="n">
        <f aca="false">I119</f>
        <v>0</v>
      </c>
      <c r="AO119" s="1" t="n">
        <f aca="false">J119</f>
        <v>0</v>
      </c>
      <c r="AP119" s="1" t="n">
        <f aca="false">K119</f>
        <v>0</v>
      </c>
      <c r="AQ119" s="1" t="n">
        <f aca="false">L119</f>
        <v>0</v>
      </c>
      <c r="AR119" s="1" t="n">
        <f aca="false">M119</f>
        <v>0</v>
      </c>
      <c r="AS119" s="1" t="n">
        <f aca="false">N119</f>
        <v>0</v>
      </c>
      <c r="AU119" s="1" t="n">
        <f aca="false">SUM(AN119:AT119)</f>
        <v>0</v>
      </c>
    </row>
    <row r="120" customFormat="false" ht="12.75" hidden="false" customHeight="false" outlineLevel="0" collapsed="false">
      <c r="A120" s="0" t="s">
        <v>44</v>
      </c>
      <c r="B120" s="18" t="s">
        <v>203</v>
      </c>
      <c r="C120" s="18" t="s">
        <v>197</v>
      </c>
      <c r="D120" s="18" t="n">
        <v>100141</v>
      </c>
      <c r="E120" s="1" t="n">
        <f aca="false">2155-1269</f>
        <v>886</v>
      </c>
      <c r="G120" s="1" t="s">
        <v>47</v>
      </c>
      <c r="AJ120" s="1" t="n">
        <f aca="false">SUM(I120:AF120)</f>
        <v>0</v>
      </c>
      <c r="AL120" s="1" t="n">
        <f aca="false">E120-AJ120</f>
        <v>886</v>
      </c>
      <c r="AN120" s="1" t="n">
        <f aca="false">I120</f>
        <v>0</v>
      </c>
      <c r="AO120" s="1" t="n">
        <f aca="false">J120</f>
        <v>0</v>
      </c>
      <c r="AP120" s="1" t="n">
        <f aca="false">K120</f>
        <v>0</v>
      </c>
      <c r="AQ120" s="1" t="n">
        <f aca="false">L120</f>
        <v>0</v>
      </c>
      <c r="AR120" s="1" t="n">
        <f aca="false">M120</f>
        <v>0</v>
      </c>
      <c r="AS120" s="1" t="n">
        <f aca="false">N120</f>
        <v>0</v>
      </c>
      <c r="AU120" s="1" t="n">
        <f aca="false">SUM(AN120:AT120)</f>
        <v>0</v>
      </c>
    </row>
    <row r="121" customFormat="false" ht="12.75" hidden="false" customHeight="false" outlineLevel="0" collapsed="false">
      <c r="A121" s="0" t="s">
        <v>44</v>
      </c>
      <c r="B121" s="18" t="s">
        <v>204</v>
      </c>
      <c r="C121" s="18" t="s">
        <v>205</v>
      </c>
      <c r="D121" s="18" t="n">
        <v>100142</v>
      </c>
      <c r="E121" s="1" t="n">
        <v>172</v>
      </c>
      <c r="G121" s="1" t="s">
        <v>206</v>
      </c>
      <c r="I121" s="1" t="n">
        <v>1.258</v>
      </c>
      <c r="J121" s="1" t="n">
        <v>2.681</v>
      </c>
      <c r="M121" s="1" t="n">
        <v>5.078</v>
      </c>
      <c r="P121" s="1" t="n">
        <v>3.844</v>
      </c>
      <c r="R121" s="1" t="n">
        <v>23.635</v>
      </c>
      <c r="T121" s="1" t="n">
        <v>9.468</v>
      </c>
      <c r="U121" s="1" t="n">
        <v>6.502</v>
      </c>
      <c r="V121" s="1" t="n">
        <v>28.001</v>
      </c>
      <c r="W121" s="1" t="n">
        <v>14.238</v>
      </c>
      <c r="X121" s="1" t="n">
        <v>42.406</v>
      </c>
      <c r="Y121" s="1" t="n">
        <v>4.176</v>
      </c>
      <c r="Z121" s="1" t="n">
        <v>2.326</v>
      </c>
      <c r="AH121" s="19" t="n">
        <f aca="false">+R121/E121</f>
        <v>0.137412790697674</v>
      </c>
      <c r="AJ121" s="1" t="n">
        <f aca="false">SUM(I121:AF121)</f>
        <v>143.613</v>
      </c>
      <c r="AL121" s="1" t="n">
        <f aca="false">E121-AJ121</f>
        <v>28.387</v>
      </c>
      <c r="AN121" s="1" t="n">
        <f aca="false">I121</f>
        <v>1.258</v>
      </c>
      <c r="AO121" s="1" t="n">
        <f aca="false">J121</f>
        <v>2.681</v>
      </c>
      <c r="AP121" s="1" t="n">
        <f aca="false">K121</f>
        <v>0</v>
      </c>
      <c r="AQ121" s="1" t="n">
        <f aca="false">L121</f>
        <v>0</v>
      </c>
      <c r="AR121" s="1" t="n">
        <f aca="false">M121</f>
        <v>5.078</v>
      </c>
      <c r="AS121" s="1" t="n">
        <f aca="false">N121</f>
        <v>0</v>
      </c>
      <c r="AU121" s="1" t="n">
        <f aca="false">SUM(AN121:AT121)</f>
        <v>9.017</v>
      </c>
    </row>
    <row r="122" customFormat="false" ht="12.75" hidden="false" customHeight="false" outlineLevel="0" collapsed="false">
      <c r="A122" s="0" t="s">
        <v>44</v>
      </c>
      <c r="B122" s="0" t="s">
        <v>207</v>
      </c>
      <c r="C122" s="0" t="s">
        <v>208</v>
      </c>
      <c r="D122" s="0" t="n">
        <v>100218</v>
      </c>
      <c r="E122" s="1" t="n">
        <v>500</v>
      </c>
      <c r="G122" s="1" t="s">
        <v>47</v>
      </c>
      <c r="AJ122" s="1" t="n">
        <f aca="false">SUM(I122:AF122)</f>
        <v>0</v>
      </c>
      <c r="AL122" s="1" t="n">
        <f aca="false">E122-AJ122</f>
        <v>500</v>
      </c>
      <c r="AN122" s="1" t="n">
        <f aca="false">I122</f>
        <v>0</v>
      </c>
      <c r="AO122" s="1" t="n">
        <f aca="false">J122</f>
        <v>0</v>
      </c>
      <c r="AP122" s="1" t="n">
        <f aca="false">K122</f>
        <v>0</v>
      </c>
      <c r="AQ122" s="1" t="n">
        <f aca="false">L122</f>
        <v>0</v>
      </c>
      <c r="AR122" s="1" t="n">
        <f aca="false">M122</f>
        <v>0</v>
      </c>
      <c r="AS122" s="1" t="n">
        <f aca="false">N122</f>
        <v>0</v>
      </c>
      <c r="AU122" s="1" t="n">
        <f aca="false">SUM(AN122:AT122)</f>
        <v>0</v>
      </c>
    </row>
    <row r="123" customFormat="false" ht="12.75" hidden="false" customHeight="false" outlineLevel="0" collapsed="false">
      <c r="A123" s="0" t="s">
        <v>44</v>
      </c>
      <c r="B123" s="0" t="s">
        <v>209</v>
      </c>
      <c r="C123" s="0" t="s">
        <v>199</v>
      </c>
      <c r="D123" s="0" t="n">
        <v>100808</v>
      </c>
      <c r="E123" s="1" t="n">
        <v>944</v>
      </c>
      <c r="G123" s="1" t="s">
        <v>195</v>
      </c>
      <c r="I123" s="1" t="n">
        <v>18.364</v>
      </c>
      <c r="J123" s="1" t="n">
        <v>32.419</v>
      </c>
      <c r="K123" s="1" t="n">
        <v>2.257</v>
      </c>
      <c r="L123" s="1" t="n">
        <v>17.748</v>
      </c>
      <c r="M123" s="1" t="n">
        <v>97.257</v>
      </c>
      <c r="N123" s="1" t="n">
        <v>86.075</v>
      </c>
      <c r="Q123" s="1" t="n">
        <v>79.611</v>
      </c>
      <c r="R123" s="1" t="n">
        <v>207.133</v>
      </c>
      <c r="T123" s="1" t="n">
        <v>27.597</v>
      </c>
      <c r="U123" s="1" t="n">
        <v>14.26</v>
      </c>
      <c r="V123" s="1" t="n">
        <v>117.981</v>
      </c>
      <c r="W123" s="1" t="n">
        <v>81.561</v>
      </c>
      <c r="X123" s="1" t="n">
        <v>142.5</v>
      </c>
      <c r="Y123" s="1" t="n">
        <v>17.748</v>
      </c>
      <c r="AC123" s="1" t="n">
        <v>1.129</v>
      </c>
      <c r="AH123" s="19" t="n">
        <f aca="false">+R123/E123</f>
        <v>0.219420550847458</v>
      </c>
      <c r="AJ123" s="25" t="n">
        <f aca="false">SUM(I123:AF123)</f>
        <v>943.64</v>
      </c>
      <c r="AK123" s="25"/>
      <c r="AL123" s="1" t="n">
        <f aca="false">E123-AJ123</f>
        <v>0.3599999999999</v>
      </c>
      <c r="AN123" s="1" t="n">
        <f aca="false">I123</f>
        <v>18.364</v>
      </c>
      <c r="AO123" s="1" t="n">
        <f aca="false">J123</f>
        <v>32.419</v>
      </c>
      <c r="AP123" s="1" t="n">
        <f aca="false">K123</f>
        <v>2.257</v>
      </c>
      <c r="AQ123" s="1" t="n">
        <f aca="false">L123</f>
        <v>17.748</v>
      </c>
      <c r="AR123" s="1" t="n">
        <f aca="false">M123</f>
        <v>97.257</v>
      </c>
      <c r="AS123" s="1" t="n">
        <f aca="false">N123</f>
        <v>86.075</v>
      </c>
      <c r="AU123" s="1" t="n">
        <f aca="false">SUM(AN123:AT123)</f>
        <v>254.12</v>
      </c>
    </row>
    <row r="124" customFormat="false" ht="12.75" hidden="false" customHeight="false" outlineLevel="0" collapsed="false">
      <c r="A124" s="0" t="s">
        <v>44</v>
      </c>
      <c r="B124" s="18" t="s">
        <v>210</v>
      </c>
      <c r="C124" s="18" t="s">
        <v>211</v>
      </c>
      <c r="D124" s="18" t="n">
        <v>102742</v>
      </c>
      <c r="E124" s="1" t="n">
        <v>404</v>
      </c>
      <c r="G124" s="1" t="s">
        <v>47</v>
      </c>
      <c r="AJ124" s="1" t="n">
        <f aca="false">SUM(I124:AF124)</f>
        <v>0</v>
      </c>
      <c r="AL124" s="1" t="n">
        <f aca="false">E124-AJ124</f>
        <v>404</v>
      </c>
      <c r="AN124" s="1" t="n">
        <f aca="false">I124</f>
        <v>0</v>
      </c>
      <c r="AO124" s="1" t="n">
        <f aca="false">J124</f>
        <v>0</v>
      </c>
      <c r="AP124" s="1" t="n">
        <f aca="false">K124</f>
        <v>0</v>
      </c>
      <c r="AQ124" s="1" t="n">
        <f aca="false">L124</f>
        <v>0</v>
      </c>
      <c r="AR124" s="1" t="n">
        <f aca="false">M124</f>
        <v>0</v>
      </c>
      <c r="AS124" s="1" t="n">
        <f aca="false">N124</f>
        <v>0</v>
      </c>
      <c r="AU124" s="1" t="n">
        <f aca="false">SUM(AN124:AT124)</f>
        <v>0</v>
      </c>
    </row>
    <row r="125" customFormat="false" ht="12.75" hidden="false" customHeight="false" outlineLevel="0" collapsed="false">
      <c r="A125" s="0" t="s">
        <v>44</v>
      </c>
      <c r="B125" s="0" t="s">
        <v>212</v>
      </c>
      <c r="C125" s="0" t="s">
        <v>192</v>
      </c>
      <c r="D125" s="0" t="n">
        <v>102780</v>
      </c>
      <c r="E125" s="1" t="n">
        <v>440</v>
      </c>
      <c r="G125" s="1" t="s">
        <v>47</v>
      </c>
      <c r="AJ125" s="1" t="n">
        <f aca="false">SUM(I125:AF125)</f>
        <v>0</v>
      </c>
      <c r="AL125" s="1" t="n">
        <f aca="false">E125-AJ125</f>
        <v>440</v>
      </c>
      <c r="AN125" s="1" t="n">
        <f aca="false">I125</f>
        <v>0</v>
      </c>
      <c r="AO125" s="1" t="n">
        <f aca="false">J125</f>
        <v>0</v>
      </c>
      <c r="AP125" s="1" t="n">
        <f aca="false">K125</f>
        <v>0</v>
      </c>
      <c r="AQ125" s="1" t="n">
        <f aca="false">L125</f>
        <v>0</v>
      </c>
      <c r="AR125" s="1" t="n">
        <f aca="false">M125</f>
        <v>0</v>
      </c>
      <c r="AS125" s="1" t="n">
        <f aca="false">N125</f>
        <v>0</v>
      </c>
      <c r="AU125" s="1" t="n">
        <f aca="false">SUM(AN125:AT125)</f>
        <v>0</v>
      </c>
    </row>
    <row r="126" customFormat="false" ht="12.75" hidden="false" customHeight="false" outlineLevel="0" collapsed="false">
      <c r="A126" s="0" t="s">
        <v>44</v>
      </c>
      <c r="B126" s="0" t="s">
        <v>213</v>
      </c>
      <c r="C126" s="0" t="s">
        <v>214</v>
      </c>
      <c r="D126" s="0" t="n">
        <v>103082</v>
      </c>
      <c r="E126" s="1" t="n">
        <v>2679</v>
      </c>
      <c r="G126" s="1" t="s">
        <v>195</v>
      </c>
      <c r="I126" s="1" t="n">
        <v>18.866</v>
      </c>
      <c r="J126" s="1" t="n">
        <v>36.978</v>
      </c>
      <c r="K126" s="1" t="n">
        <v>3.354</v>
      </c>
      <c r="L126" s="1" t="n">
        <v>21.298</v>
      </c>
      <c r="M126" s="1" t="n">
        <v>104.059</v>
      </c>
      <c r="N126" s="1" t="n">
        <v>108.839</v>
      </c>
      <c r="P126" s="1" t="n">
        <v>391.836</v>
      </c>
      <c r="R126" s="1" t="n">
        <v>336.411</v>
      </c>
      <c r="S126" s="1" t="n">
        <v>402.401</v>
      </c>
      <c r="T126" s="1" t="n">
        <v>41.339</v>
      </c>
      <c r="U126" s="1" t="n">
        <v>21.969</v>
      </c>
      <c r="V126" s="1" t="n">
        <v>331.966</v>
      </c>
      <c r="W126" s="1" t="n">
        <v>73.37</v>
      </c>
      <c r="X126" s="1" t="n">
        <v>223.882</v>
      </c>
      <c r="Y126" s="1" t="n">
        <v>280.482</v>
      </c>
      <c r="AH126" s="19" t="n">
        <f aca="false">+R126/E126</f>
        <v>0.125573348264278</v>
      </c>
      <c r="AJ126" s="25" t="n">
        <f aca="false">SUM(I126:AF126)</f>
        <v>2397.05</v>
      </c>
      <c r="AK126" s="25"/>
      <c r="AL126" s="1" t="n">
        <f aca="false">E126-AJ126</f>
        <v>281.95</v>
      </c>
      <c r="AN126" s="1" t="n">
        <f aca="false">I126</f>
        <v>18.866</v>
      </c>
      <c r="AO126" s="1" t="n">
        <f aca="false">J126</f>
        <v>36.978</v>
      </c>
      <c r="AP126" s="1" t="n">
        <f aca="false">K126</f>
        <v>3.354</v>
      </c>
      <c r="AQ126" s="1" t="n">
        <f aca="false">L126</f>
        <v>21.298</v>
      </c>
      <c r="AR126" s="1" t="n">
        <f aca="false">M126</f>
        <v>104.059</v>
      </c>
      <c r="AS126" s="1" t="n">
        <f aca="false">N126</f>
        <v>108.839</v>
      </c>
      <c r="AU126" s="1" t="n">
        <f aca="false">SUM(AN126:AT126)</f>
        <v>293.394</v>
      </c>
    </row>
    <row r="127" customFormat="false" ht="12.75" hidden="false" customHeight="false" outlineLevel="0" collapsed="false">
      <c r="A127" s="0" t="s">
        <v>44</v>
      </c>
      <c r="B127" s="0" t="s">
        <v>215</v>
      </c>
      <c r="C127" s="0" t="s">
        <v>216</v>
      </c>
      <c r="D127" s="0" t="n">
        <v>103083</v>
      </c>
      <c r="E127" s="1" t="n">
        <v>11023</v>
      </c>
      <c r="G127" s="1" t="s">
        <v>217</v>
      </c>
      <c r="I127" s="1" t="n">
        <v>151.702</v>
      </c>
      <c r="J127" s="1" t="n">
        <v>266.285</v>
      </c>
      <c r="K127" s="1" t="n">
        <v>20.173</v>
      </c>
      <c r="L127" s="1" t="n">
        <v>171.875</v>
      </c>
      <c r="M127" s="1" t="n">
        <v>802.888</v>
      </c>
      <c r="N127" s="1" t="n">
        <v>868.249</v>
      </c>
      <c r="P127" s="1" t="n">
        <v>194.468</v>
      </c>
      <c r="Q127" s="1" t="n">
        <v>640.697</v>
      </c>
      <c r="R127" s="1" t="n">
        <v>2732.242</v>
      </c>
      <c r="S127" s="1" t="n">
        <v>7.262</v>
      </c>
      <c r="T127" s="1" t="n">
        <v>306.631</v>
      </c>
      <c r="U127" s="1" t="n">
        <v>184.785</v>
      </c>
      <c r="V127" s="1" t="n">
        <v>1534.768</v>
      </c>
      <c r="W127" s="1" t="n">
        <v>424.442</v>
      </c>
      <c r="X127" s="1" t="n">
        <v>1375.804</v>
      </c>
      <c r="Y127" s="1" t="n">
        <v>82.92</v>
      </c>
      <c r="Z127" s="1" t="n">
        <v>77.465</v>
      </c>
      <c r="AA127" s="1" t="n">
        <v>3.679</v>
      </c>
      <c r="AH127" s="19" t="n">
        <f aca="false">+R127/E127</f>
        <v>0.247867368230064</v>
      </c>
      <c r="AJ127" s="25" t="n">
        <f aca="false">SUM(I127:AF127)</f>
        <v>9846.335</v>
      </c>
      <c r="AK127" s="25"/>
      <c r="AL127" s="1" t="n">
        <f aca="false">E127-AJ127</f>
        <v>1176.665</v>
      </c>
      <c r="AN127" s="1" t="n">
        <f aca="false">I127</f>
        <v>151.702</v>
      </c>
      <c r="AO127" s="1" t="n">
        <f aca="false">J127</f>
        <v>266.285</v>
      </c>
      <c r="AP127" s="1" t="n">
        <f aca="false">K127</f>
        <v>20.173</v>
      </c>
      <c r="AQ127" s="1" t="n">
        <f aca="false">L127</f>
        <v>171.875</v>
      </c>
      <c r="AR127" s="1" t="n">
        <f aca="false">M127</f>
        <v>802.888</v>
      </c>
      <c r="AS127" s="1" t="n">
        <f aca="false">N127</f>
        <v>868.249</v>
      </c>
      <c r="AU127" s="1" t="n">
        <f aca="false">SUM(AN127:AT127)</f>
        <v>2281.172</v>
      </c>
    </row>
    <row r="128" customFormat="false" ht="12.75" hidden="false" customHeight="false" outlineLevel="0" collapsed="false">
      <c r="A128" s="0" t="s">
        <v>44</v>
      </c>
      <c r="B128" s="0" t="s">
        <v>218</v>
      </c>
      <c r="C128" s="0" t="s">
        <v>199</v>
      </c>
      <c r="D128" s="0" t="n">
        <v>103230</v>
      </c>
      <c r="E128" s="1" t="n">
        <v>186</v>
      </c>
      <c r="G128" s="1" t="s">
        <v>195</v>
      </c>
      <c r="I128" s="1" t="n">
        <v>3.625</v>
      </c>
      <c r="J128" s="1" t="n">
        <v>6.401</v>
      </c>
      <c r="K128" s="1" t="n">
        <v>1</v>
      </c>
      <c r="L128" s="1" t="n">
        <v>3.504</v>
      </c>
      <c r="M128" s="1" t="n">
        <v>19.201</v>
      </c>
      <c r="N128" s="1" t="n">
        <v>16.5</v>
      </c>
      <c r="Q128" s="1" t="n">
        <v>15.718</v>
      </c>
      <c r="R128" s="1" t="n">
        <v>40</v>
      </c>
      <c r="T128" s="1" t="n">
        <v>5.448</v>
      </c>
      <c r="U128" s="1" t="n">
        <v>2.815</v>
      </c>
      <c r="V128" s="1" t="n">
        <v>23.293</v>
      </c>
      <c r="W128" s="1" t="n">
        <v>16.1</v>
      </c>
      <c r="X128" s="1" t="n">
        <v>28.134</v>
      </c>
      <c r="Y128" s="1" t="n">
        <v>3.504</v>
      </c>
      <c r="AC128" s="1" t="n">
        <v>1</v>
      </c>
      <c r="AH128" s="19" t="n">
        <f aca="false">+R128/E128</f>
        <v>0.21505376344086</v>
      </c>
      <c r="AJ128" s="1" t="n">
        <f aca="false">SUM(I128:AF128)</f>
        <v>186.243</v>
      </c>
      <c r="AL128" s="1" t="n">
        <f aca="false">E128-AJ128</f>
        <v>-0.242999999999995</v>
      </c>
      <c r="AN128" s="1" t="n">
        <f aca="false">I128</f>
        <v>3.625</v>
      </c>
      <c r="AO128" s="1" t="n">
        <f aca="false">J128</f>
        <v>6.401</v>
      </c>
      <c r="AP128" s="1" t="n">
        <f aca="false">K128</f>
        <v>1</v>
      </c>
      <c r="AQ128" s="1" t="n">
        <f aca="false">L128</f>
        <v>3.504</v>
      </c>
      <c r="AR128" s="1" t="n">
        <f aca="false">M128</f>
        <v>19.201</v>
      </c>
      <c r="AS128" s="1" t="n">
        <f aca="false">N128</f>
        <v>16.5</v>
      </c>
      <c r="AU128" s="1" t="n">
        <f aca="false">SUM(AN128:AT128)</f>
        <v>50.231</v>
      </c>
    </row>
    <row r="129" customFormat="false" ht="12.75" hidden="false" customHeight="false" outlineLevel="0" collapsed="false">
      <c r="A129" s="0" t="s">
        <v>44</v>
      </c>
      <c r="B129" s="0" t="s">
        <v>219</v>
      </c>
      <c r="C129" s="0" t="s">
        <v>220</v>
      </c>
      <c r="D129" s="0" t="n">
        <v>140155</v>
      </c>
      <c r="E129" s="1" t="n">
        <f aca="false">1147-1147</f>
        <v>0</v>
      </c>
      <c r="G129" s="1" t="s">
        <v>47</v>
      </c>
      <c r="AJ129" s="1" t="n">
        <f aca="false">SUM(I129:AF129)</f>
        <v>0</v>
      </c>
      <c r="AL129" s="1" t="n">
        <f aca="false">E129-AJ129</f>
        <v>0</v>
      </c>
      <c r="AN129" s="1" t="n">
        <f aca="false">I129</f>
        <v>0</v>
      </c>
      <c r="AO129" s="1" t="n">
        <f aca="false">J129</f>
        <v>0</v>
      </c>
      <c r="AP129" s="1" t="n">
        <f aca="false">K129</f>
        <v>0</v>
      </c>
      <c r="AQ129" s="1" t="n">
        <f aca="false">L129</f>
        <v>0</v>
      </c>
      <c r="AR129" s="1" t="n">
        <f aca="false">M129</f>
        <v>0</v>
      </c>
      <c r="AS129" s="1" t="n">
        <f aca="false">N129</f>
        <v>0</v>
      </c>
      <c r="AU129" s="1" t="n">
        <f aca="false">SUM(AN129:AT129)</f>
        <v>0</v>
      </c>
    </row>
    <row r="130" customFormat="false" ht="12.75" hidden="false" customHeight="false" outlineLevel="0" collapsed="false">
      <c r="A130" s="0" t="s">
        <v>44</v>
      </c>
      <c r="B130" s="0" t="s">
        <v>221</v>
      </c>
      <c r="C130" s="0" t="s">
        <v>199</v>
      </c>
      <c r="D130" s="0" t="n">
        <v>140269</v>
      </c>
      <c r="E130" s="1" t="n">
        <v>500</v>
      </c>
      <c r="G130" s="1" t="s">
        <v>195</v>
      </c>
      <c r="I130" s="1" t="n">
        <v>9.73</v>
      </c>
      <c r="J130" s="1" t="n">
        <v>17.178</v>
      </c>
      <c r="K130" s="1" t="n">
        <v>1.196</v>
      </c>
      <c r="L130" s="1" t="n">
        <v>9.404</v>
      </c>
      <c r="M130" s="1" t="n">
        <v>51.533</v>
      </c>
      <c r="N130" s="1" t="n">
        <v>45.608</v>
      </c>
      <c r="Q130" s="1" t="n">
        <v>42.183</v>
      </c>
      <c r="R130" s="1" t="n">
        <v>109.752</v>
      </c>
      <c r="T130" s="1" t="n">
        <v>14.623</v>
      </c>
      <c r="U130" s="1" t="n">
        <v>7.556</v>
      </c>
      <c r="V130" s="1" t="n">
        <v>62.514</v>
      </c>
      <c r="W130" s="1" t="n">
        <v>43.216</v>
      </c>
      <c r="X130" s="1" t="n">
        <v>75.506</v>
      </c>
      <c r="Y130" s="1" t="n">
        <v>9.404</v>
      </c>
      <c r="AC130" s="1" t="n">
        <v>0.597</v>
      </c>
      <c r="AH130" s="19" t="n">
        <f aca="false">+R130/E130</f>
        <v>0.219504</v>
      </c>
      <c r="AJ130" s="1" t="n">
        <f aca="false">SUM(I130:AF130)</f>
        <v>500</v>
      </c>
      <c r="AL130" s="1" t="n">
        <f aca="false">E130-AJ130</f>
        <v>0</v>
      </c>
      <c r="AN130" s="1" t="n">
        <f aca="false">I130</f>
        <v>9.73</v>
      </c>
      <c r="AO130" s="1" t="n">
        <f aca="false">J130</f>
        <v>17.178</v>
      </c>
      <c r="AP130" s="1" t="n">
        <f aca="false">K130</f>
        <v>1.196</v>
      </c>
      <c r="AQ130" s="1" t="n">
        <f aca="false">L130</f>
        <v>9.404</v>
      </c>
      <c r="AR130" s="1" t="n">
        <f aca="false">M130</f>
        <v>51.533</v>
      </c>
      <c r="AS130" s="1" t="n">
        <f aca="false">N130</f>
        <v>45.608</v>
      </c>
      <c r="AU130" s="1" t="n">
        <f aca="false">SUM(AN130:AT130)</f>
        <v>134.649</v>
      </c>
    </row>
    <row r="132" customFormat="false" ht="12.75" hidden="false" customHeight="false" outlineLevel="0" collapsed="false">
      <c r="A132" s="20"/>
      <c r="B132" s="20" t="s">
        <v>222</v>
      </c>
      <c r="C132" s="20"/>
      <c r="D132" s="20"/>
      <c r="E132" s="21" t="n">
        <f aca="false">SUM(E114:E130)</f>
        <v>22580</v>
      </c>
      <c r="F132" s="21"/>
      <c r="G132" s="21"/>
      <c r="H132" s="21"/>
      <c r="I132" s="21" t="n">
        <f aca="false">SUM(I114:I130)</f>
        <v>236.432</v>
      </c>
      <c r="J132" s="21" t="n">
        <f aca="false">SUM(J114:J130)</f>
        <v>382.353</v>
      </c>
      <c r="K132" s="21" t="n">
        <f aca="false">SUM(K114:K130)</f>
        <v>80.377</v>
      </c>
      <c r="L132" s="21" t="n">
        <f aca="false">SUM(L114:L130)</f>
        <v>280.696</v>
      </c>
      <c r="M132" s="21" t="n">
        <f aca="false">SUM(M114:M130)</f>
        <v>1266.479</v>
      </c>
      <c r="N132" s="21" t="n">
        <f aca="false">SUM(N114:N130)</f>
        <v>1213.919</v>
      </c>
      <c r="O132" s="21" t="n">
        <f aca="false">SUM(O114:O130)</f>
        <v>0</v>
      </c>
      <c r="P132" s="21" t="n">
        <f aca="false">SUM(P114:P130)</f>
        <v>715.758</v>
      </c>
      <c r="Q132" s="21" t="n">
        <f aca="false">SUM(Q114:Q130)</f>
        <v>1087.397</v>
      </c>
      <c r="R132" s="21" t="n">
        <f aca="false">SUM(R114:R130)</f>
        <v>3731.758</v>
      </c>
      <c r="S132" s="21" t="n">
        <f aca="false">SUM(S114:S130)</f>
        <v>409.663</v>
      </c>
      <c r="T132" s="21" t="n">
        <f aca="false">SUM(T114:T130)</f>
        <v>495.73</v>
      </c>
      <c r="U132" s="21" t="n">
        <f aca="false">SUM(U114:U130)</f>
        <v>283.138</v>
      </c>
      <c r="V132" s="21" t="n">
        <f aca="false">SUM(V114:V130)</f>
        <v>2360.917</v>
      </c>
      <c r="W132" s="21" t="n">
        <f aca="false">SUM(W114:W130)</f>
        <v>774.988</v>
      </c>
      <c r="X132" s="21" t="n">
        <f aca="false">SUM(X114:X130)</f>
        <v>2196.489</v>
      </c>
      <c r="Y132" s="21" t="n">
        <f aca="false">SUM(Y114:Y130)</f>
        <v>429.202</v>
      </c>
      <c r="Z132" s="21" t="n">
        <f aca="false">SUM(Z114:Z130)</f>
        <v>91.328</v>
      </c>
      <c r="AA132" s="21" t="n">
        <f aca="false">SUM(AA114:AA130)</f>
        <v>3.679</v>
      </c>
      <c r="AB132" s="21" t="n">
        <f aca="false">SUM(AB114:AB130)</f>
        <v>0</v>
      </c>
      <c r="AC132" s="21" t="n">
        <f aca="false">SUM(AC114:AC130)</f>
        <v>3.438</v>
      </c>
      <c r="AD132" s="21" t="n">
        <f aca="false">SUM(AD114:AD130)</f>
        <v>0</v>
      </c>
      <c r="AE132" s="21" t="n">
        <f aca="false">SUM(AE114:AE130)</f>
        <v>0</v>
      </c>
      <c r="AF132" s="21" t="n">
        <f aca="false">SUM(AF114:AF130)</f>
        <v>0</v>
      </c>
      <c r="AG132" s="21"/>
      <c r="AH132" s="22" t="n">
        <f aca="false">+R132/E132</f>
        <v>0.165268290522586</v>
      </c>
      <c r="AI132" s="21"/>
      <c r="AJ132" s="21" t="n">
        <f aca="false">SUM(AJ114:AJ130)</f>
        <v>16043.741</v>
      </c>
      <c r="AK132" s="21"/>
      <c r="AL132" s="21" t="n">
        <f aca="false">SUM(AL114:AL130)</f>
        <v>6536.259</v>
      </c>
      <c r="AM132" s="14"/>
      <c r="AN132" s="21" t="n">
        <f aca="false">SUM(AN114:AN130)</f>
        <v>236.432</v>
      </c>
      <c r="AO132" s="21" t="n">
        <f aca="false">SUM(AO114:AO130)</f>
        <v>382.353</v>
      </c>
      <c r="AP132" s="21" t="n">
        <f aca="false">SUM(AP114:AP130)</f>
        <v>80.377</v>
      </c>
      <c r="AQ132" s="21" t="n">
        <f aca="false">SUM(AQ114:AQ130)</f>
        <v>280.696</v>
      </c>
      <c r="AR132" s="21" t="n">
        <f aca="false">SUM(AR114:AR130)</f>
        <v>1266.479</v>
      </c>
      <c r="AS132" s="21" t="n">
        <f aca="false">SUM(AS114:AS130)</f>
        <v>1213.919</v>
      </c>
      <c r="AT132" s="21" t="n">
        <f aca="false">SUM(AT114:AT130)</f>
        <v>0</v>
      </c>
      <c r="AU132" s="21" t="n">
        <f aca="false">SUM(AU114:AU130)</f>
        <v>3460.256</v>
      </c>
      <c r="AV132" s="15"/>
      <c r="AW132" s="15"/>
      <c r="AX132" s="15"/>
      <c r="AY132" s="15"/>
      <c r="AZ132" s="15"/>
      <c r="BA132" s="15"/>
      <c r="BB132" s="15"/>
      <c r="BC132" s="15"/>
      <c r="BD132" s="15"/>
      <c r="BE132" s="15"/>
      <c r="BF132" s="15"/>
      <c r="BG132" s="15"/>
      <c r="BH132" s="15"/>
      <c r="BI132" s="15"/>
      <c r="BJ132" s="15"/>
      <c r="BK132" s="15"/>
      <c r="BL132" s="15"/>
      <c r="BM132" s="15"/>
      <c r="BN132" s="15"/>
      <c r="BO132" s="15"/>
      <c r="BP132" s="15"/>
      <c r="BQ132" s="15"/>
      <c r="BR132" s="15"/>
      <c r="BS132" s="15"/>
      <c r="BT132" s="15"/>
      <c r="BU132" s="15"/>
      <c r="BV132" s="15"/>
      <c r="BW132" s="15"/>
      <c r="BX132" s="15"/>
      <c r="BY132" s="15"/>
      <c r="BZ132" s="15"/>
      <c r="CA132" s="15"/>
      <c r="CB132" s="15"/>
      <c r="CC132" s="15"/>
      <c r="CD132" s="15"/>
      <c r="CE132" s="15"/>
      <c r="CF132" s="15"/>
      <c r="CG132" s="15"/>
      <c r="CH132" s="15"/>
      <c r="CI132" s="15"/>
      <c r="CJ132" s="15"/>
      <c r="CK132" s="15"/>
      <c r="CL132" s="15"/>
      <c r="CM132" s="15"/>
      <c r="CN132" s="15"/>
      <c r="CO132" s="15"/>
      <c r="CP132" s="15"/>
      <c r="CQ132" s="15"/>
      <c r="CR132" s="15"/>
      <c r="CS132" s="15"/>
      <c r="CT132" s="15"/>
      <c r="CU132" s="15"/>
      <c r="CV132" s="15"/>
      <c r="CW132" s="15"/>
      <c r="CX132" s="15"/>
      <c r="CY132" s="15"/>
      <c r="CZ132" s="15"/>
      <c r="DA132" s="15"/>
      <c r="DB132" s="15"/>
      <c r="DC132" s="15"/>
      <c r="DD132" s="15"/>
      <c r="DE132" s="15"/>
      <c r="DF132" s="15"/>
      <c r="DG132" s="15"/>
      <c r="DH132" s="15"/>
      <c r="DI132" s="15"/>
      <c r="DJ132" s="15"/>
      <c r="DK132" s="15"/>
      <c r="DL132" s="15"/>
      <c r="DM132" s="15"/>
      <c r="DN132" s="15"/>
      <c r="DO132" s="15"/>
      <c r="DP132" s="15"/>
      <c r="DQ132" s="15"/>
      <c r="DR132" s="15"/>
      <c r="DS132" s="15"/>
      <c r="DT132" s="15"/>
      <c r="DU132" s="15"/>
      <c r="DV132" s="15"/>
      <c r="DW132" s="15"/>
      <c r="DX132" s="15"/>
      <c r="DY132" s="15"/>
      <c r="DZ132" s="15"/>
      <c r="EA132" s="15"/>
      <c r="EB132" s="15"/>
      <c r="EC132" s="15"/>
      <c r="ED132" s="15"/>
      <c r="EE132" s="15"/>
      <c r="EF132" s="15"/>
      <c r="EG132" s="15"/>
      <c r="EH132" s="15"/>
      <c r="EI132" s="15"/>
      <c r="EJ132" s="15"/>
      <c r="EK132" s="15"/>
      <c r="EL132" s="15"/>
      <c r="EM132" s="15"/>
      <c r="EN132" s="15"/>
      <c r="EO132" s="15"/>
      <c r="EP132" s="15"/>
      <c r="EQ132" s="15"/>
      <c r="ER132" s="15"/>
      <c r="ES132" s="15"/>
      <c r="ET132" s="15"/>
      <c r="EU132" s="15"/>
      <c r="EV132" s="15"/>
      <c r="EW132" s="15"/>
      <c r="EX132" s="15"/>
      <c r="EY132" s="15"/>
      <c r="EZ132" s="15"/>
      <c r="FA132" s="15"/>
      <c r="FB132" s="15"/>
      <c r="FC132" s="15"/>
      <c r="FD132" s="15"/>
      <c r="FE132" s="15"/>
      <c r="FF132" s="15"/>
      <c r="FG132" s="15"/>
      <c r="FH132" s="15"/>
      <c r="FI132" s="15"/>
      <c r="FJ132" s="15"/>
      <c r="FK132" s="15"/>
      <c r="FL132" s="15"/>
      <c r="FM132" s="15"/>
      <c r="FN132" s="15"/>
      <c r="FO132" s="15"/>
      <c r="FP132" s="15"/>
      <c r="FQ132" s="15"/>
      <c r="FR132" s="15"/>
      <c r="FS132" s="15"/>
      <c r="FT132" s="15"/>
      <c r="FU132" s="15"/>
      <c r="FV132" s="15"/>
      <c r="FW132" s="15"/>
      <c r="FX132" s="15"/>
      <c r="FY132" s="15"/>
      <c r="FZ132" s="15"/>
      <c r="GA132" s="15"/>
      <c r="GB132" s="15"/>
      <c r="GC132" s="15"/>
      <c r="GD132" s="15"/>
      <c r="GE132" s="15"/>
      <c r="GF132" s="15"/>
      <c r="GG132" s="15"/>
      <c r="GH132" s="15"/>
      <c r="GI132" s="15"/>
      <c r="GJ132" s="15"/>
      <c r="GK132" s="15"/>
      <c r="GL132" s="15"/>
      <c r="GM132" s="15"/>
      <c r="GN132" s="15"/>
      <c r="GO132" s="15"/>
      <c r="GP132" s="15"/>
      <c r="GQ132" s="15"/>
      <c r="GR132" s="15"/>
      <c r="GS132" s="15"/>
      <c r="GT132" s="15"/>
      <c r="GU132" s="15"/>
      <c r="GV132" s="15"/>
      <c r="GW132" s="15"/>
      <c r="GX132" s="15"/>
      <c r="GY132" s="15"/>
      <c r="GZ132" s="15"/>
      <c r="HA132" s="15"/>
      <c r="HB132" s="15"/>
      <c r="HC132" s="15"/>
      <c r="HD132" s="15"/>
      <c r="HE132" s="15"/>
      <c r="HF132" s="15"/>
      <c r="HG132" s="15"/>
      <c r="HH132" s="15"/>
      <c r="HI132" s="15"/>
      <c r="HJ132" s="15"/>
      <c r="HK132" s="15"/>
      <c r="HL132" s="15"/>
      <c r="HM132" s="15"/>
      <c r="HN132" s="15"/>
      <c r="HO132" s="15"/>
      <c r="HP132" s="15"/>
      <c r="HQ132" s="15"/>
      <c r="HR132" s="15"/>
      <c r="HS132" s="15"/>
      <c r="HT132" s="15"/>
      <c r="HU132" s="15"/>
      <c r="HV132" s="15"/>
      <c r="HW132" s="15"/>
      <c r="HX132" s="15"/>
      <c r="HY132" s="15"/>
      <c r="HZ132" s="15"/>
      <c r="IA132" s="15"/>
      <c r="IB132" s="15"/>
      <c r="IC132" s="15"/>
      <c r="ID132" s="15"/>
      <c r="IE132" s="15"/>
      <c r="IF132" s="15"/>
      <c r="IG132" s="15"/>
      <c r="IH132" s="15"/>
      <c r="II132" s="15"/>
      <c r="IJ132" s="15"/>
      <c r="IK132" s="15"/>
      <c r="IL132" s="15"/>
      <c r="IM132" s="15"/>
      <c r="IN132" s="15"/>
      <c r="IO132" s="15"/>
      <c r="IP132" s="15"/>
      <c r="IQ132" s="15"/>
      <c r="IR132" s="15"/>
      <c r="IS132" s="15"/>
      <c r="IT132" s="15"/>
      <c r="IU132" s="15"/>
      <c r="IV132" s="15"/>
      <c r="IW132" s="15"/>
    </row>
    <row r="134" customFormat="false" ht="12.75" hidden="false" customHeight="false" outlineLevel="0" collapsed="false">
      <c r="A134" s="17" t="s">
        <v>223</v>
      </c>
    </row>
    <row r="135" customFormat="false" ht="12.75" hidden="false" customHeight="false" outlineLevel="0" collapsed="false">
      <c r="A135" s="0" t="s">
        <v>224</v>
      </c>
      <c r="B135" s="0" t="s">
        <v>225</v>
      </c>
      <c r="C135" s="0" t="s">
        <v>226</v>
      </c>
      <c r="D135" s="0" t="n">
        <v>100001</v>
      </c>
      <c r="E135" s="1" t="n">
        <v>2522</v>
      </c>
      <c r="G135" s="1" t="s">
        <v>47</v>
      </c>
      <c r="AJ135" s="1" t="n">
        <f aca="false">SUM(I135:AF135)</f>
        <v>0</v>
      </c>
      <c r="AL135" s="1" t="n">
        <f aca="false">E135-AJ135</f>
        <v>2522</v>
      </c>
      <c r="AN135" s="1" t="n">
        <f aca="false">I135</f>
        <v>0</v>
      </c>
      <c r="AO135" s="1" t="n">
        <f aca="false">J135</f>
        <v>0</v>
      </c>
      <c r="AP135" s="1" t="n">
        <f aca="false">K135</f>
        <v>0</v>
      </c>
      <c r="AQ135" s="1" t="n">
        <f aca="false">L135</f>
        <v>0</v>
      </c>
      <c r="AR135" s="1" t="n">
        <f aca="false">M135</f>
        <v>0</v>
      </c>
      <c r="AS135" s="1" t="n">
        <f aca="false">N135</f>
        <v>0</v>
      </c>
      <c r="AU135" s="1" t="n">
        <f aca="false">SUM(AN135:AT135)</f>
        <v>0</v>
      </c>
    </row>
    <row r="136" customFormat="false" ht="12.75" hidden="false" customHeight="false" outlineLevel="0" collapsed="false">
      <c r="A136" s="0" t="s">
        <v>44</v>
      </c>
      <c r="B136" s="18" t="s">
        <v>227</v>
      </c>
      <c r="C136" s="18" t="s">
        <v>226</v>
      </c>
      <c r="D136" s="18" t="n">
        <v>100005</v>
      </c>
      <c r="E136" s="1" t="n">
        <v>9192</v>
      </c>
      <c r="G136" s="1" t="s">
        <v>47</v>
      </c>
      <c r="AJ136" s="1" t="n">
        <f aca="false">SUM(I136:AF136)</f>
        <v>0</v>
      </c>
      <c r="AL136" s="1" t="n">
        <f aca="false">E136-AJ136</f>
        <v>9192</v>
      </c>
      <c r="AN136" s="1" t="n">
        <f aca="false">I136</f>
        <v>0</v>
      </c>
      <c r="AO136" s="1" t="n">
        <f aca="false">J136</f>
        <v>0</v>
      </c>
      <c r="AP136" s="1" t="n">
        <f aca="false">K136</f>
        <v>0</v>
      </c>
      <c r="AQ136" s="1" t="n">
        <f aca="false">L136</f>
        <v>0</v>
      </c>
      <c r="AR136" s="1" t="n">
        <f aca="false">M136</f>
        <v>0</v>
      </c>
      <c r="AS136" s="1" t="n">
        <f aca="false">N136</f>
        <v>0</v>
      </c>
      <c r="AU136" s="1" t="n">
        <f aca="false">SUM(AN136:AT136)</f>
        <v>0</v>
      </c>
    </row>
    <row r="137" customFormat="false" ht="12.75" hidden="false" customHeight="false" outlineLevel="0" collapsed="false">
      <c r="A137" s="0" t="s">
        <v>44</v>
      </c>
      <c r="B137" s="18" t="s">
        <v>228</v>
      </c>
      <c r="C137" s="18" t="s">
        <v>226</v>
      </c>
      <c r="D137" s="18" t="n">
        <v>100007</v>
      </c>
      <c r="E137" s="1" t="n">
        <v>0</v>
      </c>
      <c r="AJ137" s="1" t="n">
        <f aca="false">SUM(I137:AF137)</f>
        <v>0</v>
      </c>
      <c r="AL137" s="1" t="n">
        <f aca="false">E137-AJ137</f>
        <v>0</v>
      </c>
      <c r="AN137" s="1" t="n">
        <f aca="false">I137</f>
        <v>0</v>
      </c>
      <c r="AO137" s="1" t="n">
        <f aca="false">J137</f>
        <v>0</v>
      </c>
      <c r="AP137" s="1" t="n">
        <f aca="false">K137</f>
        <v>0</v>
      </c>
      <c r="AQ137" s="1" t="n">
        <f aca="false">L137</f>
        <v>0</v>
      </c>
      <c r="AR137" s="1" t="n">
        <f aca="false">M137</f>
        <v>0</v>
      </c>
      <c r="AS137" s="1" t="n">
        <f aca="false">N137</f>
        <v>0</v>
      </c>
      <c r="AU137" s="1" t="n">
        <f aca="false">SUM(AN137:AT137)</f>
        <v>0</v>
      </c>
    </row>
    <row r="138" customFormat="false" ht="12.75" hidden="false" customHeight="false" outlineLevel="0" collapsed="false">
      <c r="A138" s="0" t="s">
        <v>44</v>
      </c>
      <c r="B138" s="18" t="s">
        <v>229</v>
      </c>
      <c r="C138" s="18" t="s">
        <v>226</v>
      </c>
      <c r="D138" s="18" t="n">
        <v>100111</v>
      </c>
      <c r="E138" s="1" t="n">
        <v>79</v>
      </c>
      <c r="G138" s="1" t="s">
        <v>47</v>
      </c>
      <c r="AJ138" s="1" t="n">
        <f aca="false">SUM(I138:AF138)</f>
        <v>0</v>
      </c>
      <c r="AL138" s="1" t="n">
        <f aca="false">E138-AJ138</f>
        <v>79</v>
      </c>
      <c r="AN138" s="1" t="n">
        <f aca="false">I138</f>
        <v>0</v>
      </c>
      <c r="AO138" s="1" t="n">
        <f aca="false">J138</f>
        <v>0</v>
      </c>
      <c r="AP138" s="1" t="n">
        <f aca="false">K138</f>
        <v>0</v>
      </c>
      <c r="AQ138" s="1" t="n">
        <f aca="false">L138</f>
        <v>0</v>
      </c>
      <c r="AR138" s="1" t="n">
        <f aca="false">M138</f>
        <v>0</v>
      </c>
      <c r="AS138" s="1" t="n">
        <f aca="false">N138</f>
        <v>0</v>
      </c>
      <c r="AU138" s="1" t="n">
        <f aca="false">SUM(AN138:AT138)</f>
        <v>0</v>
      </c>
    </row>
    <row r="139" customFormat="false" ht="12.75" hidden="false" customHeight="false" outlineLevel="0" collapsed="false">
      <c r="A139" s="0" t="s">
        <v>44</v>
      </c>
      <c r="B139" s="18" t="s">
        <v>230</v>
      </c>
      <c r="C139" s="18" t="s">
        <v>226</v>
      </c>
      <c r="D139" s="18" t="n">
        <v>100112</v>
      </c>
      <c r="E139" s="1" t="n">
        <v>94945</v>
      </c>
      <c r="G139" s="1" t="s">
        <v>231</v>
      </c>
      <c r="I139" s="1" t="n">
        <v>69.783</v>
      </c>
      <c r="J139" s="1" t="n">
        <v>243.604</v>
      </c>
      <c r="K139" s="1" t="n">
        <v>30.853</v>
      </c>
      <c r="L139" s="1" t="n">
        <v>332.133</v>
      </c>
      <c r="M139" s="1" t="n">
        <v>234.951</v>
      </c>
      <c r="N139" s="1" t="n">
        <v>1440.641</v>
      </c>
      <c r="P139" s="1" t="n">
        <f aca="false">232.405+62.881</f>
        <v>295.286</v>
      </c>
      <c r="Q139" s="1" t="n">
        <v>702.411</v>
      </c>
      <c r="R139" s="1" t="n">
        <v>17394.853</v>
      </c>
      <c r="S139" s="1" t="n">
        <v>9432.601</v>
      </c>
      <c r="T139" s="1" t="n">
        <v>5397.996</v>
      </c>
      <c r="U139" s="1" t="n">
        <v>2001.808</v>
      </c>
      <c r="V139" s="1" t="n">
        <v>9944.292</v>
      </c>
      <c r="W139" s="1" t="n">
        <v>10009.472</v>
      </c>
      <c r="X139" s="1" t="n">
        <v>3020.616</v>
      </c>
      <c r="Y139" s="1" t="n">
        <v>3220.367</v>
      </c>
      <c r="Z139" s="1" t="n">
        <v>3744.75</v>
      </c>
      <c r="AA139" s="1" t="n">
        <v>795.086</v>
      </c>
      <c r="AB139" s="1" t="n">
        <v>165.359</v>
      </c>
      <c r="AC139" s="1" t="n">
        <v>43.133</v>
      </c>
      <c r="AD139" s="1" t="n">
        <v>577.77</v>
      </c>
      <c r="AE139" s="1" t="n">
        <v>61.025</v>
      </c>
      <c r="AF139" s="1" t="n">
        <f aca="false">65.638+29.599+43.808+57.92+1.814+68.863+158.284+3.215+269.407+3.224+233.863+3015.716+224.002+0.48</f>
        <v>4175.833</v>
      </c>
      <c r="AH139" s="19" t="n">
        <f aca="false">+R139/E139</f>
        <v>0.183209784612144</v>
      </c>
      <c r="AJ139" s="1" t="n">
        <f aca="false">SUM(I139:AF139)</f>
        <v>73334.623</v>
      </c>
      <c r="AL139" s="1" t="n">
        <f aca="false">E139-AJ139</f>
        <v>21610.377</v>
      </c>
      <c r="AN139" s="1" t="n">
        <f aca="false">I139</f>
        <v>69.783</v>
      </c>
      <c r="AO139" s="1" t="n">
        <f aca="false">J139</f>
        <v>243.604</v>
      </c>
      <c r="AP139" s="1" t="n">
        <f aca="false">K139</f>
        <v>30.853</v>
      </c>
      <c r="AQ139" s="1" t="n">
        <f aca="false">L139</f>
        <v>332.133</v>
      </c>
      <c r="AR139" s="1" t="n">
        <f aca="false">M139</f>
        <v>234.951</v>
      </c>
      <c r="AS139" s="1" t="n">
        <f aca="false">N139</f>
        <v>1440.641</v>
      </c>
      <c r="AU139" s="1" t="n">
        <f aca="false">SUM(AN139:AT139)</f>
        <v>2351.965</v>
      </c>
    </row>
    <row r="140" customFormat="false" ht="12.75" hidden="false" customHeight="false" outlineLevel="0" collapsed="false">
      <c r="A140" s="0" t="s">
        <v>44</v>
      </c>
      <c r="B140" s="18" t="s">
        <v>232</v>
      </c>
      <c r="C140" s="18" t="s">
        <v>226</v>
      </c>
      <c r="D140" s="18" t="n">
        <v>100114</v>
      </c>
      <c r="E140" s="1" t="n">
        <v>50100</v>
      </c>
      <c r="G140" s="1" t="s">
        <v>233</v>
      </c>
      <c r="AJ140" s="1" t="n">
        <f aca="false">SUM(I140:AF140)</f>
        <v>0</v>
      </c>
      <c r="AL140" s="1" t="n">
        <f aca="false">E140-AJ140</f>
        <v>50100</v>
      </c>
      <c r="AN140" s="1" t="n">
        <f aca="false">I140</f>
        <v>0</v>
      </c>
      <c r="AO140" s="1" t="n">
        <f aca="false">J140</f>
        <v>0</v>
      </c>
      <c r="AP140" s="1" t="n">
        <f aca="false">K140</f>
        <v>0</v>
      </c>
      <c r="AQ140" s="1" t="n">
        <f aca="false">L140</f>
        <v>0</v>
      </c>
      <c r="AR140" s="1" t="n">
        <f aca="false">M140</f>
        <v>0</v>
      </c>
      <c r="AS140" s="1" t="n">
        <f aca="false">N140</f>
        <v>0</v>
      </c>
      <c r="AU140" s="1" t="n">
        <f aca="false">SUM(AN140:AT140)</f>
        <v>0</v>
      </c>
    </row>
    <row r="141" customFormat="false" ht="12.75" hidden="false" customHeight="false" outlineLevel="0" collapsed="false">
      <c r="A141" s="0" t="s">
        <v>44</v>
      </c>
      <c r="B141" s="18" t="s">
        <v>234</v>
      </c>
      <c r="C141" s="18" t="s">
        <v>226</v>
      </c>
      <c r="D141" s="18" t="n">
        <v>100115</v>
      </c>
      <c r="E141" s="1" t="n">
        <v>210</v>
      </c>
      <c r="G141" s="1" t="s">
        <v>235</v>
      </c>
      <c r="AJ141" s="1" t="n">
        <f aca="false">SUM(I141:AF141)</f>
        <v>0</v>
      </c>
      <c r="AL141" s="1" t="n">
        <f aca="false">E141-AJ141</f>
        <v>210</v>
      </c>
      <c r="AN141" s="1" t="n">
        <f aca="false">I141</f>
        <v>0</v>
      </c>
      <c r="AO141" s="1" t="n">
        <f aca="false">J141</f>
        <v>0</v>
      </c>
      <c r="AP141" s="1" t="n">
        <f aca="false">K141</f>
        <v>0</v>
      </c>
      <c r="AQ141" s="1" t="n">
        <f aca="false">L141</f>
        <v>0</v>
      </c>
      <c r="AR141" s="1" t="n">
        <f aca="false">M141</f>
        <v>0</v>
      </c>
      <c r="AS141" s="1" t="n">
        <f aca="false">N141</f>
        <v>0</v>
      </c>
      <c r="AU141" s="1" t="n">
        <f aca="false">SUM(AN141:AT141)</f>
        <v>0</v>
      </c>
    </row>
    <row r="142" customFormat="false" ht="12.75" hidden="false" customHeight="false" outlineLevel="0" collapsed="false">
      <c r="A142" s="0" t="s">
        <v>44</v>
      </c>
      <c r="B142" s="18" t="s">
        <v>236</v>
      </c>
      <c r="C142" s="18" t="s">
        <v>226</v>
      </c>
      <c r="D142" s="18" t="n">
        <v>100116</v>
      </c>
      <c r="E142" s="1" t="n">
        <v>215</v>
      </c>
      <c r="G142" s="1" t="s">
        <v>235</v>
      </c>
      <c r="AJ142" s="1" t="n">
        <f aca="false">SUM(I142:AF142)</f>
        <v>0</v>
      </c>
      <c r="AL142" s="1" t="n">
        <f aca="false">E142-AJ142</f>
        <v>215</v>
      </c>
      <c r="AN142" s="1" t="n">
        <f aca="false">I142</f>
        <v>0</v>
      </c>
      <c r="AO142" s="1" t="n">
        <f aca="false">J142</f>
        <v>0</v>
      </c>
      <c r="AP142" s="1" t="n">
        <f aca="false">K142</f>
        <v>0</v>
      </c>
      <c r="AQ142" s="1" t="n">
        <f aca="false">L142</f>
        <v>0</v>
      </c>
      <c r="AR142" s="1" t="n">
        <f aca="false">M142</f>
        <v>0</v>
      </c>
      <c r="AS142" s="1" t="n">
        <f aca="false">N142</f>
        <v>0</v>
      </c>
      <c r="AU142" s="1" t="n">
        <f aca="false">SUM(AN142:AT142)</f>
        <v>0</v>
      </c>
    </row>
    <row r="143" customFormat="false" ht="12.75" hidden="false" customHeight="false" outlineLevel="0" collapsed="false">
      <c r="A143" s="0" t="s">
        <v>44</v>
      </c>
      <c r="B143" s="18" t="s">
        <v>237</v>
      </c>
      <c r="C143" s="18" t="s">
        <v>226</v>
      </c>
      <c r="D143" s="18" t="n">
        <v>100117</v>
      </c>
      <c r="E143" s="1" t="n">
        <v>12500</v>
      </c>
      <c r="G143" s="1" t="s">
        <v>47</v>
      </c>
      <c r="AJ143" s="1" t="n">
        <f aca="false">SUM(I143:AF143)</f>
        <v>0</v>
      </c>
      <c r="AL143" s="1" t="n">
        <f aca="false">E143-AJ143</f>
        <v>12500</v>
      </c>
      <c r="AN143" s="1" t="n">
        <f aca="false">I143</f>
        <v>0</v>
      </c>
      <c r="AO143" s="1" t="n">
        <f aca="false">J143</f>
        <v>0</v>
      </c>
      <c r="AP143" s="1" t="n">
        <f aca="false">K143</f>
        <v>0</v>
      </c>
      <c r="AQ143" s="1" t="n">
        <f aca="false">L143</f>
        <v>0</v>
      </c>
      <c r="AR143" s="1" t="n">
        <f aca="false">M143</f>
        <v>0</v>
      </c>
      <c r="AS143" s="1" t="n">
        <f aca="false">N143</f>
        <v>0</v>
      </c>
      <c r="AU143" s="1" t="n">
        <f aca="false">SUM(AN143:AT143)</f>
        <v>0</v>
      </c>
    </row>
    <row r="144" customFormat="false" ht="12.75" hidden="false" customHeight="false" outlineLevel="0" collapsed="false">
      <c r="A144" s="0" t="s">
        <v>44</v>
      </c>
      <c r="B144" s="18" t="s">
        <v>238</v>
      </c>
      <c r="C144" s="18" t="s">
        <v>226</v>
      </c>
      <c r="D144" s="18" t="n">
        <v>100126</v>
      </c>
      <c r="E144" s="1" t="n">
        <v>-1608</v>
      </c>
      <c r="G144" s="1" t="s">
        <v>47</v>
      </c>
      <c r="AJ144" s="1" t="n">
        <f aca="false">SUM(I144:AF144)</f>
        <v>0</v>
      </c>
      <c r="AL144" s="1" t="n">
        <f aca="false">E144-AJ144</f>
        <v>-1608</v>
      </c>
      <c r="AN144" s="1" t="n">
        <f aca="false">I144</f>
        <v>0</v>
      </c>
      <c r="AO144" s="1" t="n">
        <f aca="false">J144</f>
        <v>0</v>
      </c>
      <c r="AP144" s="1" t="n">
        <f aca="false">K144</f>
        <v>0</v>
      </c>
      <c r="AQ144" s="1" t="n">
        <f aca="false">L144</f>
        <v>0</v>
      </c>
      <c r="AR144" s="1" t="n">
        <f aca="false">M144</f>
        <v>0</v>
      </c>
      <c r="AS144" s="1" t="n">
        <f aca="false">N144</f>
        <v>0</v>
      </c>
      <c r="AU144" s="1" t="n">
        <f aca="false">SUM(AN144:AT144)</f>
        <v>0</v>
      </c>
    </row>
    <row r="145" customFormat="false" ht="12.75" hidden="false" customHeight="false" outlineLevel="0" collapsed="false">
      <c r="A145" s="0" t="s">
        <v>44</v>
      </c>
      <c r="B145" s="18" t="s">
        <v>239</v>
      </c>
      <c r="C145" s="18" t="s">
        <v>226</v>
      </c>
      <c r="D145" s="18" t="n">
        <v>100869</v>
      </c>
      <c r="E145" s="1" t="n">
        <v>0</v>
      </c>
      <c r="AJ145" s="1" t="n">
        <f aca="false">SUM(I145:AF145)</f>
        <v>0</v>
      </c>
      <c r="AL145" s="1" t="n">
        <f aca="false">E145-AJ145</f>
        <v>0</v>
      </c>
      <c r="AN145" s="1" t="n">
        <f aca="false">I145</f>
        <v>0</v>
      </c>
      <c r="AO145" s="1" t="n">
        <f aca="false">J145</f>
        <v>0</v>
      </c>
      <c r="AP145" s="1" t="n">
        <f aca="false">K145</f>
        <v>0</v>
      </c>
      <c r="AQ145" s="1" t="n">
        <f aca="false">L145</f>
        <v>0</v>
      </c>
      <c r="AR145" s="1" t="n">
        <f aca="false">M145</f>
        <v>0</v>
      </c>
      <c r="AS145" s="1" t="n">
        <f aca="false">N145</f>
        <v>0</v>
      </c>
      <c r="AU145" s="1" t="n">
        <f aca="false">SUM(AN145:AT145)</f>
        <v>0</v>
      </c>
    </row>
    <row r="146" customFormat="false" ht="12.75" hidden="false" customHeight="false" outlineLevel="0" collapsed="false">
      <c r="A146" s="0" t="s">
        <v>44</v>
      </c>
      <c r="B146" s="0" t="s">
        <v>240</v>
      </c>
      <c r="C146" s="0" t="s">
        <v>241</v>
      </c>
      <c r="D146" s="0" t="n">
        <v>100879</v>
      </c>
      <c r="E146" s="1" t="n">
        <v>1500</v>
      </c>
      <c r="G146" s="1" t="s">
        <v>242</v>
      </c>
      <c r="I146" s="1" t="n">
        <v>24</v>
      </c>
      <c r="J146" s="1" t="n">
        <v>42.407</v>
      </c>
      <c r="K146" s="1" t="n">
        <v>2.952</v>
      </c>
      <c r="L146" s="1" t="n">
        <v>23.217</v>
      </c>
      <c r="M146" s="1" t="n">
        <v>127.222</v>
      </c>
      <c r="N146" s="1" t="n">
        <v>112.594</v>
      </c>
      <c r="Q146" s="1" t="n">
        <v>104.14</v>
      </c>
      <c r="R146" s="1" t="n">
        <v>246.921</v>
      </c>
      <c r="T146" s="1" t="n">
        <v>36.1</v>
      </c>
      <c r="U146" s="1" t="n">
        <v>18.654</v>
      </c>
      <c r="V146" s="1" t="n">
        <v>208.011</v>
      </c>
      <c r="W146" s="1" t="n">
        <v>106.69</v>
      </c>
      <c r="X146" s="1" t="n">
        <v>186.405</v>
      </c>
      <c r="Y146" s="1" t="n">
        <v>23.217</v>
      </c>
      <c r="AB146" s="1" t="n">
        <v>235.925</v>
      </c>
      <c r="AC146" s="1" t="n">
        <v>1.476</v>
      </c>
      <c r="AH146" s="19" t="n">
        <f aca="false">+R146/E146</f>
        <v>0.164614</v>
      </c>
      <c r="AJ146" s="1" t="n">
        <f aca="false">SUM(I146:AF146)</f>
        <v>1499.931</v>
      </c>
      <c r="AL146" s="1" t="n">
        <f aca="false">E146-AJ146</f>
        <v>0.06899999999996</v>
      </c>
      <c r="AN146" s="1" t="n">
        <f aca="false">I146</f>
        <v>24</v>
      </c>
      <c r="AO146" s="1" t="n">
        <f aca="false">J146</f>
        <v>42.407</v>
      </c>
      <c r="AP146" s="1" t="n">
        <f aca="false">K146</f>
        <v>2.952</v>
      </c>
      <c r="AQ146" s="1" t="n">
        <f aca="false">L146</f>
        <v>23.217</v>
      </c>
      <c r="AR146" s="1" t="n">
        <f aca="false">M146</f>
        <v>127.222</v>
      </c>
      <c r="AS146" s="1" t="n">
        <f aca="false">N146</f>
        <v>112.594</v>
      </c>
      <c r="AU146" s="1" t="n">
        <f aca="false">SUM(AN146:AT146)</f>
        <v>332.392</v>
      </c>
    </row>
    <row r="148" customFormat="false" ht="12.75" hidden="false" customHeight="false" outlineLevel="0" collapsed="false">
      <c r="A148" s="20"/>
      <c r="B148" s="20" t="s">
        <v>243</v>
      </c>
      <c r="C148" s="20"/>
      <c r="D148" s="20"/>
      <c r="E148" s="21" t="n">
        <f aca="false">SUM(E135:E147)</f>
        <v>169655</v>
      </c>
      <c r="F148" s="21"/>
      <c r="G148" s="21"/>
      <c r="H148" s="21"/>
      <c r="I148" s="21" t="n">
        <f aca="false">SUM(I135:I147)</f>
        <v>93.783</v>
      </c>
      <c r="J148" s="21" t="n">
        <f aca="false">SUM(J135:J147)</f>
        <v>286.011</v>
      </c>
      <c r="K148" s="21" t="n">
        <f aca="false">SUM(K135:K147)</f>
        <v>33.805</v>
      </c>
      <c r="L148" s="21" t="n">
        <f aca="false">SUM(L135:L147)</f>
        <v>355.35</v>
      </c>
      <c r="M148" s="21" t="n">
        <f aca="false">SUM(M135:M147)</f>
        <v>362.173</v>
      </c>
      <c r="N148" s="21" t="n">
        <f aca="false">SUM(N135:N147)</f>
        <v>1553.235</v>
      </c>
      <c r="O148" s="21" t="n">
        <f aca="false">SUM(O135:O147)</f>
        <v>0</v>
      </c>
      <c r="P148" s="21" t="n">
        <f aca="false">SUM(P135:P147)</f>
        <v>295.286</v>
      </c>
      <c r="Q148" s="21" t="n">
        <f aca="false">SUM(Q135:Q147)</f>
        <v>806.551</v>
      </c>
      <c r="R148" s="21" t="n">
        <f aca="false">SUM(R135:R147)</f>
        <v>17641.774</v>
      </c>
      <c r="S148" s="21" t="n">
        <f aca="false">SUM(S135:S147)</f>
        <v>9432.601</v>
      </c>
      <c r="T148" s="21" t="n">
        <f aca="false">SUM(T135:T147)</f>
        <v>5434.096</v>
      </c>
      <c r="U148" s="21" t="n">
        <f aca="false">SUM(U135:U147)</f>
        <v>2020.462</v>
      </c>
      <c r="V148" s="21" t="n">
        <f aca="false">SUM(V135:V147)</f>
        <v>10152.303</v>
      </c>
      <c r="W148" s="21" t="n">
        <f aca="false">SUM(W135:W147)</f>
        <v>10116.162</v>
      </c>
      <c r="X148" s="21" t="n">
        <f aca="false">SUM(X135:X147)</f>
        <v>3207.021</v>
      </c>
      <c r="Y148" s="21" t="n">
        <f aca="false">SUM(Y135:Y147)</f>
        <v>3243.584</v>
      </c>
      <c r="Z148" s="21" t="n">
        <f aca="false">SUM(Z135:Z147)</f>
        <v>3744.75</v>
      </c>
      <c r="AA148" s="21" t="n">
        <f aca="false">SUM(AA135:AA147)</f>
        <v>795.086</v>
      </c>
      <c r="AB148" s="21" t="n">
        <f aca="false">SUM(AB135:AB147)</f>
        <v>401.284</v>
      </c>
      <c r="AC148" s="21" t="n">
        <f aca="false">SUM(AC135:AC147)</f>
        <v>44.609</v>
      </c>
      <c r="AD148" s="21" t="n">
        <f aca="false">SUM(AD135:AD147)</f>
        <v>577.77</v>
      </c>
      <c r="AE148" s="21" t="n">
        <f aca="false">SUM(AE135:AE147)</f>
        <v>61.025</v>
      </c>
      <c r="AF148" s="21" t="n">
        <f aca="false">SUM(AF135:AF147)</f>
        <v>4175.833</v>
      </c>
      <c r="AG148" s="21"/>
      <c r="AH148" s="22" t="n">
        <f aca="false">+R148/E148</f>
        <v>0.103986171937167</v>
      </c>
      <c r="AI148" s="21"/>
      <c r="AJ148" s="21" t="n">
        <f aca="false">SUM(AJ135:AJ147)</f>
        <v>74834.554</v>
      </c>
      <c r="AK148" s="21"/>
      <c r="AL148" s="21" t="n">
        <f aca="false">SUM(AL135:AL147)</f>
        <v>94820.446</v>
      </c>
      <c r="AM148" s="14"/>
      <c r="AN148" s="21" t="n">
        <f aca="false">SUM(AN135:AN147)</f>
        <v>93.783</v>
      </c>
      <c r="AO148" s="21" t="n">
        <f aca="false">SUM(AO135:AO147)</f>
        <v>286.011</v>
      </c>
      <c r="AP148" s="21" t="n">
        <f aca="false">SUM(AP135:AP147)</f>
        <v>33.805</v>
      </c>
      <c r="AQ148" s="21" t="n">
        <f aca="false">SUM(AQ135:AQ147)</f>
        <v>355.35</v>
      </c>
      <c r="AR148" s="21" t="n">
        <f aca="false">SUM(AR135:AR147)</f>
        <v>362.173</v>
      </c>
      <c r="AS148" s="21" t="n">
        <f aca="false">SUM(AS135:AS147)</f>
        <v>1553.235</v>
      </c>
      <c r="AT148" s="21"/>
      <c r="AU148" s="21" t="n">
        <f aca="false">SUM(AU135:AU147)</f>
        <v>2684.357</v>
      </c>
      <c r="AV148" s="15"/>
      <c r="AW148" s="15"/>
      <c r="AX148" s="15"/>
      <c r="AY148" s="15"/>
      <c r="AZ148" s="15"/>
      <c r="BA148" s="15"/>
      <c r="BB148" s="15"/>
      <c r="BC148" s="15"/>
      <c r="BD148" s="15"/>
      <c r="BE148" s="15"/>
      <c r="BF148" s="15"/>
      <c r="BG148" s="15"/>
      <c r="BH148" s="15"/>
      <c r="BI148" s="15"/>
      <c r="BJ148" s="15"/>
      <c r="BK148" s="15"/>
      <c r="BL148" s="15"/>
      <c r="BM148" s="15"/>
      <c r="BN148" s="15"/>
      <c r="BO148" s="15"/>
      <c r="BP148" s="15"/>
      <c r="BQ148" s="15"/>
      <c r="BR148" s="15"/>
      <c r="BS148" s="15"/>
      <c r="BT148" s="15"/>
      <c r="BU148" s="15"/>
      <c r="BV148" s="15"/>
      <c r="BW148" s="15"/>
      <c r="BX148" s="15"/>
      <c r="BY148" s="15"/>
      <c r="BZ148" s="15"/>
      <c r="CA148" s="15"/>
      <c r="CB148" s="15"/>
      <c r="CC148" s="15"/>
      <c r="CD148" s="15"/>
      <c r="CE148" s="15"/>
      <c r="CF148" s="15"/>
      <c r="CG148" s="15"/>
      <c r="CH148" s="15"/>
      <c r="CI148" s="15"/>
      <c r="CJ148" s="15"/>
      <c r="CK148" s="15"/>
      <c r="CL148" s="15"/>
      <c r="CM148" s="15"/>
      <c r="CN148" s="15"/>
      <c r="CO148" s="15"/>
      <c r="CP148" s="15"/>
      <c r="CQ148" s="15"/>
      <c r="CR148" s="15"/>
      <c r="CS148" s="15"/>
      <c r="CT148" s="15"/>
      <c r="CU148" s="15"/>
      <c r="CV148" s="15"/>
      <c r="CW148" s="15"/>
      <c r="CX148" s="15"/>
      <c r="CY148" s="15"/>
      <c r="CZ148" s="15"/>
      <c r="DA148" s="15"/>
      <c r="DB148" s="15"/>
      <c r="DC148" s="15"/>
      <c r="DD148" s="15"/>
      <c r="DE148" s="15"/>
      <c r="DF148" s="15"/>
      <c r="DG148" s="15"/>
      <c r="DH148" s="15"/>
      <c r="DI148" s="15"/>
      <c r="DJ148" s="15"/>
      <c r="DK148" s="15"/>
      <c r="DL148" s="15"/>
      <c r="DM148" s="15"/>
      <c r="DN148" s="15"/>
      <c r="DO148" s="15"/>
      <c r="DP148" s="15"/>
      <c r="DQ148" s="15"/>
      <c r="DR148" s="15"/>
      <c r="DS148" s="15"/>
      <c r="DT148" s="15"/>
      <c r="DU148" s="15"/>
      <c r="DV148" s="15"/>
      <c r="DW148" s="15"/>
      <c r="DX148" s="15"/>
      <c r="DY148" s="15"/>
      <c r="DZ148" s="15"/>
      <c r="EA148" s="15"/>
      <c r="EB148" s="15"/>
      <c r="EC148" s="15"/>
      <c r="ED148" s="15"/>
      <c r="EE148" s="15"/>
      <c r="EF148" s="15"/>
      <c r="EG148" s="15"/>
      <c r="EH148" s="15"/>
      <c r="EI148" s="15"/>
      <c r="EJ148" s="15"/>
      <c r="EK148" s="15"/>
      <c r="EL148" s="15"/>
      <c r="EM148" s="15"/>
      <c r="EN148" s="15"/>
      <c r="EO148" s="15"/>
      <c r="EP148" s="15"/>
      <c r="EQ148" s="15"/>
      <c r="ER148" s="15"/>
      <c r="ES148" s="15"/>
      <c r="ET148" s="15"/>
      <c r="EU148" s="15"/>
      <c r="EV148" s="15"/>
      <c r="EW148" s="15"/>
      <c r="EX148" s="15"/>
      <c r="EY148" s="15"/>
      <c r="EZ148" s="15"/>
      <c r="FA148" s="15"/>
      <c r="FB148" s="15"/>
      <c r="FC148" s="15"/>
      <c r="FD148" s="15"/>
      <c r="FE148" s="15"/>
      <c r="FF148" s="15"/>
      <c r="FG148" s="15"/>
      <c r="FH148" s="15"/>
      <c r="FI148" s="15"/>
      <c r="FJ148" s="15"/>
      <c r="FK148" s="15"/>
      <c r="FL148" s="15"/>
      <c r="FM148" s="15"/>
      <c r="FN148" s="15"/>
      <c r="FO148" s="15"/>
      <c r="FP148" s="15"/>
      <c r="FQ148" s="15"/>
      <c r="FR148" s="15"/>
      <c r="FS148" s="15"/>
      <c r="FT148" s="15"/>
      <c r="FU148" s="15"/>
      <c r="FV148" s="15"/>
      <c r="FW148" s="15"/>
      <c r="FX148" s="15"/>
      <c r="FY148" s="15"/>
      <c r="FZ148" s="15"/>
      <c r="GA148" s="15"/>
      <c r="GB148" s="15"/>
      <c r="GC148" s="15"/>
      <c r="GD148" s="15"/>
      <c r="GE148" s="15"/>
      <c r="GF148" s="15"/>
      <c r="GG148" s="15"/>
      <c r="GH148" s="15"/>
      <c r="GI148" s="15"/>
      <c r="GJ148" s="15"/>
      <c r="GK148" s="15"/>
      <c r="GL148" s="15"/>
      <c r="GM148" s="15"/>
      <c r="GN148" s="15"/>
      <c r="GO148" s="15"/>
      <c r="GP148" s="15"/>
      <c r="GQ148" s="15"/>
      <c r="GR148" s="15"/>
      <c r="GS148" s="15"/>
      <c r="GT148" s="15"/>
      <c r="GU148" s="15"/>
      <c r="GV148" s="15"/>
      <c r="GW148" s="15"/>
      <c r="GX148" s="15"/>
      <c r="GY148" s="15"/>
      <c r="GZ148" s="15"/>
      <c r="HA148" s="15"/>
      <c r="HB148" s="15"/>
      <c r="HC148" s="15"/>
      <c r="HD148" s="15"/>
      <c r="HE148" s="15"/>
      <c r="HF148" s="15"/>
      <c r="HG148" s="15"/>
      <c r="HH148" s="15"/>
      <c r="HI148" s="15"/>
      <c r="HJ148" s="15"/>
      <c r="HK148" s="15"/>
      <c r="HL148" s="15"/>
      <c r="HM148" s="15"/>
      <c r="HN148" s="15"/>
      <c r="HO148" s="15"/>
      <c r="HP148" s="15"/>
      <c r="HQ148" s="15"/>
      <c r="HR148" s="15"/>
      <c r="HS148" s="15"/>
      <c r="HT148" s="15"/>
      <c r="HU148" s="15"/>
      <c r="HV148" s="15"/>
      <c r="HW148" s="15"/>
      <c r="HX148" s="15"/>
      <c r="HY148" s="15"/>
      <c r="HZ148" s="15"/>
      <c r="IA148" s="15"/>
      <c r="IB148" s="15"/>
      <c r="IC148" s="15"/>
      <c r="ID148" s="15"/>
      <c r="IE148" s="15"/>
      <c r="IF148" s="15"/>
      <c r="IG148" s="15"/>
      <c r="IH148" s="15"/>
      <c r="II148" s="15"/>
      <c r="IJ148" s="15"/>
      <c r="IK148" s="15"/>
      <c r="IL148" s="15"/>
      <c r="IM148" s="15"/>
      <c r="IN148" s="15"/>
      <c r="IO148" s="15"/>
      <c r="IP148" s="15"/>
      <c r="IQ148" s="15"/>
      <c r="IR148" s="15"/>
      <c r="IS148" s="15"/>
      <c r="IT148" s="15"/>
      <c r="IU148" s="15"/>
      <c r="IV148" s="15"/>
      <c r="IW148" s="15"/>
    </row>
    <row r="150" customFormat="false" ht="12.75" hidden="false" customHeight="false" outlineLevel="0" collapsed="false">
      <c r="A150" s="17" t="s">
        <v>244</v>
      </c>
    </row>
    <row r="151" customFormat="false" ht="12.75" hidden="false" customHeight="false" outlineLevel="0" collapsed="false">
      <c r="A151" s="0" t="s">
        <v>44</v>
      </c>
      <c r="B151" s="0" t="s">
        <v>245</v>
      </c>
      <c r="C151" s="0" t="s">
        <v>246</v>
      </c>
      <c r="D151" s="0" t="n">
        <v>100021</v>
      </c>
      <c r="E151" s="1" t="n">
        <v>265</v>
      </c>
      <c r="G151" s="1" t="s">
        <v>47</v>
      </c>
      <c r="AJ151" s="1" t="n">
        <f aca="false">SUM(I151:AF151)</f>
        <v>0</v>
      </c>
      <c r="AL151" s="1" t="n">
        <f aca="false">E151-AJ151</f>
        <v>265</v>
      </c>
      <c r="AN151" s="1" t="n">
        <f aca="false">I151</f>
        <v>0</v>
      </c>
      <c r="AO151" s="1" t="n">
        <f aca="false">J151</f>
        <v>0</v>
      </c>
      <c r="AP151" s="1" t="n">
        <f aca="false">K151</f>
        <v>0</v>
      </c>
      <c r="AQ151" s="1" t="n">
        <f aca="false">L151</f>
        <v>0</v>
      </c>
      <c r="AR151" s="1" t="n">
        <f aca="false">M151</f>
        <v>0</v>
      </c>
      <c r="AS151" s="1" t="n">
        <f aca="false">N151</f>
        <v>0</v>
      </c>
      <c r="AU151" s="1" t="n">
        <f aca="false">SUM(AN151:AT151)</f>
        <v>0</v>
      </c>
    </row>
    <row r="152" customFormat="false" ht="12.75" hidden="false" customHeight="false" outlineLevel="0" collapsed="false">
      <c r="A152" s="0" t="s">
        <v>44</v>
      </c>
      <c r="B152" s="0" t="s">
        <v>247</v>
      </c>
      <c r="C152" s="0" t="s">
        <v>248</v>
      </c>
      <c r="D152" s="0" t="n">
        <v>100042</v>
      </c>
      <c r="E152" s="1" t="n">
        <v>3434</v>
      </c>
      <c r="G152" s="1" t="s">
        <v>63</v>
      </c>
      <c r="R152" s="1" t="n">
        <v>2026.296</v>
      </c>
      <c r="V152" s="1" t="n">
        <v>1408.104</v>
      </c>
      <c r="AH152" s="19" t="n">
        <f aca="false">+R152/E152</f>
        <v>0.590068724519511</v>
      </c>
      <c r="AJ152" s="1" t="n">
        <f aca="false">SUM(I152:AF152)</f>
        <v>3434.4</v>
      </c>
      <c r="AL152" s="1" t="n">
        <f aca="false">E152-AJ152</f>
        <v>-0.400000000000091</v>
      </c>
      <c r="AN152" s="1" t="n">
        <f aca="false">I152</f>
        <v>0</v>
      </c>
      <c r="AO152" s="1" t="n">
        <f aca="false">J152</f>
        <v>0</v>
      </c>
      <c r="AP152" s="1" t="n">
        <f aca="false">K152</f>
        <v>0</v>
      </c>
      <c r="AQ152" s="1" t="n">
        <f aca="false">L152</f>
        <v>0</v>
      </c>
      <c r="AR152" s="1" t="n">
        <f aca="false">M152</f>
        <v>0</v>
      </c>
      <c r="AS152" s="1" t="n">
        <f aca="false">N152</f>
        <v>0</v>
      </c>
      <c r="AU152" s="1" t="n">
        <f aca="false">SUM(AN152:AT152)</f>
        <v>0</v>
      </c>
    </row>
    <row r="153" customFormat="false" ht="12.75" hidden="false" customHeight="false" outlineLevel="0" collapsed="false">
      <c r="A153" s="0" t="s">
        <v>44</v>
      </c>
      <c r="B153" s="0" t="s">
        <v>249</v>
      </c>
      <c r="C153" s="0" t="s">
        <v>250</v>
      </c>
      <c r="D153" s="0" t="n">
        <v>100046</v>
      </c>
      <c r="E153" s="1" t="n">
        <v>15251</v>
      </c>
      <c r="G153" s="1" t="s">
        <v>47</v>
      </c>
      <c r="AJ153" s="1" t="n">
        <f aca="false">SUM(I153:AF153)</f>
        <v>0</v>
      </c>
      <c r="AL153" s="1" t="n">
        <f aca="false">E153-AJ153</f>
        <v>15251</v>
      </c>
      <c r="AN153" s="1" t="n">
        <f aca="false">I153</f>
        <v>0</v>
      </c>
      <c r="AO153" s="1" t="n">
        <f aca="false">J153</f>
        <v>0</v>
      </c>
      <c r="AP153" s="1" t="n">
        <f aca="false">K153</f>
        <v>0</v>
      </c>
      <c r="AQ153" s="1" t="n">
        <f aca="false">L153</f>
        <v>0</v>
      </c>
      <c r="AR153" s="1" t="n">
        <f aca="false">M153</f>
        <v>0</v>
      </c>
      <c r="AS153" s="1" t="n">
        <f aca="false">N153</f>
        <v>0</v>
      </c>
      <c r="AU153" s="1" t="n">
        <f aca="false">SUM(AN153:AT153)</f>
        <v>0</v>
      </c>
    </row>
    <row r="154" customFormat="false" ht="12.75" hidden="false" customHeight="false" outlineLevel="0" collapsed="false">
      <c r="A154" s="0" t="s">
        <v>44</v>
      </c>
      <c r="B154" s="0" t="s">
        <v>251</v>
      </c>
      <c r="C154" s="0" t="s">
        <v>246</v>
      </c>
      <c r="D154" s="0" t="n">
        <v>100061</v>
      </c>
      <c r="E154" s="1" t="n">
        <v>3107</v>
      </c>
      <c r="G154" s="1" t="s">
        <v>47</v>
      </c>
      <c r="AJ154" s="1" t="n">
        <f aca="false">SUM(I154:AF154)</f>
        <v>0</v>
      </c>
      <c r="AL154" s="1" t="n">
        <f aca="false">E154-AJ154</f>
        <v>3107</v>
      </c>
      <c r="AN154" s="1" t="n">
        <f aca="false">I154</f>
        <v>0</v>
      </c>
      <c r="AO154" s="1" t="n">
        <f aca="false">J154</f>
        <v>0</v>
      </c>
      <c r="AP154" s="1" t="n">
        <f aca="false">K154</f>
        <v>0</v>
      </c>
      <c r="AQ154" s="1" t="n">
        <f aca="false">L154</f>
        <v>0</v>
      </c>
      <c r="AR154" s="1" t="n">
        <f aca="false">M154</f>
        <v>0</v>
      </c>
      <c r="AS154" s="1" t="n">
        <f aca="false">N154</f>
        <v>0</v>
      </c>
      <c r="AU154" s="1" t="n">
        <f aca="false">SUM(AN154:AT154)</f>
        <v>0</v>
      </c>
    </row>
    <row r="155" customFormat="false" ht="12.75" hidden="false" customHeight="false" outlineLevel="0" collapsed="false">
      <c r="A155" s="0" t="s">
        <v>44</v>
      </c>
      <c r="B155" s="0" t="s">
        <v>252</v>
      </c>
      <c r="C155" s="0" t="s">
        <v>253</v>
      </c>
      <c r="D155" s="0" t="n">
        <v>100062</v>
      </c>
      <c r="E155" s="1" t="n">
        <v>22138</v>
      </c>
      <c r="G155" s="1" t="s">
        <v>63</v>
      </c>
      <c r="R155" s="1" t="n">
        <v>7864.713</v>
      </c>
      <c r="S155" s="1" t="n">
        <v>100</v>
      </c>
      <c r="T155" s="1" t="n">
        <v>1026.65</v>
      </c>
      <c r="U155" s="1" t="n">
        <v>1700</v>
      </c>
      <c r="V155" s="1" t="n">
        <v>5580.368</v>
      </c>
      <c r="W155" s="1" t="n">
        <v>1364.06</v>
      </c>
      <c r="X155" s="1" t="n">
        <v>826.65</v>
      </c>
      <c r="Y155" s="1" t="n">
        <v>900</v>
      </c>
      <c r="AH155" s="19" t="n">
        <f aca="false">+R155/E155</f>
        <v>0.355258514770982</v>
      </c>
      <c r="AJ155" s="1" t="n">
        <f aca="false">SUM(I155:AF155)</f>
        <v>19362.441</v>
      </c>
      <c r="AL155" s="1" t="n">
        <f aca="false">E155-AJ155</f>
        <v>2775.559</v>
      </c>
      <c r="AN155" s="1" t="n">
        <f aca="false">I155</f>
        <v>0</v>
      </c>
      <c r="AO155" s="1" t="n">
        <f aca="false">J155</f>
        <v>0</v>
      </c>
      <c r="AP155" s="1" t="n">
        <f aca="false">K155</f>
        <v>0</v>
      </c>
      <c r="AQ155" s="1" t="n">
        <f aca="false">L155</f>
        <v>0</v>
      </c>
      <c r="AR155" s="1" t="n">
        <f aca="false">M155</f>
        <v>0</v>
      </c>
      <c r="AS155" s="1" t="n">
        <f aca="false">N155</f>
        <v>0</v>
      </c>
      <c r="AU155" s="1" t="n">
        <f aca="false">SUM(AN155:AT155)</f>
        <v>0</v>
      </c>
    </row>
    <row r="156" customFormat="false" ht="12.75" hidden="false" customHeight="false" outlineLevel="0" collapsed="false">
      <c r="A156" s="0" t="s">
        <v>44</v>
      </c>
      <c r="B156" s="0" t="s">
        <v>254</v>
      </c>
      <c r="C156" s="0" t="s">
        <v>253</v>
      </c>
      <c r="D156" s="0" t="n">
        <v>100072</v>
      </c>
      <c r="E156" s="1" t="n">
        <v>367</v>
      </c>
      <c r="G156" s="1" t="s">
        <v>63</v>
      </c>
      <c r="R156" s="1" t="n">
        <v>216.442</v>
      </c>
      <c r="V156" s="1" t="n">
        <v>150.409</v>
      </c>
      <c r="AH156" s="19" t="n">
        <f aca="false">+R156/E156</f>
        <v>0.589760217983651</v>
      </c>
      <c r="AJ156" s="1" t="n">
        <f aca="false">SUM(I156:AF156)</f>
        <v>366.851</v>
      </c>
      <c r="AL156" s="1" t="n">
        <f aca="false">E156-AJ156</f>
        <v>0.149000000000001</v>
      </c>
      <c r="AN156" s="1" t="n">
        <f aca="false">I156</f>
        <v>0</v>
      </c>
      <c r="AO156" s="1" t="n">
        <f aca="false">J156</f>
        <v>0</v>
      </c>
      <c r="AP156" s="1" t="n">
        <f aca="false">K156</f>
        <v>0</v>
      </c>
      <c r="AQ156" s="1" t="n">
        <f aca="false">L156</f>
        <v>0</v>
      </c>
      <c r="AR156" s="1" t="n">
        <f aca="false">M156</f>
        <v>0</v>
      </c>
      <c r="AS156" s="1" t="n">
        <f aca="false">N156</f>
        <v>0</v>
      </c>
      <c r="AU156" s="1" t="n">
        <f aca="false">SUM(AN156:AT156)</f>
        <v>0</v>
      </c>
    </row>
    <row r="157" customFormat="false" ht="12.75" hidden="false" customHeight="false" outlineLevel="0" collapsed="false">
      <c r="A157" s="0" t="s">
        <v>44</v>
      </c>
      <c r="B157" s="0" t="s">
        <v>255</v>
      </c>
      <c r="C157" s="0" t="s">
        <v>250</v>
      </c>
      <c r="D157" s="0" t="n">
        <v>100073</v>
      </c>
      <c r="E157" s="1" t="n">
        <v>3659</v>
      </c>
      <c r="G157" s="1" t="s">
        <v>63</v>
      </c>
      <c r="N157" s="1" t="n">
        <v>194.021</v>
      </c>
      <c r="R157" s="1" t="n">
        <v>194.021</v>
      </c>
      <c r="S157" s="1" t="n">
        <v>194.021</v>
      </c>
      <c r="V157" s="1" t="n">
        <v>1967.932</v>
      </c>
      <c r="Y157" s="1" t="n">
        <v>194.021</v>
      </c>
      <c r="AH157" s="19" t="n">
        <f aca="false">+R157/E157</f>
        <v>0.0530256900792566</v>
      </c>
      <c r="AJ157" s="1" t="n">
        <f aca="false">SUM(I157:AF157)</f>
        <v>2744.016</v>
      </c>
      <c r="AL157" s="1" t="n">
        <f aca="false">E157-AJ157</f>
        <v>914.984</v>
      </c>
      <c r="AN157" s="1" t="n">
        <f aca="false">I157</f>
        <v>0</v>
      </c>
      <c r="AO157" s="1" t="n">
        <f aca="false">J157</f>
        <v>0</v>
      </c>
      <c r="AP157" s="1" t="n">
        <f aca="false">K157</f>
        <v>0</v>
      </c>
      <c r="AQ157" s="1" t="n">
        <f aca="false">L157</f>
        <v>0</v>
      </c>
      <c r="AR157" s="1" t="n">
        <f aca="false">M157</f>
        <v>0</v>
      </c>
      <c r="AS157" s="1" t="n">
        <f aca="false">N157</f>
        <v>194.021</v>
      </c>
      <c r="AU157" s="1" t="n">
        <f aca="false">SUM(AN157:AT157)</f>
        <v>194.021</v>
      </c>
    </row>
    <row r="158" customFormat="false" ht="12.75" hidden="false" customHeight="false" outlineLevel="0" collapsed="false">
      <c r="A158" s="0" t="s">
        <v>44</v>
      </c>
      <c r="B158" s="0" t="s">
        <v>256</v>
      </c>
      <c r="C158" s="0" t="s">
        <v>253</v>
      </c>
      <c r="D158" s="0" t="n">
        <v>100085</v>
      </c>
      <c r="E158" s="1" t="n">
        <v>673</v>
      </c>
      <c r="G158" s="1" t="s">
        <v>63</v>
      </c>
      <c r="R158" s="1" t="n">
        <v>397.247</v>
      </c>
      <c r="V158" s="1" t="n">
        <v>276.053</v>
      </c>
      <c r="AH158" s="19" t="n">
        <f aca="false">+R158/E158</f>
        <v>0.590263001485884</v>
      </c>
      <c r="AJ158" s="1" t="n">
        <f aca="false">SUM(I158:AF158)</f>
        <v>673.3</v>
      </c>
      <c r="AL158" s="1" t="n">
        <f aca="false">E158-AJ158</f>
        <v>-0.299999999999955</v>
      </c>
      <c r="AN158" s="1" t="n">
        <f aca="false">I158</f>
        <v>0</v>
      </c>
      <c r="AO158" s="1" t="n">
        <f aca="false">J158</f>
        <v>0</v>
      </c>
      <c r="AP158" s="1" t="n">
        <f aca="false">K158</f>
        <v>0</v>
      </c>
      <c r="AQ158" s="1" t="n">
        <f aca="false">L158</f>
        <v>0</v>
      </c>
      <c r="AR158" s="1" t="n">
        <f aca="false">M158</f>
        <v>0</v>
      </c>
      <c r="AS158" s="1" t="n">
        <f aca="false">N158</f>
        <v>0</v>
      </c>
      <c r="AU158" s="1" t="n">
        <f aca="false">SUM(AN158:AT158)</f>
        <v>0</v>
      </c>
    </row>
    <row r="159" customFormat="false" ht="12.75" hidden="false" customHeight="false" outlineLevel="0" collapsed="false">
      <c r="A159" s="0" t="s">
        <v>44</v>
      </c>
      <c r="B159" s="0" t="s">
        <v>257</v>
      </c>
      <c r="C159" s="0" t="s">
        <v>253</v>
      </c>
      <c r="D159" s="0" t="n">
        <v>100086</v>
      </c>
      <c r="E159" s="1" t="n">
        <v>1155</v>
      </c>
      <c r="G159" s="1" t="s">
        <v>63</v>
      </c>
      <c r="R159" s="1" t="n">
        <v>1155.157</v>
      </c>
      <c r="AH159" s="19" t="n">
        <f aca="false">+R159/E159</f>
        <v>1.00013593073593</v>
      </c>
      <c r="AJ159" s="1" t="n">
        <f aca="false">SUM(I159:AF159)</f>
        <v>1155.157</v>
      </c>
      <c r="AL159" s="1" t="n">
        <f aca="false">E159-AJ159</f>
        <v>-0.156999999999925</v>
      </c>
      <c r="AN159" s="1" t="n">
        <f aca="false">I159</f>
        <v>0</v>
      </c>
      <c r="AO159" s="1" t="n">
        <f aca="false">J159</f>
        <v>0</v>
      </c>
      <c r="AP159" s="1" t="n">
        <f aca="false">K159</f>
        <v>0</v>
      </c>
      <c r="AQ159" s="1" t="n">
        <f aca="false">L159</f>
        <v>0</v>
      </c>
      <c r="AR159" s="1" t="n">
        <f aca="false">M159</f>
        <v>0</v>
      </c>
      <c r="AS159" s="1" t="n">
        <f aca="false">N159</f>
        <v>0</v>
      </c>
      <c r="AU159" s="1" t="n">
        <f aca="false">SUM(AN159:AT159)</f>
        <v>0</v>
      </c>
    </row>
    <row r="160" customFormat="false" ht="12.75" hidden="false" customHeight="false" outlineLevel="0" collapsed="false">
      <c r="A160" s="0" t="s">
        <v>44</v>
      </c>
      <c r="B160" s="0" t="s">
        <v>258</v>
      </c>
      <c r="C160" s="0" t="s">
        <v>253</v>
      </c>
      <c r="D160" s="0" t="n">
        <v>100087</v>
      </c>
      <c r="E160" s="1" t="n">
        <v>1028</v>
      </c>
      <c r="G160" s="1" t="s">
        <v>63</v>
      </c>
      <c r="R160" s="1" t="n">
        <v>606.586</v>
      </c>
      <c r="V160" s="1" t="n">
        <v>421.526</v>
      </c>
      <c r="AH160" s="19" t="n">
        <f aca="false">+R160/E160</f>
        <v>0.59006420233463</v>
      </c>
      <c r="AJ160" s="1" t="n">
        <f aca="false">SUM(I160:AF160)</f>
        <v>1028.112</v>
      </c>
      <c r="AL160" s="1" t="n">
        <f aca="false">E160-AJ160</f>
        <v>-0.11200000000008</v>
      </c>
      <c r="AN160" s="1" t="n">
        <f aca="false">I160</f>
        <v>0</v>
      </c>
      <c r="AO160" s="1" t="n">
        <f aca="false">J160</f>
        <v>0</v>
      </c>
      <c r="AP160" s="1" t="n">
        <f aca="false">K160</f>
        <v>0</v>
      </c>
      <c r="AQ160" s="1" t="n">
        <f aca="false">L160</f>
        <v>0</v>
      </c>
      <c r="AR160" s="1" t="n">
        <f aca="false">M160</f>
        <v>0</v>
      </c>
      <c r="AS160" s="1" t="n">
        <f aca="false">N160</f>
        <v>0</v>
      </c>
      <c r="AU160" s="1" t="n">
        <f aca="false">SUM(AN160:AT160)</f>
        <v>0</v>
      </c>
    </row>
    <row r="161" customFormat="false" ht="12.75" hidden="false" customHeight="false" outlineLevel="0" collapsed="false">
      <c r="A161" s="0" t="s">
        <v>44</v>
      </c>
      <c r="B161" s="0" t="s">
        <v>259</v>
      </c>
      <c r="C161" s="0" t="s">
        <v>253</v>
      </c>
      <c r="D161" s="0" t="n">
        <v>100088</v>
      </c>
      <c r="E161" s="1" t="n">
        <v>704</v>
      </c>
      <c r="G161" s="1" t="s">
        <v>63</v>
      </c>
      <c r="R161" s="1" t="n">
        <v>415.065</v>
      </c>
      <c r="V161" s="1" t="n">
        <v>288.435</v>
      </c>
      <c r="AH161" s="19" t="n">
        <f aca="false">+R161/E161</f>
        <v>0.589580965909091</v>
      </c>
      <c r="AJ161" s="1" t="n">
        <f aca="false">SUM(I161:AF161)</f>
        <v>703.5</v>
      </c>
      <c r="AL161" s="1" t="n">
        <f aca="false">E161-AJ161</f>
        <v>0.5</v>
      </c>
      <c r="AN161" s="1" t="n">
        <f aca="false">I161</f>
        <v>0</v>
      </c>
      <c r="AO161" s="1" t="n">
        <f aca="false">J161</f>
        <v>0</v>
      </c>
      <c r="AP161" s="1" t="n">
        <f aca="false">K161</f>
        <v>0</v>
      </c>
      <c r="AQ161" s="1" t="n">
        <f aca="false">L161</f>
        <v>0</v>
      </c>
      <c r="AR161" s="1" t="n">
        <f aca="false">M161</f>
        <v>0</v>
      </c>
      <c r="AS161" s="1" t="n">
        <f aca="false">N161</f>
        <v>0</v>
      </c>
      <c r="AU161" s="1" t="n">
        <f aca="false">SUM(AN161:AT161)</f>
        <v>0</v>
      </c>
    </row>
    <row r="162" customFormat="false" ht="12.75" hidden="false" customHeight="false" outlineLevel="0" collapsed="false">
      <c r="A162" s="0" t="s">
        <v>44</v>
      </c>
      <c r="B162" s="0" t="s">
        <v>260</v>
      </c>
      <c r="C162" s="0" t="s">
        <v>253</v>
      </c>
      <c r="D162" s="0" t="n">
        <v>100100</v>
      </c>
      <c r="E162" s="1" t="n">
        <v>503</v>
      </c>
      <c r="G162" s="1" t="s">
        <v>63</v>
      </c>
      <c r="R162" s="1" t="n">
        <v>503.099</v>
      </c>
      <c r="AH162" s="19" t="n">
        <f aca="false">+R162/E162</f>
        <v>1.00019681908549</v>
      </c>
      <c r="AJ162" s="1" t="n">
        <f aca="false">SUM(I162:AF162)</f>
        <v>503.099</v>
      </c>
      <c r="AL162" s="1" t="n">
        <f aca="false">E162-AJ162</f>
        <v>-0.0989999999999895</v>
      </c>
      <c r="AN162" s="1" t="n">
        <f aca="false">I162</f>
        <v>0</v>
      </c>
      <c r="AO162" s="1" t="n">
        <f aca="false">J162</f>
        <v>0</v>
      </c>
      <c r="AP162" s="1" t="n">
        <f aca="false">K162</f>
        <v>0</v>
      </c>
      <c r="AQ162" s="1" t="n">
        <f aca="false">L162</f>
        <v>0</v>
      </c>
      <c r="AR162" s="1" t="n">
        <f aca="false">M162</f>
        <v>0</v>
      </c>
      <c r="AS162" s="1" t="n">
        <f aca="false">N162</f>
        <v>0</v>
      </c>
      <c r="AU162" s="1" t="n">
        <f aca="false">SUM(AN162:AT162)</f>
        <v>0</v>
      </c>
    </row>
    <row r="163" customFormat="false" ht="12.75" hidden="false" customHeight="false" outlineLevel="0" collapsed="false">
      <c r="A163" s="0" t="s">
        <v>44</v>
      </c>
      <c r="B163" s="0" t="s">
        <v>261</v>
      </c>
      <c r="C163" s="0" t="s">
        <v>250</v>
      </c>
      <c r="D163" s="0" t="n">
        <v>100102</v>
      </c>
      <c r="E163" s="1" t="n">
        <v>1887</v>
      </c>
      <c r="G163" s="1" t="s">
        <v>47</v>
      </c>
      <c r="AJ163" s="1" t="n">
        <f aca="false">SUM(I163:AF163)</f>
        <v>0</v>
      </c>
      <c r="AL163" s="1" t="n">
        <f aca="false">E163-AJ163</f>
        <v>1887</v>
      </c>
      <c r="AN163" s="1" t="n">
        <f aca="false">I163</f>
        <v>0</v>
      </c>
      <c r="AO163" s="1" t="n">
        <f aca="false">J163</f>
        <v>0</v>
      </c>
      <c r="AP163" s="1" t="n">
        <f aca="false">K163</f>
        <v>0</v>
      </c>
      <c r="AQ163" s="1" t="n">
        <f aca="false">L163</f>
        <v>0</v>
      </c>
      <c r="AR163" s="1" t="n">
        <f aca="false">M163</f>
        <v>0</v>
      </c>
      <c r="AS163" s="1" t="n">
        <f aca="false">N163</f>
        <v>0</v>
      </c>
      <c r="AU163" s="1" t="n">
        <f aca="false">SUM(AN163:AT163)</f>
        <v>0</v>
      </c>
    </row>
    <row r="164" customFormat="false" ht="12.75" hidden="false" customHeight="false" outlineLevel="0" collapsed="false">
      <c r="A164" s="0" t="s">
        <v>44</v>
      </c>
      <c r="B164" s="0" t="s">
        <v>262</v>
      </c>
      <c r="C164" s="0" t="s">
        <v>253</v>
      </c>
      <c r="D164" s="0" t="n">
        <v>100108</v>
      </c>
      <c r="E164" s="1" t="n">
        <v>1131</v>
      </c>
      <c r="G164" s="1" t="s">
        <v>63</v>
      </c>
      <c r="R164" s="1" t="n">
        <v>666.995</v>
      </c>
      <c r="V164" s="1" t="n">
        <v>463.505</v>
      </c>
      <c r="AH164" s="19" t="n">
        <f aca="false">+R164/E164</f>
        <v>0.5897391688771</v>
      </c>
      <c r="AJ164" s="1" t="n">
        <f aca="false">SUM(I164:AF164)</f>
        <v>1130.5</v>
      </c>
      <c r="AL164" s="1" t="n">
        <f aca="false">E164-AJ164</f>
        <v>0.5</v>
      </c>
      <c r="AN164" s="1" t="n">
        <f aca="false">I164</f>
        <v>0</v>
      </c>
      <c r="AO164" s="1" t="n">
        <f aca="false">J164</f>
        <v>0</v>
      </c>
      <c r="AP164" s="1" t="n">
        <f aca="false">K164</f>
        <v>0</v>
      </c>
      <c r="AQ164" s="1" t="n">
        <f aca="false">L164</f>
        <v>0</v>
      </c>
      <c r="AR164" s="1" t="n">
        <f aca="false">M164</f>
        <v>0</v>
      </c>
      <c r="AS164" s="1" t="n">
        <f aca="false">N164</f>
        <v>0</v>
      </c>
      <c r="AU164" s="1" t="n">
        <f aca="false">SUM(AN164:AT164)</f>
        <v>0</v>
      </c>
    </row>
    <row r="165" customFormat="false" ht="12.75" hidden="false" customHeight="false" outlineLevel="0" collapsed="false">
      <c r="A165" s="0" t="s">
        <v>44</v>
      </c>
      <c r="B165" s="0" t="s">
        <v>263</v>
      </c>
      <c r="C165" s="0" t="s">
        <v>250</v>
      </c>
      <c r="D165" s="0" t="n">
        <v>100135</v>
      </c>
      <c r="E165" s="1" t="n">
        <v>1086</v>
      </c>
      <c r="G165" s="1" t="s">
        <v>195</v>
      </c>
      <c r="I165" s="1" t="n">
        <v>10.852</v>
      </c>
      <c r="J165" s="1" t="n">
        <v>10.852</v>
      </c>
      <c r="K165" s="1" t="n">
        <v>10.852</v>
      </c>
      <c r="L165" s="1" t="n">
        <v>32.556</v>
      </c>
      <c r="M165" s="1" t="n">
        <v>65.112</v>
      </c>
      <c r="N165" s="1" t="n">
        <v>43.408</v>
      </c>
      <c r="P165" s="1" t="n">
        <v>65.112</v>
      </c>
      <c r="R165" s="1" t="n">
        <v>75.964</v>
      </c>
      <c r="S165" s="1" t="n">
        <v>130.224</v>
      </c>
      <c r="T165" s="1" t="n">
        <v>32.556</v>
      </c>
      <c r="U165" s="1" t="n">
        <v>21.704</v>
      </c>
      <c r="V165" s="1" t="n">
        <v>97.668</v>
      </c>
      <c r="W165" s="1" t="n">
        <v>32.556</v>
      </c>
      <c r="X165" s="1" t="n">
        <v>130.224</v>
      </c>
      <c r="Y165" s="1" t="n">
        <v>10.852</v>
      </c>
      <c r="Z165" s="1" t="n">
        <v>10.852</v>
      </c>
      <c r="AA165" s="1" t="n">
        <v>10.852</v>
      </c>
      <c r="AD165" s="1" t="n">
        <v>10.852</v>
      </c>
      <c r="AH165" s="19" t="n">
        <f aca="false">+R165/E165</f>
        <v>0.0699484346224678</v>
      </c>
      <c r="AJ165" s="1" t="n">
        <f aca="false">SUM(I165:AF165)</f>
        <v>803.048</v>
      </c>
      <c r="AL165" s="1" t="n">
        <f aca="false">E165-AJ165</f>
        <v>282.952</v>
      </c>
      <c r="AN165" s="1" t="n">
        <f aca="false">I165</f>
        <v>10.852</v>
      </c>
      <c r="AO165" s="1" t="n">
        <f aca="false">J165</f>
        <v>10.852</v>
      </c>
      <c r="AP165" s="1" t="n">
        <f aca="false">K165</f>
        <v>10.852</v>
      </c>
      <c r="AQ165" s="1" t="n">
        <f aca="false">L165</f>
        <v>32.556</v>
      </c>
      <c r="AR165" s="1" t="n">
        <f aca="false">M165</f>
        <v>65.112</v>
      </c>
      <c r="AS165" s="1" t="n">
        <f aca="false">N165</f>
        <v>43.408</v>
      </c>
      <c r="AU165" s="1" t="n">
        <f aca="false">SUM(AN165:AT165)</f>
        <v>173.632</v>
      </c>
    </row>
    <row r="166" customFormat="false" ht="12.75" hidden="false" customHeight="false" outlineLevel="0" collapsed="false">
      <c r="A166" s="0" t="s">
        <v>44</v>
      </c>
      <c r="B166" s="0" t="s">
        <v>264</v>
      </c>
      <c r="C166" s="0" t="s">
        <v>250</v>
      </c>
      <c r="D166" s="0" t="n">
        <v>100136</v>
      </c>
      <c r="E166" s="1" t="n">
        <v>1026</v>
      </c>
      <c r="G166" s="1" t="s">
        <v>47</v>
      </c>
      <c r="AJ166" s="1" t="n">
        <f aca="false">SUM(I166:AF166)</f>
        <v>0</v>
      </c>
      <c r="AL166" s="1" t="n">
        <f aca="false">E166-AJ166</f>
        <v>1026</v>
      </c>
      <c r="AN166" s="1" t="n">
        <f aca="false">I166</f>
        <v>0</v>
      </c>
      <c r="AO166" s="1" t="n">
        <f aca="false">J166</f>
        <v>0</v>
      </c>
      <c r="AP166" s="1" t="n">
        <f aca="false">K166</f>
        <v>0</v>
      </c>
      <c r="AQ166" s="1" t="n">
        <f aca="false">L166</f>
        <v>0</v>
      </c>
      <c r="AR166" s="1" t="n">
        <f aca="false">M166</f>
        <v>0</v>
      </c>
      <c r="AS166" s="1" t="n">
        <f aca="false">N166</f>
        <v>0</v>
      </c>
      <c r="AU166" s="1" t="n">
        <f aca="false">SUM(AN166:AT166)</f>
        <v>0</v>
      </c>
    </row>
    <row r="167" customFormat="false" ht="12.75" hidden="false" customHeight="false" outlineLevel="0" collapsed="false">
      <c r="A167" s="0" t="s">
        <v>44</v>
      </c>
      <c r="B167" s="0" t="s">
        <v>265</v>
      </c>
      <c r="C167" s="0" t="s">
        <v>250</v>
      </c>
      <c r="D167" s="0" t="n">
        <v>100137</v>
      </c>
      <c r="E167" s="1" t="n">
        <v>3156</v>
      </c>
      <c r="G167" s="1" t="s">
        <v>47</v>
      </c>
      <c r="AJ167" s="1" t="n">
        <f aca="false">SUM(I167:AF167)</f>
        <v>0</v>
      </c>
      <c r="AL167" s="1" t="n">
        <f aca="false">E167-AJ167</f>
        <v>3156</v>
      </c>
      <c r="AN167" s="1" t="n">
        <f aca="false">I167</f>
        <v>0</v>
      </c>
      <c r="AO167" s="1" t="n">
        <f aca="false">J167</f>
        <v>0</v>
      </c>
      <c r="AP167" s="1" t="n">
        <f aca="false">K167</f>
        <v>0</v>
      </c>
      <c r="AQ167" s="1" t="n">
        <f aca="false">L167</f>
        <v>0</v>
      </c>
      <c r="AR167" s="1" t="n">
        <f aca="false">M167</f>
        <v>0</v>
      </c>
      <c r="AS167" s="1" t="n">
        <f aca="false">N167</f>
        <v>0</v>
      </c>
      <c r="AU167" s="1" t="n">
        <f aca="false">SUM(AN167:AT167)</f>
        <v>0</v>
      </c>
    </row>
    <row r="168" customFormat="false" ht="12.75" hidden="false" customHeight="false" outlineLevel="0" collapsed="false">
      <c r="A168" s="0" t="s">
        <v>44</v>
      </c>
      <c r="B168" s="0" t="s">
        <v>266</v>
      </c>
      <c r="C168" s="0" t="s">
        <v>250</v>
      </c>
      <c r="D168" s="0" t="n">
        <v>100144</v>
      </c>
      <c r="E168" s="1" t="n">
        <v>0</v>
      </c>
      <c r="AJ168" s="1" t="n">
        <f aca="false">SUM(I168:AF168)</f>
        <v>0</v>
      </c>
      <c r="AL168" s="1" t="n">
        <f aca="false">E168-AJ168</f>
        <v>0</v>
      </c>
      <c r="AN168" s="1" t="n">
        <f aca="false">I168</f>
        <v>0</v>
      </c>
      <c r="AO168" s="1" t="n">
        <f aca="false">J168</f>
        <v>0</v>
      </c>
      <c r="AP168" s="1" t="n">
        <f aca="false">K168</f>
        <v>0</v>
      </c>
      <c r="AQ168" s="1" t="n">
        <f aca="false">L168</f>
        <v>0</v>
      </c>
      <c r="AR168" s="1" t="n">
        <f aca="false">M168</f>
        <v>0</v>
      </c>
      <c r="AS168" s="1" t="n">
        <f aca="false">N168</f>
        <v>0</v>
      </c>
      <c r="AU168" s="1" t="n">
        <f aca="false">SUM(AN168:AT168)</f>
        <v>0</v>
      </c>
    </row>
    <row r="169" customFormat="false" ht="12.75" hidden="false" customHeight="false" outlineLevel="0" collapsed="false">
      <c r="A169" s="0" t="s">
        <v>44</v>
      </c>
      <c r="B169" s="0" t="s">
        <v>267</v>
      </c>
      <c r="C169" s="0" t="s">
        <v>250</v>
      </c>
      <c r="D169" s="0" t="n">
        <v>100145</v>
      </c>
      <c r="E169" s="1" t="n">
        <v>1973</v>
      </c>
      <c r="G169" s="1" t="s">
        <v>63</v>
      </c>
      <c r="T169" s="1" t="n">
        <v>600</v>
      </c>
      <c r="Y169" s="1" t="n">
        <v>600</v>
      </c>
      <c r="AC169" s="1" t="n">
        <v>80</v>
      </c>
      <c r="AJ169" s="1" t="n">
        <f aca="false">SUM(I169:AF169)</f>
        <v>1280</v>
      </c>
      <c r="AL169" s="1" t="n">
        <f aca="false">E169-AJ169</f>
        <v>693</v>
      </c>
      <c r="AO169" s="1" t="n">
        <f aca="false">J169</f>
        <v>0</v>
      </c>
      <c r="AP169" s="1" t="n">
        <f aca="false">K169</f>
        <v>0</v>
      </c>
      <c r="AQ169" s="1" t="n">
        <f aca="false">L169</f>
        <v>0</v>
      </c>
      <c r="AR169" s="1" t="n">
        <f aca="false">M169</f>
        <v>0</v>
      </c>
      <c r="AS169" s="1" t="n">
        <f aca="false">N169</f>
        <v>0</v>
      </c>
      <c r="AU169" s="1" t="n">
        <f aca="false">SUM(AN169:AT169)</f>
        <v>0</v>
      </c>
    </row>
    <row r="170" customFormat="false" ht="12.75" hidden="false" customHeight="false" outlineLevel="0" collapsed="false">
      <c r="A170" s="0" t="s">
        <v>44</v>
      </c>
      <c r="B170" s="0" t="s">
        <v>268</v>
      </c>
      <c r="C170" s="0" t="s">
        <v>246</v>
      </c>
      <c r="D170" s="0" t="n">
        <v>100178</v>
      </c>
      <c r="E170" s="1" t="n">
        <v>0</v>
      </c>
      <c r="AJ170" s="1" t="n">
        <f aca="false">SUM(I170:AF170)</f>
        <v>0</v>
      </c>
      <c r="AL170" s="1" t="n">
        <f aca="false">E170-AJ170</f>
        <v>0</v>
      </c>
      <c r="AN170" s="1" t="n">
        <f aca="false">I170</f>
        <v>0</v>
      </c>
      <c r="AO170" s="1" t="n">
        <f aca="false">J170</f>
        <v>0</v>
      </c>
      <c r="AP170" s="1" t="n">
        <f aca="false">K170</f>
        <v>0</v>
      </c>
      <c r="AQ170" s="1" t="n">
        <f aca="false">L170</f>
        <v>0</v>
      </c>
      <c r="AR170" s="1" t="n">
        <f aca="false">M170</f>
        <v>0</v>
      </c>
      <c r="AS170" s="1" t="n">
        <f aca="false">N170</f>
        <v>0</v>
      </c>
      <c r="AU170" s="1" t="n">
        <f aca="false">SUM(AN170:AT170)</f>
        <v>0</v>
      </c>
    </row>
    <row r="171" customFormat="false" ht="12.75" hidden="false" customHeight="false" outlineLevel="0" collapsed="false">
      <c r="A171" s="0" t="s">
        <v>44</v>
      </c>
      <c r="B171" s="18" t="s">
        <v>269</v>
      </c>
      <c r="C171" s="18" t="s">
        <v>270</v>
      </c>
      <c r="D171" s="18" t="n">
        <v>100222</v>
      </c>
      <c r="E171" s="1" t="n">
        <v>864</v>
      </c>
      <c r="G171" s="1" t="s">
        <v>63</v>
      </c>
      <c r="N171" s="1" t="n">
        <v>129.6</v>
      </c>
      <c r="R171" s="1" t="n">
        <v>216</v>
      </c>
      <c r="S171" s="1" t="n">
        <v>86.4</v>
      </c>
      <c r="T171" s="1" t="n">
        <v>129.6</v>
      </c>
      <c r="U171" s="1" t="n">
        <v>86.4</v>
      </c>
      <c r="Y171" s="1" t="n">
        <v>129.6</v>
      </c>
      <c r="Z171" s="1" t="n">
        <v>43.2</v>
      </c>
      <c r="AA171" s="1" t="n">
        <v>43.2</v>
      </c>
      <c r="AH171" s="19" t="n">
        <f aca="false">+R171/E171</f>
        <v>0.25</v>
      </c>
      <c r="AJ171" s="1" t="n">
        <f aca="false">SUM(I171:AF171)</f>
        <v>864</v>
      </c>
      <c r="AL171" s="1" t="n">
        <f aca="false">E171-AJ171</f>
        <v>0</v>
      </c>
      <c r="AN171" s="1" t="n">
        <f aca="false">I171</f>
        <v>0</v>
      </c>
      <c r="AO171" s="1" t="n">
        <f aca="false">J171</f>
        <v>0</v>
      </c>
      <c r="AP171" s="1" t="n">
        <f aca="false">K171</f>
        <v>0</v>
      </c>
      <c r="AQ171" s="1" t="n">
        <f aca="false">L171</f>
        <v>0</v>
      </c>
      <c r="AR171" s="1" t="n">
        <f aca="false">M171</f>
        <v>0</v>
      </c>
      <c r="AS171" s="1" t="n">
        <f aca="false">N171</f>
        <v>129.6</v>
      </c>
      <c r="AU171" s="1" t="n">
        <f aca="false">SUM(AN171:AT171)</f>
        <v>129.6</v>
      </c>
    </row>
    <row r="172" customFormat="false" ht="12.75" hidden="false" customHeight="false" outlineLevel="0" collapsed="false">
      <c r="A172" s="0" t="s">
        <v>44</v>
      </c>
      <c r="B172" s="18" t="s">
        <v>271</v>
      </c>
      <c r="C172" s="18" t="s">
        <v>272</v>
      </c>
      <c r="D172" s="18" t="n">
        <v>100223</v>
      </c>
      <c r="E172" s="1" t="n">
        <v>668</v>
      </c>
      <c r="G172" s="1" t="s">
        <v>63</v>
      </c>
      <c r="N172" s="1" t="n">
        <v>32.736</v>
      </c>
      <c r="O172" s="1" t="n">
        <v>2.004</v>
      </c>
      <c r="P172" s="1" t="n">
        <v>3.34</v>
      </c>
      <c r="Q172" s="1" t="n">
        <v>3.34</v>
      </c>
      <c r="R172" s="1" t="n">
        <v>180.38</v>
      </c>
      <c r="S172" s="1" t="n">
        <v>26.723</v>
      </c>
      <c r="T172" s="1" t="n">
        <v>182.384</v>
      </c>
      <c r="U172" s="1" t="n">
        <v>56.786</v>
      </c>
      <c r="V172" s="1" t="n">
        <v>153.657</v>
      </c>
      <c r="Y172" s="1" t="n">
        <v>4.008</v>
      </c>
      <c r="AA172" s="1" t="n">
        <v>14.03</v>
      </c>
      <c r="AB172" s="1" t="n">
        <v>8.685</v>
      </c>
      <c r="AH172" s="19" t="n">
        <f aca="false">+R172/E172</f>
        <v>0.27002994011976</v>
      </c>
      <c r="AJ172" s="1" t="n">
        <f aca="false">SUM(I172:AF172)</f>
        <v>668.073</v>
      </c>
      <c r="AL172" s="1" t="n">
        <f aca="false">E172-AJ172</f>
        <v>-0.0729999999999791</v>
      </c>
      <c r="AN172" s="1" t="n">
        <f aca="false">I172</f>
        <v>0</v>
      </c>
      <c r="AO172" s="1" t="n">
        <f aca="false">J172</f>
        <v>0</v>
      </c>
      <c r="AP172" s="1" t="n">
        <f aca="false">K172</f>
        <v>0</v>
      </c>
      <c r="AQ172" s="1" t="n">
        <f aca="false">L172</f>
        <v>0</v>
      </c>
      <c r="AR172" s="1" t="n">
        <f aca="false">M172</f>
        <v>0</v>
      </c>
      <c r="AS172" s="1" t="n">
        <f aca="false">N172</f>
        <v>32.736</v>
      </c>
      <c r="AU172" s="1" t="n">
        <f aca="false">SUM(AN172:AT172)</f>
        <v>32.736</v>
      </c>
    </row>
    <row r="173" customFormat="false" ht="12.75" hidden="false" customHeight="false" outlineLevel="0" collapsed="false">
      <c r="A173" s="0" t="s">
        <v>44</v>
      </c>
      <c r="B173" s="18" t="s">
        <v>273</v>
      </c>
      <c r="C173" s="18" t="s">
        <v>253</v>
      </c>
      <c r="D173" s="18" t="n">
        <v>100231</v>
      </c>
      <c r="E173" s="1" t="n">
        <v>0</v>
      </c>
      <c r="AJ173" s="1" t="n">
        <f aca="false">SUM(I173:AF173)</f>
        <v>0</v>
      </c>
      <c r="AL173" s="1" t="n">
        <f aca="false">E173-AJ173</f>
        <v>0</v>
      </c>
      <c r="AN173" s="1" t="n">
        <f aca="false">I173</f>
        <v>0</v>
      </c>
      <c r="AO173" s="1" t="n">
        <f aca="false">J173</f>
        <v>0</v>
      </c>
      <c r="AP173" s="1" t="n">
        <f aca="false">K173</f>
        <v>0</v>
      </c>
      <c r="AQ173" s="1" t="n">
        <f aca="false">L173</f>
        <v>0</v>
      </c>
      <c r="AR173" s="1" t="n">
        <f aca="false">M173</f>
        <v>0</v>
      </c>
      <c r="AS173" s="1" t="n">
        <f aca="false">N173</f>
        <v>0</v>
      </c>
      <c r="AU173" s="1" t="n">
        <f aca="false">SUM(AN173:AT173)</f>
        <v>0</v>
      </c>
    </row>
    <row r="174" customFormat="false" ht="12.75" hidden="false" customHeight="false" outlineLevel="0" collapsed="false">
      <c r="A174" s="0" t="s">
        <v>44</v>
      </c>
      <c r="B174" s="18" t="s">
        <v>274</v>
      </c>
      <c r="C174" s="18" t="s">
        <v>275</v>
      </c>
      <c r="D174" s="18" t="n">
        <v>100233</v>
      </c>
      <c r="E174" s="1" t="n">
        <v>0</v>
      </c>
      <c r="AJ174" s="1" t="n">
        <f aca="false">SUM(I174:AF174)</f>
        <v>0</v>
      </c>
      <c r="AL174" s="1" t="n">
        <f aca="false">E174-AJ174</f>
        <v>0</v>
      </c>
      <c r="AN174" s="1" t="n">
        <f aca="false">I174</f>
        <v>0</v>
      </c>
      <c r="AO174" s="1" t="n">
        <f aca="false">J174</f>
        <v>0</v>
      </c>
      <c r="AP174" s="1" t="n">
        <f aca="false">K174</f>
        <v>0</v>
      </c>
      <c r="AQ174" s="1" t="n">
        <f aca="false">L174</f>
        <v>0</v>
      </c>
      <c r="AR174" s="1" t="n">
        <f aca="false">M174</f>
        <v>0</v>
      </c>
      <c r="AS174" s="1" t="n">
        <f aca="false">N174</f>
        <v>0</v>
      </c>
      <c r="AU174" s="1" t="n">
        <f aca="false">SUM(AN174:AT174)</f>
        <v>0</v>
      </c>
    </row>
    <row r="175" customFormat="false" ht="12.75" hidden="false" customHeight="false" outlineLevel="0" collapsed="false">
      <c r="A175" s="0" t="s">
        <v>44</v>
      </c>
      <c r="B175" s="18" t="s">
        <v>276</v>
      </c>
      <c r="C175" s="18" t="s">
        <v>277</v>
      </c>
      <c r="D175" s="18" t="n">
        <v>100252</v>
      </c>
      <c r="E175" s="1" t="n">
        <v>1253</v>
      </c>
      <c r="G175" s="1" t="s">
        <v>63</v>
      </c>
      <c r="P175" s="1" t="n">
        <v>150.327</v>
      </c>
      <c r="R175" s="1" t="n">
        <v>150.327</v>
      </c>
      <c r="S175" s="1" t="n">
        <v>150.327</v>
      </c>
      <c r="T175" s="1" t="n">
        <v>25.054</v>
      </c>
      <c r="U175" s="1" t="n">
        <v>150.327</v>
      </c>
      <c r="V175" s="1" t="n">
        <v>250.545</v>
      </c>
      <c r="Y175" s="1" t="n">
        <v>375.818</v>
      </c>
      <c r="AH175" s="19" t="n">
        <f aca="false">+R175/E175</f>
        <v>0.1199736632083</v>
      </c>
      <c r="AJ175" s="1" t="n">
        <f aca="false">SUM(I175:AF175)</f>
        <v>1252.725</v>
      </c>
      <c r="AL175" s="1" t="n">
        <f aca="false">E175-AJ175</f>
        <v>0.275000000000091</v>
      </c>
      <c r="AN175" s="1" t="n">
        <f aca="false">I175</f>
        <v>0</v>
      </c>
      <c r="AO175" s="1" t="n">
        <f aca="false">J175</f>
        <v>0</v>
      </c>
      <c r="AP175" s="1" t="n">
        <f aca="false">K175</f>
        <v>0</v>
      </c>
      <c r="AQ175" s="1" t="n">
        <f aca="false">L175</f>
        <v>0</v>
      </c>
      <c r="AR175" s="1" t="n">
        <f aca="false">M175</f>
        <v>0</v>
      </c>
      <c r="AS175" s="1" t="n">
        <f aca="false">N175</f>
        <v>0</v>
      </c>
      <c r="AU175" s="1" t="n">
        <f aca="false">SUM(AN175:AT175)</f>
        <v>0</v>
      </c>
    </row>
    <row r="176" customFormat="false" ht="12.75" hidden="false" customHeight="false" outlineLevel="0" collapsed="false">
      <c r="A176" s="0" t="s">
        <v>44</v>
      </c>
      <c r="B176" s="18" t="s">
        <v>278</v>
      </c>
      <c r="C176" s="18" t="s">
        <v>279</v>
      </c>
      <c r="D176" s="18" t="n">
        <v>100882</v>
      </c>
      <c r="E176" s="1" t="n">
        <v>1753</v>
      </c>
      <c r="G176" s="1" t="s">
        <v>63</v>
      </c>
      <c r="N176" s="1" t="n">
        <v>409.68</v>
      </c>
      <c r="P176" s="1" t="n">
        <v>5</v>
      </c>
      <c r="Q176" s="1" t="n">
        <v>5</v>
      </c>
      <c r="R176" s="1" t="n">
        <v>222</v>
      </c>
      <c r="S176" s="1" t="n">
        <v>222</v>
      </c>
      <c r="T176" s="1" t="n">
        <v>222</v>
      </c>
      <c r="U176" s="1" t="n">
        <v>222</v>
      </c>
      <c r="V176" s="1" t="n">
        <v>222</v>
      </c>
      <c r="Y176" s="1" t="n">
        <v>223</v>
      </c>
      <c r="AH176" s="19" t="n">
        <f aca="false">+R176/E176</f>
        <v>0.126640045636053</v>
      </c>
      <c r="AJ176" s="1" t="n">
        <f aca="false">SUM(I176:AF176)</f>
        <v>1752.68</v>
      </c>
      <c r="AL176" s="1" t="n">
        <f aca="false">E176-AJ176</f>
        <v>0.319999999999936</v>
      </c>
      <c r="AN176" s="1" t="n">
        <f aca="false">I176</f>
        <v>0</v>
      </c>
      <c r="AO176" s="1" t="n">
        <f aca="false">J176</f>
        <v>0</v>
      </c>
      <c r="AP176" s="1" t="n">
        <f aca="false">K176</f>
        <v>0</v>
      </c>
      <c r="AQ176" s="1" t="n">
        <f aca="false">L176</f>
        <v>0</v>
      </c>
      <c r="AR176" s="1" t="n">
        <f aca="false">M176</f>
        <v>0</v>
      </c>
      <c r="AS176" s="1" t="n">
        <f aca="false">N176</f>
        <v>409.68</v>
      </c>
      <c r="AU176" s="1" t="n">
        <f aca="false">SUM(AN176:AT176)</f>
        <v>409.68</v>
      </c>
    </row>
    <row r="177" customFormat="false" ht="12.75" hidden="false" customHeight="false" outlineLevel="0" collapsed="false">
      <c r="A177" s="0" t="s">
        <v>44</v>
      </c>
      <c r="B177" s="18" t="s">
        <v>280</v>
      </c>
      <c r="C177" s="18" t="s">
        <v>281</v>
      </c>
      <c r="D177" s="18" t="n">
        <v>100883</v>
      </c>
      <c r="E177" s="1" t="n">
        <v>521</v>
      </c>
      <c r="G177" s="1" t="s">
        <v>63</v>
      </c>
      <c r="N177" s="1" t="n">
        <v>130.283</v>
      </c>
      <c r="P177" s="1" t="n">
        <v>26.057</v>
      </c>
      <c r="Q177" s="1" t="n">
        <v>26.057</v>
      </c>
      <c r="R177" s="1" t="n">
        <v>52.113</v>
      </c>
      <c r="S177" s="1" t="n">
        <v>26.057</v>
      </c>
      <c r="T177" s="1" t="n">
        <v>52.113</v>
      </c>
      <c r="U177" s="1" t="n">
        <v>52.113</v>
      </c>
      <c r="V177" s="1" t="n">
        <v>52.113</v>
      </c>
      <c r="X177" s="1" t="n">
        <v>5.211</v>
      </c>
      <c r="Y177" s="1" t="n">
        <v>78.17</v>
      </c>
      <c r="Z177" s="1" t="n">
        <v>5.211</v>
      </c>
      <c r="AB177" s="1" t="n">
        <v>10.423</v>
      </c>
      <c r="AC177" s="1" t="n">
        <v>5.211</v>
      </c>
      <c r="AH177" s="19" t="n">
        <f aca="false">+R177/E177</f>
        <v>0.100024952015355</v>
      </c>
      <c r="AJ177" s="1" t="n">
        <f aca="false">SUM(I177:AF177)</f>
        <v>521.132</v>
      </c>
      <c r="AL177" s="1" t="n">
        <f aca="false">E177-AJ177</f>
        <v>-0.131999999999948</v>
      </c>
      <c r="AN177" s="1" t="n">
        <f aca="false">I177</f>
        <v>0</v>
      </c>
      <c r="AO177" s="1" t="n">
        <f aca="false">J177</f>
        <v>0</v>
      </c>
      <c r="AP177" s="1" t="n">
        <f aca="false">K177</f>
        <v>0</v>
      </c>
      <c r="AQ177" s="1" t="n">
        <f aca="false">L177</f>
        <v>0</v>
      </c>
      <c r="AR177" s="1" t="n">
        <f aca="false">M177</f>
        <v>0</v>
      </c>
      <c r="AS177" s="1" t="n">
        <f aca="false">N177</f>
        <v>130.283</v>
      </c>
      <c r="AU177" s="1" t="n">
        <f aca="false">SUM(AN177:AT177)</f>
        <v>130.283</v>
      </c>
    </row>
    <row r="178" customFormat="false" ht="12.75" hidden="false" customHeight="false" outlineLevel="0" collapsed="false">
      <c r="A178" s="0" t="s">
        <v>44</v>
      </c>
      <c r="B178" s="18" t="s">
        <v>282</v>
      </c>
      <c r="C178" s="18" t="s">
        <v>283</v>
      </c>
      <c r="D178" s="18" t="n">
        <v>102741</v>
      </c>
      <c r="E178" s="1" t="n">
        <v>1554</v>
      </c>
      <c r="G178" s="1" t="s">
        <v>47</v>
      </c>
      <c r="AJ178" s="1" t="n">
        <f aca="false">SUM(I178:AF178)</f>
        <v>0</v>
      </c>
      <c r="AL178" s="1" t="n">
        <f aca="false">E178-AJ178</f>
        <v>1554</v>
      </c>
      <c r="AN178" s="1" t="n">
        <f aca="false">I178</f>
        <v>0</v>
      </c>
      <c r="AO178" s="1" t="n">
        <f aca="false">J178</f>
        <v>0</v>
      </c>
      <c r="AP178" s="1" t="n">
        <f aca="false">K178</f>
        <v>0</v>
      </c>
      <c r="AQ178" s="1" t="n">
        <f aca="false">L178</f>
        <v>0</v>
      </c>
      <c r="AR178" s="1" t="n">
        <f aca="false">M178</f>
        <v>0</v>
      </c>
      <c r="AS178" s="1" t="n">
        <f aca="false">N178</f>
        <v>0</v>
      </c>
      <c r="AU178" s="1" t="n">
        <f aca="false">SUM(AN178:AT178)</f>
        <v>0</v>
      </c>
    </row>
    <row r="179" customFormat="false" ht="12.75" hidden="false" customHeight="false" outlineLevel="0" collapsed="false">
      <c r="A179" s="0" t="s">
        <v>44</v>
      </c>
      <c r="B179" s="18" t="s">
        <v>284</v>
      </c>
      <c r="C179" s="18" t="s">
        <v>250</v>
      </c>
      <c r="D179" s="18" t="n">
        <v>103226</v>
      </c>
      <c r="E179" s="1" t="n">
        <v>784</v>
      </c>
      <c r="G179" s="1" t="s">
        <v>47</v>
      </c>
      <c r="AJ179" s="1" t="n">
        <f aca="false">SUM(I179:AF179)</f>
        <v>0</v>
      </c>
      <c r="AL179" s="1" t="n">
        <f aca="false">E179-AJ179</f>
        <v>784</v>
      </c>
      <c r="AN179" s="1" t="n">
        <f aca="false">I179</f>
        <v>0</v>
      </c>
      <c r="AO179" s="1" t="n">
        <f aca="false">J179</f>
        <v>0</v>
      </c>
      <c r="AP179" s="1" t="n">
        <f aca="false">K179</f>
        <v>0</v>
      </c>
      <c r="AQ179" s="1" t="n">
        <f aca="false">L179</f>
        <v>0</v>
      </c>
      <c r="AR179" s="1" t="n">
        <f aca="false">M179</f>
        <v>0</v>
      </c>
      <c r="AS179" s="1" t="n">
        <f aca="false">N179</f>
        <v>0</v>
      </c>
      <c r="AU179" s="1" t="n">
        <f aca="false">SUM(AN179:AT179)</f>
        <v>0</v>
      </c>
    </row>
    <row r="180" customFormat="false" ht="12.75" hidden="false" customHeight="false" outlineLevel="0" collapsed="false">
      <c r="A180" s="0" t="s">
        <v>44</v>
      </c>
      <c r="B180" s="18" t="s">
        <v>285</v>
      </c>
      <c r="C180" s="18" t="s">
        <v>250</v>
      </c>
      <c r="D180" s="18" t="n">
        <v>103243</v>
      </c>
      <c r="E180" s="1" t="n">
        <v>107</v>
      </c>
      <c r="G180" s="1" t="s">
        <v>47</v>
      </c>
      <c r="AJ180" s="1" t="n">
        <f aca="false">SUM(I180:AF180)</f>
        <v>0</v>
      </c>
      <c r="AL180" s="1" t="n">
        <f aca="false">E180-AJ180</f>
        <v>107</v>
      </c>
      <c r="AN180" s="1" t="n">
        <f aca="false">I180</f>
        <v>0</v>
      </c>
      <c r="AO180" s="1" t="n">
        <f aca="false">J180</f>
        <v>0</v>
      </c>
      <c r="AP180" s="1" t="n">
        <f aca="false">K180</f>
        <v>0</v>
      </c>
      <c r="AQ180" s="1" t="n">
        <f aca="false">L180</f>
        <v>0</v>
      </c>
      <c r="AR180" s="1" t="n">
        <f aca="false">M180</f>
        <v>0</v>
      </c>
      <c r="AS180" s="1" t="n">
        <f aca="false">N180</f>
        <v>0</v>
      </c>
      <c r="AU180" s="1" t="n">
        <f aca="false">SUM(AN180:AT180)</f>
        <v>0</v>
      </c>
    </row>
    <row r="181" customFormat="false" ht="12.75" hidden="false" customHeight="false" outlineLevel="0" collapsed="false">
      <c r="A181" s="0" t="s">
        <v>44</v>
      </c>
      <c r="B181" s="0" t="s">
        <v>286</v>
      </c>
      <c r="C181" s="0" t="s">
        <v>250</v>
      </c>
      <c r="D181" s="0" t="n">
        <v>103245</v>
      </c>
      <c r="E181" s="1" t="n">
        <v>160</v>
      </c>
      <c r="G181" s="1" t="s">
        <v>47</v>
      </c>
      <c r="AJ181" s="1" t="n">
        <f aca="false">SUM(I181:AF181)</f>
        <v>0</v>
      </c>
      <c r="AL181" s="1" t="n">
        <f aca="false">E181-AJ181</f>
        <v>160</v>
      </c>
      <c r="AN181" s="1" t="n">
        <f aca="false">I181</f>
        <v>0</v>
      </c>
      <c r="AO181" s="1" t="n">
        <f aca="false">J181</f>
        <v>0</v>
      </c>
      <c r="AP181" s="1" t="n">
        <f aca="false">K181</f>
        <v>0</v>
      </c>
      <c r="AQ181" s="1" t="n">
        <f aca="false">L181</f>
        <v>0</v>
      </c>
      <c r="AR181" s="1" t="n">
        <f aca="false">M181</f>
        <v>0</v>
      </c>
      <c r="AS181" s="1" t="n">
        <f aca="false">N181</f>
        <v>0</v>
      </c>
      <c r="AU181" s="1" t="n">
        <f aca="false">SUM(AN181:AT181)</f>
        <v>0</v>
      </c>
    </row>
    <row r="182" customFormat="false" ht="12.75" hidden="false" customHeight="false" outlineLevel="0" collapsed="false">
      <c r="A182" s="0" t="s">
        <v>44</v>
      </c>
      <c r="B182" s="0" t="s">
        <v>287</v>
      </c>
      <c r="C182" s="0" t="s">
        <v>253</v>
      </c>
      <c r="D182" s="0" t="n">
        <v>103246</v>
      </c>
      <c r="E182" s="1" t="n">
        <v>292</v>
      </c>
      <c r="G182" s="1" t="s">
        <v>63</v>
      </c>
      <c r="R182" s="1" t="n">
        <v>172.28</v>
      </c>
      <c r="V182" s="1" t="n">
        <v>119.72</v>
      </c>
      <c r="AH182" s="19" t="n">
        <f aca="false">+R182/E182</f>
        <v>0.59</v>
      </c>
      <c r="AJ182" s="1" t="n">
        <f aca="false">SUM(I182:AF182)</f>
        <v>292</v>
      </c>
      <c r="AL182" s="1" t="n">
        <f aca="false">E182-AJ182</f>
        <v>0</v>
      </c>
      <c r="AN182" s="1" t="n">
        <f aca="false">I182</f>
        <v>0</v>
      </c>
      <c r="AO182" s="1" t="n">
        <f aca="false">J182</f>
        <v>0</v>
      </c>
      <c r="AP182" s="1" t="n">
        <f aca="false">K182</f>
        <v>0</v>
      </c>
      <c r="AQ182" s="1" t="n">
        <f aca="false">L182</f>
        <v>0</v>
      </c>
      <c r="AR182" s="1" t="n">
        <f aca="false">M182</f>
        <v>0</v>
      </c>
      <c r="AS182" s="1" t="n">
        <f aca="false">N182</f>
        <v>0</v>
      </c>
      <c r="AU182" s="1" t="n">
        <f aca="false">SUM(AN182:AT182)</f>
        <v>0</v>
      </c>
    </row>
    <row r="183" customFormat="false" ht="12.75" hidden="false" customHeight="false" outlineLevel="0" collapsed="false">
      <c r="A183" s="0" t="s">
        <v>44</v>
      </c>
      <c r="B183" s="0" t="s">
        <v>288</v>
      </c>
      <c r="C183" s="0" t="s">
        <v>250</v>
      </c>
      <c r="D183" s="0" t="n">
        <v>103247</v>
      </c>
      <c r="E183" s="1" t="n">
        <v>1862</v>
      </c>
      <c r="G183" s="1" t="s">
        <v>47</v>
      </c>
      <c r="AJ183" s="1" t="n">
        <f aca="false">SUM(I183:AF183)</f>
        <v>0</v>
      </c>
      <c r="AL183" s="1" t="n">
        <f aca="false">E183-AJ183</f>
        <v>1862</v>
      </c>
      <c r="AN183" s="1" t="n">
        <f aca="false">I183</f>
        <v>0</v>
      </c>
      <c r="AO183" s="1" t="n">
        <f aca="false">J183</f>
        <v>0</v>
      </c>
      <c r="AP183" s="1" t="n">
        <f aca="false">K183</f>
        <v>0</v>
      </c>
      <c r="AQ183" s="1" t="n">
        <f aca="false">L183</f>
        <v>0</v>
      </c>
      <c r="AR183" s="1" t="n">
        <f aca="false">M183</f>
        <v>0</v>
      </c>
      <c r="AS183" s="1" t="n">
        <f aca="false">N183</f>
        <v>0</v>
      </c>
      <c r="AU183" s="1" t="n">
        <f aca="false">SUM(AN183:AT183)</f>
        <v>0</v>
      </c>
    </row>
    <row r="184" customFormat="false" ht="12.75" hidden="false" customHeight="false" outlineLevel="0" collapsed="false">
      <c r="A184" s="0" t="s">
        <v>44</v>
      </c>
      <c r="B184" s="0" t="s">
        <v>289</v>
      </c>
      <c r="C184" s="0" t="s">
        <v>253</v>
      </c>
      <c r="D184" s="0" t="n">
        <v>103885</v>
      </c>
      <c r="E184" s="1" t="n">
        <v>468</v>
      </c>
      <c r="G184" s="1" t="s">
        <v>63</v>
      </c>
      <c r="R184" s="1" t="n">
        <v>276.12</v>
      </c>
      <c r="V184" s="1" t="n">
        <v>191.88</v>
      </c>
      <c r="AH184" s="19" t="n">
        <f aca="false">+R184/E184</f>
        <v>0.59</v>
      </c>
      <c r="AJ184" s="1" t="n">
        <f aca="false">SUM(I184:AF184)</f>
        <v>468</v>
      </c>
      <c r="AL184" s="1" t="n">
        <f aca="false">E184-AJ184</f>
        <v>0</v>
      </c>
      <c r="AN184" s="1" t="n">
        <f aca="false">I184</f>
        <v>0</v>
      </c>
      <c r="AO184" s="1" t="n">
        <f aca="false">J184</f>
        <v>0</v>
      </c>
      <c r="AP184" s="1" t="n">
        <f aca="false">K184</f>
        <v>0</v>
      </c>
      <c r="AQ184" s="1" t="n">
        <f aca="false">L184</f>
        <v>0</v>
      </c>
      <c r="AR184" s="1" t="n">
        <f aca="false">M184</f>
        <v>0</v>
      </c>
      <c r="AS184" s="1" t="n">
        <f aca="false">N184</f>
        <v>0</v>
      </c>
      <c r="AU184" s="1" t="n">
        <f aca="false">SUM(AN184:AT184)</f>
        <v>0</v>
      </c>
    </row>
    <row r="185" customFormat="false" ht="12.75" hidden="false" customHeight="false" outlineLevel="0" collapsed="false">
      <c r="A185" s="0" t="s">
        <v>44</v>
      </c>
      <c r="B185" s="0" t="s">
        <v>290</v>
      </c>
      <c r="C185" s="0" t="s">
        <v>253</v>
      </c>
      <c r="D185" s="0" t="n">
        <v>103886</v>
      </c>
      <c r="E185" s="1" t="n">
        <v>147</v>
      </c>
      <c r="G185" s="1" t="s">
        <v>63</v>
      </c>
      <c r="T185" s="1" t="n">
        <v>73.35</v>
      </c>
      <c r="X185" s="1" t="n">
        <v>73.35</v>
      </c>
      <c r="AJ185" s="1" t="n">
        <f aca="false">SUM(I185:AF185)</f>
        <v>146.7</v>
      </c>
      <c r="AL185" s="1" t="n">
        <f aca="false">E185-AJ185</f>
        <v>0.300000000000011</v>
      </c>
      <c r="AN185" s="1" t="n">
        <f aca="false">I185</f>
        <v>0</v>
      </c>
      <c r="AO185" s="1" t="n">
        <f aca="false">J185</f>
        <v>0</v>
      </c>
      <c r="AP185" s="1" t="n">
        <f aca="false">K185</f>
        <v>0</v>
      </c>
      <c r="AQ185" s="1" t="n">
        <f aca="false">L185</f>
        <v>0</v>
      </c>
      <c r="AR185" s="1" t="n">
        <f aca="false">M185</f>
        <v>0</v>
      </c>
      <c r="AS185" s="1" t="n">
        <f aca="false">N185</f>
        <v>0</v>
      </c>
      <c r="AU185" s="1" t="n">
        <f aca="false">SUM(AN185:AT185)</f>
        <v>0</v>
      </c>
    </row>
    <row r="186" customFormat="false" ht="12.75" hidden="false" customHeight="false" outlineLevel="0" collapsed="false">
      <c r="A186" s="0" t="s">
        <v>44</v>
      </c>
      <c r="B186" s="0" t="s">
        <v>291</v>
      </c>
      <c r="C186" s="0" t="s">
        <v>253</v>
      </c>
      <c r="D186" s="0" t="n">
        <v>103887</v>
      </c>
      <c r="E186" s="1" t="n">
        <v>236</v>
      </c>
      <c r="G186" s="1" t="s">
        <v>63</v>
      </c>
      <c r="W186" s="1" t="n">
        <v>235.94</v>
      </c>
      <c r="AJ186" s="1" t="n">
        <f aca="false">SUM(I186:AF186)</f>
        <v>235.94</v>
      </c>
      <c r="AL186" s="1" t="n">
        <f aca="false">E186-AJ186</f>
        <v>0.0600000000000023</v>
      </c>
      <c r="AN186" s="1" t="n">
        <f aca="false">I186</f>
        <v>0</v>
      </c>
      <c r="AO186" s="1" t="n">
        <f aca="false">J186</f>
        <v>0</v>
      </c>
      <c r="AP186" s="1" t="n">
        <f aca="false">K186</f>
        <v>0</v>
      </c>
      <c r="AQ186" s="1" t="n">
        <f aca="false">L186</f>
        <v>0</v>
      </c>
      <c r="AR186" s="1" t="n">
        <f aca="false">M186</f>
        <v>0</v>
      </c>
      <c r="AS186" s="1" t="n">
        <f aca="false">N186</f>
        <v>0</v>
      </c>
      <c r="AU186" s="1" t="n">
        <f aca="false">SUM(AN186:AT186)</f>
        <v>0</v>
      </c>
    </row>
    <row r="187" customFormat="false" ht="12.75" hidden="false" customHeight="false" outlineLevel="0" collapsed="false">
      <c r="A187" s="0" t="s">
        <v>44</v>
      </c>
      <c r="B187" s="0" t="s">
        <v>292</v>
      </c>
      <c r="C187" s="0" t="s">
        <v>293</v>
      </c>
      <c r="D187" s="0" t="n">
        <v>140196</v>
      </c>
      <c r="E187" s="1" t="n">
        <v>2000</v>
      </c>
      <c r="G187" s="1" t="s">
        <v>63</v>
      </c>
      <c r="I187" s="1" t="n">
        <v>39.999</v>
      </c>
      <c r="J187" s="1" t="n">
        <v>39.999</v>
      </c>
      <c r="K187" s="1" t="n">
        <v>39.999</v>
      </c>
      <c r="L187" s="1" t="n">
        <v>39.999</v>
      </c>
      <c r="M187" s="1" t="n">
        <v>39.999</v>
      </c>
      <c r="N187" s="1" t="n">
        <v>99.999</v>
      </c>
      <c r="O187" s="1" t="n">
        <v>39.999</v>
      </c>
      <c r="P187" s="1" t="n">
        <v>99.999</v>
      </c>
      <c r="Q187" s="1" t="n">
        <v>99.999</v>
      </c>
      <c r="R187" s="1" t="n">
        <v>299.996</v>
      </c>
      <c r="S187" s="1" t="n">
        <v>99.999</v>
      </c>
      <c r="T187" s="1" t="n">
        <v>99.999</v>
      </c>
      <c r="U187" s="1" t="n">
        <v>99.999</v>
      </c>
      <c r="V187" s="1" t="n">
        <v>99.999</v>
      </c>
      <c r="W187" s="1" t="n">
        <v>99.999</v>
      </c>
      <c r="X187" s="1" t="n">
        <v>99.999</v>
      </c>
      <c r="Y187" s="1" t="n">
        <v>399.995</v>
      </c>
      <c r="Z187" s="1" t="n">
        <v>39.999</v>
      </c>
      <c r="AA187" s="1" t="n">
        <v>39.999</v>
      </c>
      <c r="AB187" s="1" t="n">
        <v>39.999</v>
      </c>
      <c r="AC187" s="1" t="n">
        <v>39.999</v>
      </c>
      <c r="AH187" s="19" t="n">
        <f aca="false">+R187/E187</f>
        <v>0.149998</v>
      </c>
      <c r="AJ187" s="1" t="n">
        <f aca="false">SUM(I187:AF187)</f>
        <v>1999.972</v>
      </c>
      <c r="AL187" s="1" t="n">
        <f aca="false">E187-AJ187</f>
        <v>0.02800000000002</v>
      </c>
      <c r="AN187" s="1" t="n">
        <f aca="false">I187</f>
        <v>39.999</v>
      </c>
      <c r="AO187" s="1" t="n">
        <f aca="false">J187</f>
        <v>39.999</v>
      </c>
      <c r="AP187" s="1" t="n">
        <f aca="false">K187</f>
        <v>39.999</v>
      </c>
      <c r="AQ187" s="1" t="n">
        <f aca="false">L187</f>
        <v>39.999</v>
      </c>
      <c r="AR187" s="1" t="n">
        <f aca="false">M187</f>
        <v>39.999</v>
      </c>
      <c r="AS187" s="1" t="n">
        <f aca="false">N187</f>
        <v>99.999</v>
      </c>
      <c r="AU187" s="1" t="n">
        <f aca="false">SUM(AN187:AT187)</f>
        <v>299.994</v>
      </c>
    </row>
    <row r="188" customFormat="false" ht="12.75" hidden="false" customHeight="false" outlineLevel="0" collapsed="false">
      <c r="A188" s="0" t="s">
        <v>44</v>
      </c>
      <c r="B188" s="0" t="s">
        <v>294</v>
      </c>
      <c r="C188" s="0" t="s">
        <v>295</v>
      </c>
      <c r="D188" s="0" t="n">
        <v>140197</v>
      </c>
      <c r="E188" s="1" t="n">
        <v>0</v>
      </c>
      <c r="AJ188" s="1" t="n">
        <f aca="false">SUM(I188:AF188)</f>
        <v>0</v>
      </c>
      <c r="AL188" s="1" t="n">
        <f aca="false">E188-AJ188</f>
        <v>0</v>
      </c>
      <c r="AN188" s="1" t="n">
        <f aca="false">I188</f>
        <v>0</v>
      </c>
      <c r="AO188" s="1" t="n">
        <f aca="false">J188</f>
        <v>0</v>
      </c>
      <c r="AP188" s="1" t="n">
        <f aca="false">K188</f>
        <v>0</v>
      </c>
      <c r="AQ188" s="1" t="n">
        <f aca="false">L188</f>
        <v>0</v>
      </c>
      <c r="AR188" s="1" t="n">
        <f aca="false">M188</f>
        <v>0</v>
      </c>
      <c r="AS188" s="1" t="n">
        <f aca="false">N188</f>
        <v>0</v>
      </c>
      <c r="AU188" s="1" t="n">
        <f aca="false">SUM(AN188:AT188)</f>
        <v>0</v>
      </c>
    </row>
    <row r="189" customFormat="false" ht="12.75" hidden="false" customHeight="false" outlineLevel="0" collapsed="false">
      <c r="A189" s="0" t="s">
        <v>44</v>
      </c>
      <c r="B189" s="0" t="s">
        <v>296</v>
      </c>
      <c r="C189" s="0" t="s">
        <v>297</v>
      </c>
      <c r="D189" s="0" t="n">
        <v>140309</v>
      </c>
      <c r="E189" s="1" t="n">
        <v>1336</v>
      </c>
      <c r="G189" s="1" t="s">
        <v>63</v>
      </c>
      <c r="N189" s="1" t="n">
        <v>19.096</v>
      </c>
      <c r="P189" s="1" t="n">
        <v>28.336</v>
      </c>
      <c r="Q189" s="1" t="n">
        <v>44.352</v>
      </c>
      <c r="R189" s="1" t="n">
        <v>118.026</v>
      </c>
      <c r="S189" s="1" t="n">
        <v>205.806</v>
      </c>
      <c r="U189" s="1" t="n">
        <v>106.106</v>
      </c>
      <c r="Y189" s="1" t="n">
        <v>763.272</v>
      </c>
      <c r="AH189" s="19" t="n">
        <f aca="false">+R189/E189</f>
        <v>0.0883428143712575</v>
      </c>
      <c r="AJ189" s="1" t="n">
        <f aca="false">SUM(I189:AF189)</f>
        <v>1284.994</v>
      </c>
      <c r="AL189" s="1" t="n">
        <f aca="false">E189-AJ189</f>
        <v>51.0059999999999</v>
      </c>
      <c r="AN189" s="1" t="n">
        <f aca="false">I189</f>
        <v>0</v>
      </c>
      <c r="AO189" s="1" t="n">
        <f aca="false">J189</f>
        <v>0</v>
      </c>
      <c r="AP189" s="1" t="n">
        <f aca="false">K189</f>
        <v>0</v>
      </c>
      <c r="AQ189" s="1" t="n">
        <f aca="false">L189</f>
        <v>0</v>
      </c>
      <c r="AR189" s="1" t="n">
        <f aca="false">M189</f>
        <v>0</v>
      </c>
      <c r="AS189" s="1" t="n">
        <f aca="false">N189</f>
        <v>19.096</v>
      </c>
      <c r="AU189" s="1" t="n">
        <f aca="false">SUM(AN189:AT189)</f>
        <v>19.096</v>
      </c>
    </row>
    <row r="190" customFormat="false" ht="12.75" hidden="false" customHeight="false" outlineLevel="0" collapsed="false">
      <c r="A190" s="0" t="s">
        <v>44</v>
      </c>
      <c r="B190" s="0" t="s">
        <v>298</v>
      </c>
      <c r="C190" s="0" t="s">
        <v>250</v>
      </c>
      <c r="D190" s="0" t="n">
        <v>140542</v>
      </c>
      <c r="E190" s="1" t="n">
        <v>442</v>
      </c>
      <c r="G190" s="1" t="s">
        <v>63</v>
      </c>
      <c r="W190" s="1" t="n">
        <v>442</v>
      </c>
      <c r="AJ190" s="1" t="n">
        <f aca="false">SUM(I190:AF190)</f>
        <v>442</v>
      </c>
      <c r="AL190" s="1" t="n">
        <f aca="false">E190-AJ190</f>
        <v>0</v>
      </c>
      <c r="AN190" s="1" t="n">
        <f aca="false">I190</f>
        <v>0</v>
      </c>
      <c r="AO190" s="1" t="n">
        <f aca="false">J190</f>
        <v>0</v>
      </c>
      <c r="AP190" s="1" t="n">
        <f aca="false">K190</f>
        <v>0</v>
      </c>
      <c r="AQ190" s="1" t="n">
        <f aca="false">L190</f>
        <v>0</v>
      </c>
      <c r="AR190" s="1" t="n">
        <f aca="false">M190</f>
        <v>0</v>
      </c>
      <c r="AS190" s="1" t="n">
        <f aca="false">N190</f>
        <v>0</v>
      </c>
      <c r="AU190" s="1" t="n">
        <f aca="false">SUM(AN190:AT190)</f>
        <v>0</v>
      </c>
    </row>
    <row r="192" customFormat="false" ht="12.75" hidden="false" customHeight="false" outlineLevel="0" collapsed="false">
      <c r="A192" s="20"/>
      <c r="B192" s="20" t="s">
        <v>299</v>
      </c>
      <c r="C192" s="20"/>
      <c r="D192" s="20"/>
      <c r="E192" s="21" t="n">
        <f aca="false">SUM(E151:E190)</f>
        <v>76990</v>
      </c>
      <c r="F192" s="21"/>
      <c r="G192" s="21"/>
      <c r="H192" s="21"/>
      <c r="I192" s="21" t="n">
        <f aca="false">SUM(I151:I190)</f>
        <v>50.851</v>
      </c>
      <c r="J192" s="21" t="n">
        <f aca="false">SUM(J151:J190)</f>
        <v>50.851</v>
      </c>
      <c r="K192" s="21" t="n">
        <f aca="false">SUM(K151:K190)</f>
        <v>50.851</v>
      </c>
      <c r="L192" s="21" t="n">
        <f aca="false">SUM(L151:L190)</f>
        <v>72.555</v>
      </c>
      <c r="M192" s="21" t="n">
        <f aca="false">SUM(M151:M190)</f>
        <v>105.111</v>
      </c>
      <c r="N192" s="21" t="n">
        <f aca="false">SUM(N151:N190)</f>
        <v>1058.823</v>
      </c>
      <c r="O192" s="21" t="n">
        <f aca="false">SUM(O151:O190)</f>
        <v>42.003</v>
      </c>
      <c r="P192" s="21" t="n">
        <f aca="false">SUM(P151:P190)</f>
        <v>378.171</v>
      </c>
      <c r="Q192" s="21" t="n">
        <f aca="false">SUM(Q151:Q190)</f>
        <v>178.748</v>
      </c>
      <c r="R192" s="21" t="n">
        <f aca="false">SUM(R151:R190)</f>
        <v>15808.827</v>
      </c>
      <c r="S192" s="21" t="n">
        <f aca="false">SUM(S151:S190)</f>
        <v>1241.557</v>
      </c>
      <c r="T192" s="21" t="n">
        <f aca="false">SUM(T151:T190)</f>
        <v>2443.706</v>
      </c>
      <c r="U192" s="21" t="n">
        <f aca="false">SUM(U151:U190)</f>
        <v>2495.435</v>
      </c>
      <c r="V192" s="21" t="n">
        <f aca="false">SUM(V151:V190)</f>
        <v>11743.914</v>
      </c>
      <c r="W192" s="21" t="n">
        <f aca="false">SUM(W151:W190)</f>
        <v>2174.555</v>
      </c>
      <c r="X192" s="21" t="n">
        <f aca="false">SUM(X151:X190)</f>
        <v>1135.434</v>
      </c>
      <c r="Y192" s="21" t="n">
        <f aca="false">SUM(Y151:Y190)</f>
        <v>3678.736</v>
      </c>
      <c r="Z192" s="21" t="n">
        <f aca="false">SUM(Z151:Z190)</f>
        <v>99.262</v>
      </c>
      <c r="AA192" s="21" t="n">
        <f aca="false">SUM(AA151:AA190)</f>
        <v>108.081</v>
      </c>
      <c r="AB192" s="21" t="n">
        <f aca="false">SUM(AB151:AB190)</f>
        <v>59.107</v>
      </c>
      <c r="AC192" s="21" t="n">
        <f aca="false">SUM(AC151:AC190)</f>
        <v>125.21</v>
      </c>
      <c r="AD192" s="21" t="n">
        <f aca="false">SUM(AD151:AD190)</f>
        <v>10.852</v>
      </c>
      <c r="AE192" s="21" t="n">
        <f aca="false">SUM(AE151:AE190)</f>
        <v>0</v>
      </c>
      <c r="AF192" s="21" t="n">
        <f aca="false">SUM(AF151:AF190)</f>
        <v>0</v>
      </c>
      <c r="AG192" s="21"/>
      <c r="AH192" s="22" t="n">
        <f aca="false">+R192/E192</f>
        <v>0.205336108585531</v>
      </c>
      <c r="AI192" s="21"/>
      <c r="AJ192" s="21" t="n">
        <f aca="false">SUM(AJ151:AJ190)</f>
        <v>43112.64</v>
      </c>
      <c r="AK192" s="21"/>
      <c r="AL192" s="21" t="n">
        <f aca="false">SUM(AL151:AL190)</f>
        <v>33877.36</v>
      </c>
      <c r="AM192" s="14"/>
      <c r="AN192" s="21" t="n">
        <f aca="false">SUM(AN151:AN190)</f>
        <v>50.851</v>
      </c>
      <c r="AO192" s="21" t="n">
        <f aca="false">SUM(AO151:AO190)</f>
        <v>50.851</v>
      </c>
      <c r="AP192" s="21" t="n">
        <f aca="false">SUM(AP151:AP190)</f>
        <v>50.851</v>
      </c>
      <c r="AQ192" s="21" t="n">
        <f aca="false">SUM(AQ151:AQ190)</f>
        <v>72.555</v>
      </c>
      <c r="AR192" s="21" t="n">
        <f aca="false">SUM(AR151:AR190)</f>
        <v>105.111</v>
      </c>
      <c r="AS192" s="21" t="n">
        <f aca="false">SUM(AS151:AS190)</f>
        <v>1058.823</v>
      </c>
      <c r="AT192" s="21"/>
      <c r="AU192" s="21" t="n">
        <f aca="false">SUM(AU151:AU190)</f>
        <v>1389.042</v>
      </c>
      <c r="AV192" s="15"/>
      <c r="AW192" s="15"/>
      <c r="AX192" s="15"/>
      <c r="AY192" s="15"/>
      <c r="AZ192" s="15"/>
      <c r="BA192" s="15"/>
      <c r="BB192" s="15"/>
      <c r="BC192" s="15"/>
      <c r="BD192" s="15"/>
      <c r="BE192" s="15"/>
      <c r="BF192" s="15"/>
      <c r="BG192" s="15"/>
      <c r="BH192" s="15"/>
      <c r="BI192" s="15"/>
      <c r="BJ192" s="15"/>
      <c r="BK192" s="15"/>
      <c r="BL192" s="15"/>
      <c r="BM192" s="15"/>
      <c r="BN192" s="15"/>
      <c r="BO192" s="15"/>
      <c r="BP192" s="15"/>
      <c r="BQ192" s="15"/>
      <c r="BR192" s="15"/>
      <c r="BS192" s="15"/>
      <c r="BT192" s="15"/>
      <c r="BU192" s="15"/>
      <c r="BV192" s="15"/>
      <c r="BW192" s="15"/>
      <c r="BX192" s="15"/>
      <c r="BY192" s="15"/>
      <c r="BZ192" s="15"/>
      <c r="CA192" s="15"/>
      <c r="CB192" s="15"/>
      <c r="CC192" s="15"/>
      <c r="CD192" s="15"/>
      <c r="CE192" s="15"/>
      <c r="CF192" s="15"/>
      <c r="CG192" s="15"/>
      <c r="CH192" s="15"/>
      <c r="CI192" s="15"/>
      <c r="CJ192" s="15"/>
      <c r="CK192" s="15"/>
      <c r="CL192" s="15"/>
      <c r="CM192" s="15"/>
      <c r="CN192" s="15"/>
      <c r="CO192" s="15"/>
      <c r="CP192" s="15"/>
      <c r="CQ192" s="15"/>
      <c r="CR192" s="15"/>
      <c r="CS192" s="15"/>
      <c r="CT192" s="15"/>
      <c r="CU192" s="15"/>
      <c r="CV192" s="15"/>
      <c r="CW192" s="15"/>
      <c r="CX192" s="15"/>
      <c r="CY192" s="15"/>
      <c r="CZ192" s="15"/>
      <c r="DA192" s="15"/>
      <c r="DB192" s="15"/>
      <c r="DC192" s="15"/>
      <c r="DD192" s="15"/>
      <c r="DE192" s="15"/>
      <c r="DF192" s="15"/>
      <c r="DG192" s="15"/>
      <c r="DH192" s="15"/>
      <c r="DI192" s="15"/>
      <c r="DJ192" s="15"/>
      <c r="DK192" s="15"/>
      <c r="DL192" s="15"/>
      <c r="DM192" s="15"/>
      <c r="DN192" s="15"/>
      <c r="DO192" s="15"/>
      <c r="DP192" s="15"/>
      <c r="DQ192" s="15"/>
      <c r="DR192" s="15"/>
      <c r="DS192" s="15"/>
      <c r="DT192" s="15"/>
      <c r="DU192" s="15"/>
      <c r="DV192" s="15"/>
      <c r="DW192" s="15"/>
      <c r="DX192" s="15"/>
      <c r="DY192" s="15"/>
      <c r="DZ192" s="15"/>
      <c r="EA192" s="15"/>
      <c r="EB192" s="15"/>
      <c r="EC192" s="15"/>
      <c r="ED192" s="15"/>
      <c r="EE192" s="15"/>
      <c r="EF192" s="15"/>
      <c r="EG192" s="15"/>
      <c r="EH192" s="15"/>
      <c r="EI192" s="15"/>
      <c r="EJ192" s="15"/>
      <c r="EK192" s="15"/>
      <c r="EL192" s="15"/>
      <c r="EM192" s="15"/>
      <c r="EN192" s="15"/>
      <c r="EO192" s="15"/>
      <c r="EP192" s="15"/>
      <c r="EQ192" s="15"/>
      <c r="ER192" s="15"/>
      <c r="ES192" s="15"/>
      <c r="ET192" s="15"/>
      <c r="EU192" s="15"/>
      <c r="EV192" s="15"/>
      <c r="EW192" s="15"/>
      <c r="EX192" s="15"/>
      <c r="EY192" s="15"/>
      <c r="EZ192" s="15"/>
      <c r="FA192" s="15"/>
      <c r="FB192" s="15"/>
      <c r="FC192" s="15"/>
      <c r="FD192" s="15"/>
      <c r="FE192" s="15"/>
      <c r="FF192" s="15"/>
      <c r="FG192" s="15"/>
      <c r="FH192" s="15"/>
      <c r="FI192" s="15"/>
      <c r="FJ192" s="15"/>
      <c r="FK192" s="15"/>
      <c r="FL192" s="15"/>
      <c r="FM192" s="15"/>
      <c r="FN192" s="15"/>
      <c r="FO192" s="15"/>
      <c r="FP192" s="15"/>
      <c r="FQ192" s="15"/>
      <c r="FR192" s="15"/>
      <c r="FS192" s="15"/>
      <c r="FT192" s="15"/>
      <c r="FU192" s="15"/>
      <c r="FV192" s="15"/>
      <c r="FW192" s="15"/>
      <c r="FX192" s="15"/>
      <c r="FY192" s="15"/>
      <c r="FZ192" s="15"/>
      <c r="GA192" s="15"/>
      <c r="GB192" s="15"/>
      <c r="GC192" s="15"/>
      <c r="GD192" s="15"/>
      <c r="GE192" s="15"/>
      <c r="GF192" s="15"/>
      <c r="GG192" s="15"/>
      <c r="GH192" s="15"/>
      <c r="GI192" s="15"/>
      <c r="GJ192" s="15"/>
      <c r="GK192" s="15"/>
      <c r="GL192" s="15"/>
      <c r="GM192" s="15"/>
      <c r="GN192" s="15"/>
      <c r="GO192" s="15"/>
      <c r="GP192" s="15"/>
      <c r="GQ192" s="15"/>
      <c r="GR192" s="15"/>
      <c r="GS192" s="15"/>
      <c r="GT192" s="15"/>
      <c r="GU192" s="15"/>
      <c r="GV192" s="15"/>
      <c r="GW192" s="15"/>
      <c r="GX192" s="15"/>
      <c r="GY192" s="15"/>
      <c r="GZ192" s="15"/>
      <c r="HA192" s="15"/>
      <c r="HB192" s="15"/>
      <c r="HC192" s="15"/>
      <c r="HD192" s="15"/>
      <c r="HE192" s="15"/>
      <c r="HF192" s="15"/>
      <c r="HG192" s="15"/>
      <c r="HH192" s="15"/>
      <c r="HI192" s="15"/>
      <c r="HJ192" s="15"/>
      <c r="HK192" s="15"/>
      <c r="HL192" s="15"/>
      <c r="HM192" s="15"/>
      <c r="HN192" s="15"/>
      <c r="HO192" s="15"/>
      <c r="HP192" s="15"/>
      <c r="HQ192" s="15"/>
      <c r="HR192" s="15"/>
      <c r="HS192" s="15"/>
      <c r="HT192" s="15"/>
      <c r="HU192" s="15"/>
      <c r="HV192" s="15"/>
      <c r="HW192" s="15"/>
      <c r="HX192" s="15"/>
      <c r="HY192" s="15"/>
      <c r="HZ192" s="15"/>
      <c r="IA192" s="15"/>
      <c r="IB192" s="15"/>
      <c r="IC192" s="15"/>
      <c r="ID192" s="15"/>
      <c r="IE192" s="15"/>
      <c r="IF192" s="15"/>
      <c r="IG192" s="15"/>
      <c r="IH192" s="15"/>
      <c r="II192" s="15"/>
      <c r="IJ192" s="15"/>
      <c r="IK192" s="15"/>
      <c r="IL192" s="15"/>
      <c r="IM192" s="15"/>
      <c r="IN192" s="15"/>
      <c r="IO192" s="15"/>
      <c r="IP192" s="15"/>
      <c r="IQ192" s="15"/>
      <c r="IR192" s="15"/>
      <c r="IS192" s="15"/>
      <c r="IT192" s="15"/>
      <c r="IU192" s="15"/>
      <c r="IV192" s="15"/>
      <c r="IW192" s="15"/>
    </row>
    <row r="194" customFormat="false" ht="12.75" hidden="false" customHeight="false" outlineLevel="0" collapsed="false">
      <c r="A194" s="17" t="s">
        <v>300</v>
      </c>
    </row>
    <row r="195" customFormat="false" ht="12.75" hidden="false" customHeight="false" outlineLevel="0" collapsed="false">
      <c r="A195" s="0" t="s">
        <v>44</v>
      </c>
      <c r="B195" s="0" t="s">
        <v>301</v>
      </c>
      <c r="C195" s="0" t="s">
        <v>208</v>
      </c>
      <c r="D195" s="0" t="n">
        <v>100019</v>
      </c>
      <c r="E195" s="1" t="n">
        <v>681</v>
      </c>
      <c r="G195" s="1" t="s">
        <v>47</v>
      </c>
      <c r="AJ195" s="1" t="n">
        <f aca="false">SUM(I195:AF195)</f>
        <v>0</v>
      </c>
      <c r="AL195" s="1" t="n">
        <f aca="false">E195-AJ195</f>
        <v>681</v>
      </c>
      <c r="AN195" s="1" t="n">
        <f aca="false">I195</f>
        <v>0</v>
      </c>
      <c r="AO195" s="1" t="n">
        <f aca="false">J195</f>
        <v>0</v>
      </c>
      <c r="AP195" s="1" t="n">
        <f aca="false">K195</f>
        <v>0</v>
      </c>
      <c r="AQ195" s="1" t="n">
        <f aca="false">L195</f>
        <v>0</v>
      </c>
      <c r="AR195" s="1" t="n">
        <f aca="false">M195</f>
        <v>0</v>
      </c>
      <c r="AS195" s="1" t="n">
        <f aca="false">N195</f>
        <v>0</v>
      </c>
      <c r="AU195" s="1" t="n">
        <f aca="false">SUM(AN195:AT195)</f>
        <v>0</v>
      </c>
    </row>
    <row r="196" customFormat="false" ht="12.75" hidden="false" customHeight="false" outlineLevel="0" collapsed="false">
      <c r="A196" s="0" t="s">
        <v>44</v>
      </c>
      <c r="B196" s="0" t="s">
        <v>302</v>
      </c>
      <c r="C196" s="0" t="s">
        <v>208</v>
      </c>
      <c r="D196" s="0" t="n">
        <v>100056</v>
      </c>
      <c r="E196" s="1" t="n">
        <v>156</v>
      </c>
      <c r="G196" s="1" t="s">
        <v>47</v>
      </c>
      <c r="AJ196" s="1" t="n">
        <f aca="false">SUM(I196:AF196)</f>
        <v>0</v>
      </c>
      <c r="AL196" s="1" t="n">
        <f aca="false">E196-AJ196</f>
        <v>156</v>
      </c>
      <c r="AN196" s="1" t="n">
        <f aca="false">I196</f>
        <v>0</v>
      </c>
      <c r="AO196" s="1" t="n">
        <f aca="false">J196</f>
        <v>0</v>
      </c>
      <c r="AP196" s="1" t="n">
        <f aca="false">K196</f>
        <v>0</v>
      </c>
      <c r="AQ196" s="1" t="n">
        <f aca="false">L196</f>
        <v>0</v>
      </c>
      <c r="AR196" s="1" t="n">
        <f aca="false">M196</f>
        <v>0</v>
      </c>
      <c r="AS196" s="1" t="n">
        <f aca="false">N196</f>
        <v>0</v>
      </c>
      <c r="AU196" s="1" t="n">
        <f aca="false">SUM(AN196:AT196)</f>
        <v>0</v>
      </c>
    </row>
    <row r="197" customFormat="false" ht="12.75" hidden="false" customHeight="false" outlineLevel="0" collapsed="false">
      <c r="A197" s="0" t="s">
        <v>44</v>
      </c>
      <c r="B197" s="0" t="s">
        <v>303</v>
      </c>
      <c r="C197" s="0" t="s">
        <v>208</v>
      </c>
      <c r="D197" s="0" t="n">
        <v>100069</v>
      </c>
      <c r="E197" s="1" t="n">
        <v>3615</v>
      </c>
      <c r="G197" s="1" t="s">
        <v>304</v>
      </c>
      <c r="I197" s="1" t="n">
        <v>49.749</v>
      </c>
      <c r="J197" s="1" t="n">
        <v>87.325</v>
      </c>
      <c r="K197" s="1" t="n">
        <v>6.616</v>
      </c>
      <c r="L197" s="1" t="n">
        <v>56.364</v>
      </c>
      <c r="M197" s="1" t="n">
        <v>263.299</v>
      </c>
      <c r="N197" s="1" t="n">
        <v>284.733</v>
      </c>
      <c r="P197" s="1" t="n">
        <v>63.774</v>
      </c>
      <c r="Q197" s="1" t="n">
        <v>210.11</v>
      </c>
      <c r="R197" s="1" t="n">
        <v>896.01</v>
      </c>
      <c r="T197" s="1" t="n">
        <v>100.556</v>
      </c>
      <c r="U197" s="1" t="n">
        <v>60.598</v>
      </c>
      <c r="V197" s="1" t="n">
        <v>503.311</v>
      </c>
      <c r="W197" s="1" t="n">
        <v>139.191</v>
      </c>
      <c r="X197" s="1" t="n">
        <v>451.18</v>
      </c>
      <c r="Y197" s="1" t="n">
        <v>27.521</v>
      </c>
      <c r="Z197" s="1" t="n">
        <v>25.404</v>
      </c>
      <c r="AA197" s="1" t="n">
        <v>1.588</v>
      </c>
      <c r="AH197" s="19" t="n">
        <f aca="false">+R197/E197</f>
        <v>0.247858921161826</v>
      </c>
      <c r="AJ197" s="1" t="n">
        <f aca="false">SUM(I197:AF197)</f>
        <v>3227.329</v>
      </c>
      <c r="AL197" s="1" t="n">
        <f aca="false">E197-AJ197</f>
        <v>387.671</v>
      </c>
      <c r="AN197" s="1" t="n">
        <f aca="false">I197</f>
        <v>49.749</v>
      </c>
      <c r="AO197" s="1" t="n">
        <f aca="false">J197</f>
        <v>87.325</v>
      </c>
      <c r="AP197" s="1" t="n">
        <f aca="false">K197</f>
        <v>6.616</v>
      </c>
      <c r="AQ197" s="1" t="n">
        <f aca="false">L197</f>
        <v>56.364</v>
      </c>
      <c r="AR197" s="1" t="n">
        <f aca="false">M197</f>
        <v>263.299</v>
      </c>
      <c r="AS197" s="1" t="n">
        <f aca="false">N197</f>
        <v>284.733</v>
      </c>
      <c r="AU197" s="1" t="n">
        <f aca="false">SUM(AN197:AT197)</f>
        <v>748.086</v>
      </c>
    </row>
    <row r="198" customFormat="false" ht="12.75" hidden="false" customHeight="false" outlineLevel="0" collapsed="false">
      <c r="A198" s="0" t="s">
        <v>44</v>
      </c>
      <c r="B198" s="0" t="s">
        <v>305</v>
      </c>
      <c r="C198" s="0" t="s">
        <v>208</v>
      </c>
      <c r="D198" s="0" t="n">
        <v>100133</v>
      </c>
      <c r="E198" s="1" t="n">
        <v>7792</v>
      </c>
      <c r="G198" s="1" t="s">
        <v>47</v>
      </c>
      <c r="AJ198" s="1" t="n">
        <f aca="false">SUM(I198:AF198)</f>
        <v>0</v>
      </c>
      <c r="AL198" s="1" t="n">
        <f aca="false">E198-AJ198</f>
        <v>7792</v>
      </c>
      <c r="AN198" s="1" t="n">
        <f aca="false">I198</f>
        <v>0</v>
      </c>
      <c r="AO198" s="1" t="n">
        <f aca="false">J198</f>
        <v>0</v>
      </c>
      <c r="AP198" s="1" t="n">
        <f aca="false">K198</f>
        <v>0</v>
      </c>
      <c r="AQ198" s="1" t="n">
        <f aca="false">L198</f>
        <v>0</v>
      </c>
      <c r="AR198" s="1" t="n">
        <f aca="false">M198</f>
        <v>0</v>
      </c>
      <c r="AS198" s="1" t="n">
        <f aca="false">N198</f>
        <v>0</v>
      </c>
      <c r="AU198" s="1" t="n">
        <f aca="false">SUM(AN198:AT198)</f>
        <v>0</v>
      </c>
    </row>
    <row r="199" customFormat="false" ht="12.75" hidden="false" customHeight="false" outlineLevel="0" collapsed="false">
      <c r="A199" s="0" t="s">
        <v>44</v>
      </c>
      <c r="B199" s="0" t="s">
        <v>306</v>
      </c>
      <c r="C199" s="0" t="s">
        <v>208</v>
      </c>
      <c r="D199" s="0" t="n">
        <v>100134</v>
      </c>
      <c r="E199" s="1" t="n">
        <v>750</v>
      </c>
      <c r="G199" s="1" t="s">
        <v>47</v>
      </c>
      <c r="AJ199" s="1" t="n">
        <f aca="false">SUM(I199:AF199)</f>
        <v>0</v>
      </c>
      <c r="AL199" s="1" t="n">
        <f aca="false">E199-AJ199</f>
        <v>750</v>
      </c>
      <c r="AN199" s="1" t="n">
        <f aca="false">I199</f>
        <v>0</v>
      </c>
      <c r="AO199" s="1" t="n">
        <f aca="false">J199</f>
        <v>0</v>
      </c>
      <c r="AP199" s="1" t="n">
        <f aca="false">K199</f>
        <v>0</v>
      </c>
      <c r="AQ199" s="1" t="n">
        <f aca="false">L199</f>
        <v>0</v>
      </c>
      <c r="AR199" s="1" t="n">
        <f aca="false">M199</f>
        <v>0</v>
      </c>
      <c r="AS199" s="1" t="n">
        <f aca="false">N199</f>
        <v>0</v>
      </c>
      <c r="AU199" s="1" t="n">
        <f aca="false">SUM(AN199:AT199)</f>
        <v>0</v>
      </c>
    </row>
    <row r="200" customFormat="false" ht="12.75" hidden="false" customHeight="false" outlineLevel="0" collapsed="false">
      <c r="A200" s="0" t="s">
        <v>44</v>
      </c>
      <c r="B200" s="0" t="s">
        <v>307</v>
      </c>
      <c r="C200" s="0" t="s">
        <v>208</v>
      </c>
      <c r="D200" s="0" t="n">
        <v>100138</v>
      </c>
      <c r="E200" s="1" t="n">
        <v>3650</v>
      </c>
      <c r="G200" s="1" t="s">
        <v>304</v>
      </c>
      <c r="I200" s="1" t="n">
        <v>50.231</v>
      </c>
      <c r="J200" s="1" t="n">
        <v>88.171</v>
      </c>
      <c r="K200" s="1" t="n">
        <v>6.68</v>
      </c>
      <c r="L200" s="1" t="n">
        <v>56.91</v>
      </c>
      <c r="M200" s="1" t="n">
        <v>265.848</v>
      </c>
      <c r="N200" s="1" t="n">
        <v>287.49</v>
      </c>
      <c r="P200" s="1" t="n">
        <v>64.391</v>
      </c>
      <c r="Q200" s="1" t="n">
        <v>212.144</v>
      </c>
      <c r="R200" s="1" t="n">
        <v>904.685</v>
      </c>
      <c r="T200" s="1" t="n">
        <v>101.53</v>
      </c>
      <c r="U200" s="1" t="n">
        <v>61.185</v>
      </c>
      <c r="V200" s="1" t="n">
        <v>508.184</v>
      </c>
      <c r="W200" s="1" t="n">
        <v>140.539</v>
      </c>
      <c r="X200" s="1" t="n">
        <v>455.549</v>
      </c>
      <c r="Y200" s="1" t="n">
        <v>27.787</v>
      </c>
      <c r="Z200" s="1" t="n">
        <v>25.65</v>
      </c>
      <c r="AA200" s="1" t="n">
        <v>1.603</v>
      </c>
      <c r="AH200" s="19" t="n">
        <f aca="false">+R200/E200</f>
        <v>0.247858904109589</v>
      </c>
      <c r="AJ200" s="1" t="n">
        <f aca="false">SUM(I200:AF200)</f>
        <v>3258.577</v>
      </c>
      <c r="AL200" s="1" t="n">
        <f aca="false">E200-AJ200</f>
        <v>391.423</v>
      </c>
      <c r="AN200" s="1" t="n">
        <f aca="false">I200</f>
        <v>50.231</v>
      </c>
      <c r="AO200" s="1" t="n">
        <f aca="false">J200</f>
        <v>88.171</v>
      </c>
      <c r="AP200" s="1" t="n">
        <f aca="false">K200</f>
        <v>6.68</v>
      </c>
      <c r="AQ200" s="1" t="n">
        <f aca="false">L200</f>
        <v>56.91</v>
      </c>
      <c r="AR200" s="1" t="n">
        <f aca="false">M200</f>
        <v>265.848</v>
      </c>
      <c r="AS200" s="1" t="n">
        <f aca="false">N200</f>
        <v>287.49</v>
      </c>
      <c r="AU200" s="1" t="n">
        <f aca="false">SUM(AN200:AT200)</f>
        <v>755.33</v>
      </c>
    </row>
    <row r="201" customFormat="false" ht="12.75" hidden="false" customHeight="false" outlineLevel="0" collapsed="false">
      <c r="A201" s="0" t="s">
        <v>44</v>
      </c>
      <c r="B201" s="0" t="s">
        <v>308</v>
      </c>
      <c r="C201" s="0" t="s">
        <v>208</v>
      </c>
      <c r="D201" s="0" t="n">
        <v>140344</v>
      </c>
      <c r="E201" s="1" t="n">
        <v>110</v>
      </c>
      <c r="G201" s="1" t="s">
        <v>195</v>
      </c>
      <c r="AJ201" s="1" t="n">
        <f aca="false">SUM(I201:AF201)</f>
        <v>0</v>
      </c>
      <c r="AL201" s="1" t="n">
        <f aca="false">E201-AJ201</f>
        <v>110</v>
      </c>
      <c r="AN201" s="1" t="n">
        <f aca="false">I201</f>
        <v>0</v>
      </c>
      <c r="AO201" s="1" t="n">
        <f aca="false">J201</f>
        <v>0</v>
      </c>
      <c r="AP201" s="1" t="n">
        <f aca="false">K201</f>
        <v>0</v>
      </c>
      <c r="AQ201" s="1" t="n">
        <f aca="false">L201</f>
        <v>0</v>
      </c>
      <c r="AR201" s="1" t="n">
        <f aca="false">M201</f>
        <v>0</v>
      </c>
      <c r="AS201" s="1" t="n">
        <f aca="false">N201</f>
        <v>0</v>
      </c>
      <c r="AU201" s="1" t="n">
        <f aca="false">SUM(AN201:AT201)</f>
        <v>0</v>
      </c>
    </row>
    <row r="203" customFormat="false" ht="12.75" hidden="false" customHeight="false" outlineLevel="0" collapsed="false">
      <c r="A203" s="20"/>
      <c r="B203" s="20" t="s">
        <v>309</v>
      </c>
      <c r="C203" s="20"/>
      <c r="D203" s="20"/>
      <c r="E203" s="21" t="n">
        <f aca="false">SUM(E195:E202)</f>
        <v>16754</v>
      </c>
      <c r="F203" s="21"/>
      <c r="G203" s="21"/>
      <c r="H203" s="21"/>
      <c r="I203" s="21" t="n">
        <f aca="false">SUM(I195:I202)</f>
        <v>99.98</v>
      </c>
      <c r="J203" s="21" t="n">
        <f aca="false">SUM(J195:J202)</f>
        <v>175.496</v>
      </c>
      <c r="K203" s="21" t="n">
        <f aca="false">SUM(K195:K202)</f>
        <v>13.296</v>
      </c>
      <c r="L203" s="21" t="n">
        <f aca="false">SUM(L195:L202)</f>
        <v>113.274</v>
      </c>
      <c r="M203" s="21" t="n">
        <f aca="false">SUM(M195:M202)</f>
        <v>529.147</v>
      </c>
      <c r="N203" s="21" t="n">
        <f aca="false">SUM(N195:N202)</f>
        <v>572.223</v>
      </c>
      <c r="O203" s="21" t="n">
        <f aca="false">SUM(O195:O202)</f>
        <v>0</v>
      </c>
      <c r="P203" s="21" t="n">
        <f aca="false">SUM(P195:P202)</f>
        <v>128.165</v>
      </c>
      <c r="Q203" s="21" t="n">
        <f aca="false">SUM(Q195:Q202)</f>
        <v>422.254</v>
      </c>
      <c r="R203" s="21" t="n">
        <f aca="false">SUM(R195:R202)</f>
        <v>1800.695</v>
      </c>
      <c r="S203" s="21" t="n">
        <f aca="false">SUM(S195:S202)</f>
        <v>0</v>
      </c>
      <c r="T203" s="21" t="n">
        <f aca="false">SUM(T195:T202)</f>
        <v>202.086</v>
      </c>
      <c r="U203" s="21" t="n">
        <f aca="false">SUM(U195:U202)</f>
        <v>121.783</v>
      </c>
      <c r="V203" s="21" t="n">
        <f aca="false">SUM(V195:V202)</f>
        <v>1011.495</v>
      </c>
      <c r="W203" s="21" t="n">
        <f aca="false">SUM(W195:W202)</f>
        <v>279.73</v>
      </c>
      <c r="X203" s="21" t="n">
        <f aca="false">SUM(X195:X202)</f>
        <v>906.729</v>
      </c>
      <c r="Y203" s="21" t="n">
        <f aca="false">SUM(Y195:Y202)</f>
        <v>55.308</v>
      </c>
      <c r="Z203" s="21" t="n">
        <f aca="false">SUM(Z195:Z202)</f>
        <v>51.054</v>
      </c>
      <c r="AA203" s="21" t="n">
        <f aca="false">SUM(AA195:AA202)</f>
        <v>3.191</v>
      </c>
      <c r="AB203" s="21" t="n">
        <f aca="false">SUM(AB195:AB202)</f>
        <v>0</v>
      </c>
      <c r="AC203" s="21" t="n">
        <f aca="false">SUM(AC195:AC202)</f>
        <v>0</v>
      </c>
      <c r="AD203" s="21" t="n">
        <f aca="false">SUM(AD195:AD202)</f>
        <v>0</v>
      </c>
      <c r="AE203" s="21" t="n">
        <f aca="false">SUM(AE195:AE202)</f>
        <v>0</v>
      </c>
      <c r="AF203" s="21" t="n">
        <f aca="false">SUM(AF195:AF202)</f>
        <v>0</v>
      </c>
      <c r="AG203" s="21"/>
      <c r="AH203" s="22" t="n">
        <f aca="false">+R203/E203</f>
        <v>0.107478512594007</v>
      </c>
      <c r="AI203" s="21"/>
      <c r="AJ203" s="21" t="n">
        <f aca="false">SUM(AJ195:AJ202)</f>
        <v>6485.906</v>
      </c>
      <c r="AK203" s="21"/>
      <c r="AL203" s="21" t="n">
        <f aca="false">SUM(AL195:AL202)</f>
        <v>10268.094</v>
      </c>
      <c r="AM203" s="14"/>
      <c r="AN203" s="21" t="n">
        <f aca="false">SUM(AN195:AN202)</f>
        <v>99.98</v>
      </c>
      <c r="AO203" s="21" t="n">
        <f aca="false">SUM(AO195:AO202)</f>
        <v>175.496</v>
      </c>
      <c r="AP203" s="21" t="n">
        <f aca="false">SUM(AP195:AP202)</f>
        <v>13.296</v>
      </c>
      <c r="AQ203" s="21" t="n">
        <f aca="false">SUM(AQ195:AQ202)</f>
        <v>113.274</v>
      </c>
      <c r="AR203" s="21" t="n">
        <f aca="false">SUM(AR195:AR202)</f>
        <v>529.147</v>
      </c>
      <c r="AS203" s="21" t="n">
        <f aca="false">SUM(AS195:AS202)</f>
        <v>572.223</v>
      </c>
      <c r="AT203" s="21"/>
      <c r="AU203" s="21" t="n">
        <f aca="false">SUM(AU195:AU202)</f>
        <v>1503.416</v>
      </c>
      <c r="AV203" s="15"/>
      <c r="AW203" s="15"/>
      <c r="AX203" s="15"/>
      <c r="AY203" s="15"/>
      <c r="AZ203" s="15"/>
      <c r="BA203" s="15"/>
      <c r="BB203" s="15"/>
      <c r="BC203" s="15"/>
      <c r="BD203" s="15"/>
      <c r="BE203" s="15"/>
      <c r="BF203" s="15"/>
      <c r="BG203" s="15"/>
      <c r="BH203" s="15"/>
      <c r="BI203" s="15"/>
      <c r="BJ203" s="15"/>
      <c r="BK203" s="15"/>
      <c r="BL203" s="15"/>
      <c r="BM203" s="15"/>
      <c r="BN203" s="15"/>
      <c r="BO203" s="15"/>
      <c r="BP203" s="15"/>
      <c r="BQ203" s="15"/>
      <c r="BR203" s="15"/>
      <c r="BS203" s="15"/>
      <c r="BT203" s="15"/>
      <c r="BU203" s="15"/>
      <c r="BV203" s="15"/>
      <c r="BW203" s="15"/>
      <c r="BX203" s="15"/>
      <c r="BY203" s="15"/>
      <c r="BZ203" s="15"/>
      <c r="CA203" s="15"/>
      <c r="CB203" s="15"/>
      <c r="CC203" s="15"/>
      <c r="CD203" s="15"/>
      <c r="CE203" s="15"/>
      <c r="CF203" s="15"/>
      <c r="CG203" s="15"/>
      <c r="CH203" s="15"/>
      <c r="CI203" s="15"/>
      <c r="CJ203" s="15"/>
      <c r="CK203" s="15"/>
      <c r="CL203" s="15"/>
      <c r="CM203" s="15"/>
      <c r="CN203" s="15"/>
      <c r="CO203" s="15"/>
      <c r="CP203" s="15"/>
      <c r="CQ203" s="15"/>
      <c r="CR203" s="15"/>
      <c r="CS203" s="15"/>
      <c r="CT203" s="15"/>
      <c r="CU203" s="15"/>
      <c r="CV203" s="15"/>
      <c r="CW203" s="15"/>
      <c r="CX203" s="15"/>
      <c r="CY203" s="15"/>
      <c r="CZ203" s="15"/>
      <c r="DA203" s="15"/>
      <c r="DB203" s="15"/>
      <c r="DC203" s="15"/>
      <c r="DD203" s="15"/>
      <c r="DE203" s="15"/>
      <c r="DF203" s="15"/>
      <c r="DG203" s="15"/>
      <c r="DH203" s="15"/>
      <c r="DI203" s="15"/>
      <c r="DJ203" s="15"/>
      <c r="DK203" s="15"/>
      <c r="DL203" s="15"/>
      <c r="DM203" s="15"/>
      <c r="DN203" s="15"/>
      <c r="DO203" s="15"/>
      <c r="DP203" s="15"/>
      <c r="DQ203" s="15"/>
      <c r="DR203" s="15"/>
      <c r="DS203" s="15"/>
      <c r="DT203" s="15"/>
      <c r="DU203" s="15"/>
      <c r="DV203" s="15"/>
      <c r="DW203" s="15"/>
      <c r="DX203" s="15"/>
      <c r="DY203" s="15"/>
      <c r="DZ203" s="15"/>
      <c r="EA203" s="15"/>
      <c r="EB203" s="15"/>
      <c r="EC203" s="15"/>
      <c r="ED203" s="15"/>
      <c r="EE203" s="15"/>
      <c r="EF203" s="15"/>
      <c r="EG203" s="15"/>
      <c r="EH203" s="15"/>
      <c r="EI203" s="15"/>
      <c r="EJ203" s="15"/>
      <c r="EK203" s="15"/>
      <c r="EL203" s="15"/>
      <c r="EM203" s="15"/>
      <c r="EN203" s="15"/>
      <c r="EO203" s="15"/>
      <c r="EP203" s="15"/>
      <c r="EQ203" s="15"/>
      <c r="ER203" s="15"/>
      <c r="ES203" s="15"/>
      <c r="ET203" s="15"/>
      <c r="EU203" s="15"/>
      <c r="EV203" s="15"/>
      <c r="EW203" s="15"/>
      <c r="EX203" s="15"/>
      <c r="EY203" s="15"/>
      <c r="EZ203" s="15"/>
      <c r="FA203" s="15"/>
      <c r="FB203" s="15"/>
      <c r="FC203" s="15"/>
      <c r="FD203" s="15"/>
      <c r="FE203" s="15"/>
      <c r="FF203" s="15"/>
      <c r="FG203" s="15"/>
      <c r="FH203" s="15"/>
      <c r="FI203" s="15"/>
      <c r="FJ203" s="15"/>
      <c r="FK203" s="15"/>
      <c r="FL203" s="15"/>
      <c r="FM203" s="15"/>
      <c r="FN203" s="15"/>
      <c r="FO203" s="15"/>
      <c r="FP203" s="15"/>
      <c r="FQ203" s="15"/>
      <c r="FR203" s="15"/>
      <c r="FS203" s="15"/>
      <c r="FT203" s="15"/>
      <c r="FU203" s="15"/>
      <c r="FV203" s="15"/>
      <c r="FW203" s="15"/>
      <c r="FX203" s="15"/>
      <c r="FY203" s="15"/>
      <c r="FZ203" s="15"/>
      <c r="GA203" s="15"/>
      <c r="GB203" s="15"/>
      <c r="GC203" s="15"/>
      <c r="GD203" s="15"/>
      <c r="GE203" s="15"/>
      <c r="GF203" s="15"/>
      <c r="GG203" s="15"/>
      <c r="GH203" s="15"/>
      <c r="GI203" s="15"/>
      <c r="GJ203" s="15"/>
      <c r="GK203" s="15"/>
      <c r="GL203" s="15"/>
      <c r="GM203" s="15"/>
      <c r="GN203" s="15"/>
      <c r="GO203" s="15"/>
      <c r="GP203" s="15"/>
      <c r="GQ203" s="15"/>
      <c r="GR203" s="15"/>
      <c r="GS203" s="15"/>
      <c r="GT203" s="15"/>
      <c r="GU203" s="15"/>
      <c r="GV203" s="15"/>
      <c r="GW203" s="15"/>
      <c r="GX203" s="15"/>
      <c r="GY203" s="15"/>
      <c r="GZ203" s="15"/>
      <c r="HA203" s="15"/>
      <c r="HB203" s="15"/>
      <c r="HC203" s="15"/>
      <c r="HD203" s="15"/>
      <c r="HE203" s="15"/>
      <c r="HF203" s="15"/>
      <c r="HG203" s="15"/>
      <c r="HH203" s="15"/>
      <c r="HI203" s="15"/>
      <c r="HJ203" s="15"/>
      <c r="HK203" s="15"/>
      <c r="HL203" s="15"/>
      <c r="HM203" s="15"/>
      <c r="HN203" s="15"/>
      <c r="HO203" s="15"/>
      <c r="HP203" s="15"/>
      <c r="HQ203" s="15"/>
      <c r="HR203" s="15"/>
      <c r="HS203" s="15"/>
      <c r="HT203" s="15"/>
      <c r="HU203" s="15"/>
      <c r="HV203" s="15"/>
      <c r="HW203" s="15"/>
      <c r="HX203" s="15"/>
      <c r="HY203" s="15"/>
      <c r="HZ203" s="15"/>
      <c r="IA203" s="15"/>
      <c r="IB203" s="15"/>
      <c r="IC203" s="15"/>
      <c r="ID203" s="15"/>
      <c r="IE203" s="15"/>
      <c r="IF203" s="15"/>
      <c r="IG203" s="15"/>
      <c r="IH203" s="15"/>
      <c r="II203" s="15"/>
      <c r="IJ203" s="15"/>
      <c r="IK203" s="15"/>
      <c r="IL203" s="15"/>
      <c r="IM203" s="15"/>
      <c r="IN203" s="15"/>
      <c r="IO203" s="15"/>
      <c r="IP203" s="15"/>
      <c r="IQ203" s="15"/>
      <c r="IR203" s="15"/>
      <c r="IS203" s="15"/>
      <c r="IT203" s="15"/>
      <c r="IU203" s="15"/>
      <c r="IV203" s="15"/>
      <c r="IW203" s="15"/>
    </row>
    <row r="205" customFormat="false" ht="12.75" hidden="false" customHeight="false" outlineLevel="0" collapsed="false">
      <c r="A205" s="17" t="s">
        <v>310</v>
      </c>
    </row>
    <row r="206" customFormat="false" ht="12.75" hidden="false" customHeight="false" outlineLevel="0" collapsed="false">
      <c r="A206" s="0" t="s">
        <v>44</v>
      </c>
      <c r="B206" s="0" t="s">
        <v>311</v>
      </c>
      <c r="C206" s="0" t="s">
        <v>312</v>
      </c>
      <c r="D206" s="26" t="s">
        <v>313</v>
      </c>
      <c r="E206" s="1" t="n">
        <v>19166</v>
      </c>
      <c r="G206" s="1" t="s">
        <v>217</v>
      </c>
      <c r="L206" s="13"/>
      <c r="R206" s="1" t="n">
        <v>3095</v>
      </c>
      <c r="AH206" s="19" t="n">
        <f aca="false">+R206/E206</f>
        <v>0.161483877700094</v>
      </c>
      <c r="AJ206" s="1" t="n">
        <v>14043</v>
      </c>
      <c r="AL206" s="1" t="n">
        <f aca="false">E206-AJ206</f>
        <v>5123</v>
      </c>
      <c r="AN206" s="1" t="n">
        <f aca="false">I206</f>
        <v>0</v>
      </c>
      <c r="AO206" s="1" t="n">
        <f aca="false">J206</f>
        <v>0</v>
      </c>
      <c r="AP206" s="1" t="n">
        <f aca="false">K206</f>
        <v>0</v>
      </c>
      <c r="AR206" s="1" t="n">
        <f aca="false">M206</f>
        <v>0</v>
      </c>
      <c r="AS206" s="1" t="n">
        <f aca="false">N206</f>
        <v>0</v>
      </c>
      <c r="AU206" s="1" t="n">
        <f aca="false">SUM(AN206:AT206)</f>
        <v>0</v>
      </c>
    </row>
    <row r="207" customFormat="false" ht="12.75" hidden="false" customHeight="false" outlineLevel="0" collapsed="false">
      <c r="A207" s="0" t="s">
        <v>314</v>
      </c>
      <c r="B207" s="0" t="s">
        <v>315</v>
      </c>
      <c r="C207" s="0" t="s">
        <v>312</v>
      </c>
      <c r="D207" s="26" t="s">
        <v>313</v>
      </c>
      <c r="E207" s="1" t="n">
        <v>126959</v>
      </c>
      <c r="G207" s="1" t="s">
        <v>217</v>
      </c>
      <c r="R207" s="1" t="n">
        <v>13156</v>
      </c>
      <c r="AH207" s="19" t="n">
        <f aca="false">+R207/E207</f>
        <v>0.10362400459991</v>
      </c>
      <c r="AJ207" s="1" t="n">
        <v>126959</v>
      </c>
      <c r="AL207" s="1" t="n">
        <f aca="false">E207-AJ207</f>
        <v>0</v>
      </c>
      <c r="AN207" s="1" t="n">
        <f aca="false">I207</f>
        <v>0</v>
      </c>
      <c r="AO207" s="1" t="n">
        <f aca="false">J207</f>
        <v>0</v>
      </c>
      <c r="AP207" s="1" t="n">
        <f aca="false">K207</f>
        <v>0</v>
      </c>
      <c r="AQ207" s="1" t="n">
        <f aca="false">L207</f>
        <v>0</v>
      </c>
      <c r="AR207" s="1" t="n">
        <f aca="false">M207</f>
        <v>0</v>
      </c>
      <c r="AS207" s="1" t="n">
        <f aca="false">N207</f>
        <v>0</v>
      </c>
      <c r="AU207" s="1" t="n">
        <f aca="false">SUM(AN207:AT207)</f>
        <v>0</v>
      </c>
    </row>
    <row r="209" customFormat="false" ht="12.75" hidden="false" customHeight="false" outlineLevel="0" collapsed="false">
      <c r="A209" s="20"/>
      <c r="B209" s="20" t="s">
        <v>316</v>
      </c>
      <c r="C209" s="20"/>
      <c r="D209" s="20"/>
      <c r="E209" s="21" t="n">
        <f aca="false">SUM(E206:E208)</f>
        <v>146125</v>
      </c>
      <c r="F209" s="21"/>
      <c r="G209" s="21"/>
      <c r="H209" s="21"/>
      <c r="I209" s="21" t="n">
        <f aca="false">SUM(I206:I208)</f>
        <v>0</v>
      </c>
      <c r="J209" s="21" t="n">
        <f aca="false">SUM(J206:J208)</f>
        <v>0</v>
      </c>
      <c r="K209" s="21" t="n">
        <f aca="false">SUM(K206:K208)</f>
        <v>0</v>
      </c>
      <c r="L209" s="21" t="n">
        <f aca="false">SUM(L206:L208)</f>
        <v>0</v>
      </c>
      <c r="M209" s="21" t="n">
        <f aca="false">SUM(M206:M208)</f>
        <v>0</v>
      </c>
      <c r="N209" s="21" t="n">
        <f aca="false">SUM(N206:N208)</f>
        <v>0</v>
      </c>
      <c r="O209" s="21" t="n">
        <f aca="false">SUM(O206:O208)</f>
        <v>0</v>
      </c>
      <c r="P209" s="21" t="n">
        <f aca="false">SUM(P206:P208)</f>
        <v>0</v>
      </c>
      <c r="Q209" s="21" t="n">
        <f aca="false">SUM(Q206:Q208)</f>
        <v>0</v>
      </c>
      <c r="R209" s="21" t="n">
        <f aca="false">SUM(R206:R208)</f>
        <v>16251</v>
      </c>
      <c r="S209" s="21" t="n">
        <f aca="false">SUM(S206:S208)</f>
        <v>0</v>
      </c>
      <c r="T209" s="21" t="n">
        <f aca="false">SUM(T206:T208)</f>
        <v>0</v>
      </c>
      <c r="U209" s="21" t="n">
        <f aca="false">SUM(U206:U208)</f>
        <v>0</v>
      </c>
      <c r="V209" s="21" t="n">
        <f aca="false">SUM(V206:V208)</f>
        <v>0</v>
      </c>
      <c r="W209" s="21" t="n">
        <f aca="false">SUM(W206:W208)</f>
        <v>0</v>
      </c>
      <c r="X209" s="21" t="n">
        <f aca="false">SUM(X206:X208)</f>
        <v>0</v>
      </c>
      <c r="Y209" s="21" t="n">
        <f aca="false">SUM(Y206:Y208)</f>
        <v>0</v>
      </c>
      <c r="Z209" s="21" t="n">
        <f aca="false">SUM(Z206:Z208)</f>
        <v>0</v>
      </c>
      <c r="AA209" s="21" t="n">
        <f aca="false">SUM(AA206:AA208)</f>
        <v>0</v>
      </c>
      <c r="AB209" s="21" t="n">
        <f aca="false">SUM(AB206:AB208)</f>
        <v>0</v>
      </c>
      <c r="AC209" s="21" t="n">
        <f aca="false">SUM(AC206:AC208)</f>
        <v>0</v>
      </c>
      <c r="AD209" s="21" t="n">
        <f aca="false">SUM(AD206:AD208)</f>
        <v>0</v>
      </c>
      <c r="AE209" s="21" t="n">
        <f aca="false">SUM(AE206:AE208)</f>
        <v>0</v>
      </c>
      <c r="AF209" s="21" t="n">
        <f aca="false">SUM(AF206:AF208)</f>
        <v>0</v>
      </c>
      <c r="AG209" s="21"/>
      <c r="AH209" s="22" t="n">
        <f aca="false">+R209/E209</f>
        <v>0.111213002566296</v>
      </c>
      <c r="AI209" s="21"/>
      <c r="AJ209" s="21" t="n">
        <f aca="false">SUM(AJ206:AJ208)</f>
        <v>141002</v>
      </c>
      <c r="AK209" s="21"/>
      <c r="AL209" s="21" t="n">
        <f aca="false">SUM(AL206:AL208)</f>
        <v>5123</v>
      </c>
      <c r="AM209" s="14"/>
      <c r="AN209" s="21" t="n">
        <f aca="false">SUM(AN206:AN208)</f>
        <v>0</v>
      </c>
      <c r="AO209" s="21" t="n">
        <f aca="false">SUM(AO206:AO208)</f>
        <v>0</v>
      </c>
      <c r="AP209" s="21" t="n">
        <f aca="false">SUM(AP206:AP208)</f>
        <v>0</v>
      </c>
      <c r="AQ209" s="21" t="n">
        <f aca="false">SUM(AQ206:AQ208)</f>
        <v>0</v>
      </c>
      <c r="AR209" s="21" t="n">
        <f aca="false">SUM(AR206:AR208)</f>
        <v>0</v>
      </c>
      <c r="AS209" s="21" t="n">
        <f aca="false">SUM(AS206:AS208)</f>
        <v>0</v>
      </c>
      <c r="AT209" s="21" t="n">
        <f aca="false">SUM(AT206:AT208)</f>
        <v>0</v>
      </c>
      <c r="AU209" s="21" t="n">
        <f aca="false">SUM(AU206:AU208)</f>
        <v>0</v>
      </c>
      <c r="AV209" s="15"/>
      <c r="AW209" s="15"/>
      <c r="AX209" s="15"/>
      <c r="AY209" s="15"/>
      <c r="AZ209" s="15"/>
      <c r="BA209" s="15"/>
      <c r="BB209" s="15"/>
      <c r="BC209" s="15"/>
      <c r="BD209" s="15"/>
      <c r="BE209" s="15"/>
      <c r="BF209" s="15"/>
      <c r="BG209" s="15"/>
      <c r="BH209" s="15"/>
      <c r="BI209" s="15"/>
      <c r="BJ209" s="15"/>
      <c r="BK209" s="15"/>
      <c r="BL209" s="15"/>
      <c r="BM209" s="15"/>
      <c r="BN209" s="15"/>
      <c r="BO209" s="15"/>
      <c r="BP209" s="15"/>
      <c r="BQ209" s="15"/>
      <c r="BR209" s="15"/>
      <c r="BS209" s="15"/>
      <c r="BT209" s="15"/>
      <c r="BU209" s="15"/>
      <c r="BV209" s="15"/>
      <c r="BW209" s="15"/>
      <c r="BX209" s="15"/>
      <c r="BY209" s="15"/>
      <c r="BZ209" s="15"/>
      <c r="CA209" s="15"/>
      <c r="CB209" s="15"/>
      <c r="CC209" s="15"/>
      <c r="CD209" s="15"/>
      <c r="CE209" s="15"/>
      <c r="CF209" s="15"/>
      <c r="CG209" s="15"/>
      <c r="CH209" s="15"/>
      <c r="CI209" s="15"/>
      <c r="CJ209" s="15"/>
      <c r="CK209" s="15"/>
      <c r="CL209" s="15"/>
      <c r="CM209" s="15"/>
      <c r="CN209" s="15"/>
      <c r="CO209" s="15"/>
      <c r="CP209" s="15"/>
      <c r="CQ209" s="15"/>
      <c r="CR209" s="15"/>
      <c r="CS209" s="15"/>
      <c r="CT209" s="15"/>
      <c r="CU209" s="15"/>
      <c r="CV209" s="15"/>
      <c r="CW209" s="15"/>
      <c r="CX209" s="15"/>
      <c r="CY209" s="15"/>
      <c r="CZ209" s="15"/>
      <c r="DA209" s="15"/>
      <c r="DB209" s="15"/>
      <c r="DC209" s="15"/>
      <c r="DD209" s="15"/>
      <c r="DE209" s="15"/>
      <c r="DF209" s="15"/>
      <c r="DG209" s="15"/>
      <c r="DH209" s="15"/>
      <c r="DI209" s="15"/>
      <c r="DJ209" s="15"/>
      <c r="DK209" s="15"/>
      <c r="DL209" s="15"/>
      <c r="DM209" s="15"/>
      <c r="DN209" s="15"/>
      <c r="DO209" s="15"/>
      <c r="DP209" s="15"/>
      <c r="DQ209" s="15"/>
      <c r="DR209" s="15"/>
      <c r="DS209" s="15"/>
      <c r="DT209" s="15"/>
      <c r="DU209" s="15"/>
      <c r="DV209" s="15"/>
      <c r="DW209" s="15"/>
      <c r="DX209" s="15"/>
      <c r="DY209" s="15"/>
      <c r="DZ209" s="15"/>
      <c r="EA209" s="15"/>
      <c r="EB209" s="15"/>
      <c r="EC209" s="15"/>
      <c r="ED209" s="15"/>
      <c r="EE209" s="15"/>
      <c r="EF209" s="15"/>
      <c r="EG209" s="15"/>
      <c r="EH209" s="15"/>
      <c r="EI209" s="15"/>
      <c r="EJ209" s="15"/>
      <c r="EK209" s="15"/>
      <c r="EL209" s="15"/>
      <c r="EM209" s="15"/>
      <c r="EN209" s="15"/>
      <c r="EO209" s="15"/>
      <c r="EP209" s="15"/>
      <c r="EQ209" s="15"/>
      <c r="ER209" s="15"/>
      <c r="ES209" s="15"/>
      <c r="ET209" s="15"/>
      <c r="EU209" s="15"/>
      <c r="EV209" s="15"/>
      <c r="EW209" s="15"/>
      <c r="EX209" s="15"/>
      <c r="EY209" s="15"/>
      <c r="EZ209" s="15"/>
      <c r="FA209" s="15"/>
      <c r="FB209" s="15"/>
      <c r="FC209" s="15"/>
      <c r="FD209" s="15"/>
      <c r="FE209" s="15"/>
      <c r="FF209" s="15"/>
      <c r="FG209" s="15"/>
      <c r="FH209" s="15"/>
      <c r="FI209" s="15"/>
      <c r="FJ209" s="15"/>
      <c r="FK209" s="15"/>
      <c r="FL209" s="15"/>
      <c r="FM209" s="15"/>
      <c r="FN209" s="15"/>
      <c r="FO209" s="15"/>
      <c r="FP209" s="15"/>
      <c r="FQ209" s="15"/>
      <c r="FR209" s="15"/>
      <c r="FS209" s="15"/>
      <c r="FT209" s="15"/>
      <c r="FU209" s="15"/>
      <c r="FV209" s="15"/>
      <c r="FW209" s="15"/>
      <c r="FX209" s="15"/>
      <c r="FY209" s="15"/>
      <c r="FZ209" s="15"/>
      <c r="GA209" s="15"/>
      <c r="GB209" s="15"/>
      <c r="GC209" s="15"/>
      <c r="GD209" s="15"/>
      <c r="GE209" s="15"/>
      <c r="GF209" s="15"/>
      <c r="GG209" s="15"/>
      <c r="GH209" s="15"/>
      <c r="GI209" s="15"/>
      <c r="GJ209" s="15"/>
      <c r="GK209" s="15"/>
      <c r="GL209" s="15"/>
      <c r="GM209" s="15"/>
      <c r="GN209" s="15"/>
      <c r="GO209" s="15"/>
      <c r="GP209" s="15"/>
      <c r="GQ209" s="15"/>
      <c r="GR209" s="15"/>
      <c r="GS209" s="15"/>
      <c r="GT209" s="15"/>
      <c r="GU209" s="15"/>
      <c r="GV209" s="15"/>
      <c r="GW209" s="15"/>
      <c r="GX209" s="15"/>
      <c r="GY209" s="15"/>
      <c r="GZ209" s="15"/>
      <c r="HA209" s="15"/>
      <c r="HB209" s="15"/>
      <c r="HC209" s="15"/>
      <c r="HD209" s="15"/>
      <c r="HE209" s="15"/>
      <c r="HF209" s="15"/>
      <c r="HG209" s="15"/>
      <c r="HH209" s="15"/>
      <c r="HI209" s="15"/>
      <c r="HJ209" s="15"/>
      <c r="HK209" s="15"/>
      <c r="HL209" s="15"/>
      <c r="HM209" s="15"/>
      <c r="HN209" s="15"/>
      <c r="HO209" s="15"/>
      <c r="HP209" s="15"/>
      <c r="HQ209" s="15"/>
      <c r="HR209" s="15"/>
      <c r="HS209" s="15"/>
      <c r="HT209" s="15"/>
      <c r="HU209" s="15"/>
      <c r="HV209" s="15"/>
      <c r="HW209" s="15"/>
      <c r="HX209" s="15"/>
      <c r="HY209" s="15"/>
      <c r="HZ209" s="15"/>
      <c r="IA209" s="15"/>
      <c r="IB209" s="15"/>
      <c r="IC209" s="15"/>
      <c r="ID209" s="15"/>
      <c r="IE209" s="15"/>
      <c r="IF209" s="15"/>
      <c r="IG209" s="15"/>
      <c r="IH209" s="15"/>
      <c r="II209" s="15"/>
      <c r="IJ209" s="15"/>
      <c r="IK209" s="15"/>
      <c r="IL209" s="15"/>
      <c r="IM209" s="15"/>
      <c r="IN209" s="15"/>
      <c r="IO209" s="15"/>
      <c r="IP209" s="15"/>
      <c r="IQ209" s="15"/>
      <c r="IR209" s="15"/>
      <c r="IS209" s="15"/>
      <c r="IT209" s="15"/>
      <c r="IU209" s="15"/>
      <c r="IV209" s="15"/>
      <c r="IW209" s="15"/>
    </row>
    <row r="211" customFormat="false" ht="12.75" hidden="false" customHeight="false" outlineLevel="0" collapsed="false">
      <c r="A211" s="27"/>
      <c r="B211" s="27"/>
      <c r="C211" s="27" t="s">
        <v>317</v>
      </c>
      <c r="D211" s="27"/>
      <c r="E211" s="28" t="n">
        <f aca="false">E18+E30+E40+E51+E64+E69+E76+E83+E101+E111+E132+E148+E192+E203+E209</f>
        <v>705236.845</v>
      </c>
      <c r="F211" s="28"/>
      <c r="G211" s="28"/>
      <c r="H211" s="28"/>
      <c r="I211" s="28" t="n">
        <f aca="false">I18+I30+I40+I51+I64+I69+I76+I83+I101+I111+I132+I148+I192+I203+I209</f>
        <v>3212.129</v>
      </c>
      <c r="J211" s="28" t="n">
        <f aca="false">J18+J30+J40+J51+J64+J69+J76+J83+J101+J111+J132+J148+J192+J203+J209</f>
        <v>11013.993</v>
      </c>
      <c r="K211" s="28" t="n">
        <f aca="false">K18+K30+K40+K51+K64+K69+K76+K83+K101+K111+K132+K148+K192+K203+K209</f>
        <v>364.594</v>
      </c>
      <c r="L211" s="28" t="n">
        <f aca="false">L18+L30+L40+L51+L64+L69+L76+L83+L101+L111+L132+L148+L192+L203+L209</f>
        <v>1214.03</v>
      </c>
      <c r="M211" s="28" t="n">
        <f aca="false">M18+M30+M40+M51+M64+M69+M76+M83+M101+M111+M132+M148+M192+M203+M209</f>
        <v>12628.055</v>
      </c>
      <c r="N211" s="28" t="n">
        <f aca="false">N18+N30+N40+N51+N64+N69+N76+N83+N101+N111+N132+N148+N192+N203+N209</f>
        <v>12860.854</v>
      </c>
      <c r="O211" s="28" t="n">
        <f aca="false">O18+O30+O40+O51+O64+O69+O76+O83+O101+O111+O132+O148+O192+O203+O209</f>
        <v>691.042</v>
      </c>
      <c r="P211" s="28" t="n">
        <f aca="false">P18+P30+P40+P51+P64+P69+P76+P83+P101+P111+P132+P148+P192+P203+P209</f>
        <v>5240.04516</v>
      </c>
      <c r="Q211" s="28" t="n">
        <f aca="false">Q18+Q30+Q40+Q51+Q64+Q69+Q76+Q83+Q101+Q111+Q132+Q148+Q192+Q203+Q209</f>
        <v>6096.28384</v>
      </c>
      <c r="R211" s="28" t="n">
        <f aca="false">R18+R30+R40+R51+R64+R69+R76+R83+R101+R111+R132+R148+R192+R203+R209+2</f>
        <v>86681.6</v>
      </c>
      <c r="S211" s="28" t="n">
        <f aca="false">S18+S30+S40+S51+S64+S69+S76+S83+S101+S111+S132+S148+S192+S203+S209</f>
        <v>21971.877</v>
      </c>
      <c r="T211" s="28" t="n">
        <f aca="false">T18+T30+T40+T51+T64+T69+T76+T83+T101+T111+T132+T148+T192+T203+T209</f>
        <v>15657.902</v>
      </c>
      <c r="U211" s="28" t="n">
        <f aca="false">U18+U30+U40+U51+U64+U69+U76+U83+U101+U111+U132+U148+U192+U203+U209</f>
        <v>9382.369</v>
      </c>
      <c r="V211" s="28" t="n">
        <f aca="false">V18+V30+V40+V51+V64+V69+V76+V83+V101+V111+V132+V148+V192+V203+V209</f>
        <v>42606.123</v>
      </c>
      <c r="W211" s="28" t="n">
        <f aca="false">W18+W30+W40+W51+W64+W69+W76+W83+W101+W111+W132+W148+W192+W203+W209</f>
        <v>20749.252</v>
      </c>
      <c r="X211" s="28" t="n">
        <f aca="false">X18+X30+X40+X51+X64+X69+X76+X83+X101+X111+X132+X148+X192+X203+X209</f>
        <v>11641.7</v>
      </c>
      <c r="Y211" s="28" t="n">
        <f aca="false">Y18+Y30+Y40+Y51+Y64+Y69+Y76+Y83+Y101+Y111+Y132+Y148+Y192+Y203+Y209</f>
        <v>54335.383</v>
      </c>
      <c r="Z211" s="28" t="n">
        <f aca="false">Z18+Z30+Z40+Z51+Z64+Z69+Z76+Z83+Z101+Z111+Z132+Z148+Z192+Z203+Z209</f>
        <v>6154.159</v>
      </c>
      <c r="AA211" s="28" t="n">
        <f aca="false">AA18+AA30+AA40+AA51+AA64+AA69+AA76+AA83+AA101+AA111+AA132+AA148+AA192+AA203+AA209</f>
        <v>2614.54</v>
      </c>
      <c r="AB211" s="28" t="n">
        <f aca="false">AB18+AB30+AB40+AB51+AB64+AB69+AB76+AB83+AB101+AB111+AB132+AB148+AB192+AB203+AB209</f>
        <v>1799.465</v>
      </c>
      <c r="AC211" s="28" t="n">
        <f aca="false">AC18+AC30+AC40+AC51+AC64+AC69+AC76+AC83+AC101+AC111+AC132+AC148+AC192+AC203+AC209</f>
        <v>570.831</v>
      </c>
      <c r="AD211" s="28" t="n">
        <f aca="false">AD18+AD30+AD40+AD51+AD64+AD69+AD76+AD83+AD101+AD111+AD132+AD148+AD192+AD203+AD209</f>
        <v>2728.362</v>
      </c>
      <c r="AE211" s="28" t="n">
        <f aca="false">AE18+AE30+AE40+AE51+AE64+AE69+AE76+AE83+AE101+AE111+AE132+AE148+AE192+AE203+AE209</f>
        <v>1947.625</v>
      </c>
      <c r="AF211" s="28" t="n">
        <f aca="false">AF18+AF30+AF40+AF51+AF64+AF69+AF76+AF83+AF101+AF111+AF132+AF148+AF192+AF203+AF209</f>
        <v>5325.833</v>
      </c>
      <c r="AG211" s="28"/>
      <c r="AH211" s="29" t="n">
        <f aca="false">+R211/E211</f>
        <v>0.122911332007902</v>
      </c>
      <c r="AI211" s="28"/>
      <c r="AJ211" s="28" t="n">
        <f aca="false">AJ18+AJ30+AJ40+AJ51+AJ64+AJ69+AJ76+AJ83+AJ101+AJ111+AJ132+AJ148+AJ192+AJ203+AJ209</f>
        <v>462237.047</v>
      </c>
      <c r="AK211" s="28"/>
      <c r="AL211" s="28" t="n">
        <f aca="false">AL18+AL30+AL40+AL51+AL64+AL69+AL76+AL83+AL101+AL111+AL132+AL148+AL192+AL203+AL209</f>
        <v>242992.094</v>
      </c>
      <c r="AM211" s="14"/>
      <c r="AN211" s="28" t="n">
        <f aca="false">AN18+AN30+AN40+AN51+AN64+AN69+AN76+AN83+AN101+AN111+AN132+AN148+AN192+AN203+AN209</f>
        <v>3212.129</v>
      </c>
      <c r="AO211" s="28" t="n">
        <f aca="false">AO18+AO30+AO40+AO51+AO64+AO69+AO76+AO83+AO101+AO111+AO132+AO148+AO192+AO203+AO209</f>
        <v>11013.993</v>
      </c>
      <c r="AP211" s="28" t="n">
        <f aca="false">AP18+AP30+AP40+AP51+AP64+AP69+AP76+AP83+AP101+AP111+AP132+AP148+AP192+AP203+AP209</f>
        <v>364.594</v>
      </c>
      <c r="AQ211" s="28" t="n">
        <f aca="false">AQ18+AQ30+AQ40+AQ51+AQ64+AQ69+AQ76+AQ83+AQ101+AQ111+AQ132+AQ148+AQ192+AQ203+AQ209</f>
        <v>1214.03</v>
      </c>
      <c r="AR211" s="28" t="n">
        <f aca="false">AR18+AR30+AR40+AR51+AR64+AR69+AR76+AR83+AR101+AR111+AR132+AR148+AR192+AR203+AR209</f>
        <v>12628.055</v>
      </c>
      <c r="AS211" s="28" t="n">
        <f aca="false">AS18+AS30+AS40+AS51+AS64+AS69+AS76+AS83+AS101+AS111+AS132+AS148+AS192+AS203+AS209</f>
        <v>12860.854</v>
      </c>
      <c r="AT211" s="28"/>
      <c r="AU211" s="28" t="n">
        <f aca="false">AU18+AU30+AU40+AU51+AU64+AU69+AU76+AU83+AU101+AU111+AU132+AU148+AU192+AU203+AU209</f>
        <v>41293.655</v>
      </c>
      <c r="AV211" s="15"/>
      <c r="AW211" s="15"/>
      <c r="AX211" s="15"/>
      <c r="AY211" s="15"/>
      <c r="AZ211" s="15"/>
      <c r="BA211" s="15"/>
      <c r="BB211" s="15"/>
      <c r="BC211" s="15"/>
      <c r="BD211" s="15"/>
      <c r="BE211" s="15"/>
      <c r="BF211" s="15"/>
      <c r="BG211" s="15"/>
      <c r="BH211" s="15"/>
      <c r="BI211" s="15"/>
      <c r="BJ211" s="15"/>
      <c r="BK211" s="15"/>
      <c r="BL211" s="15"/>
      <c r="BM211" s="15"/>
      <c r="BN211" s="15"/>
      <c r="BO211" s="15"/>
      <c r="BP211" s="15"/>
      <c r="BQ211" s="15"/>
      <c r="BR211" s="15"/>
      <c r="BS211" s="15"/>
      <c r="BT211" s="15"/>
      <c r="BU211" s="15"/>
      <c r="BV211" s="15"/>
      <c r="BW211" s="15"/>
      <c r="BX211" s="15"/>
      <c r="BY211" s="15"/>
      <c r="BZ211" s="15"/>
      <c r="CA211" s="15"/>
      <c r="CB211" s="15"/>
      <c r="CC211" s="15"/>
      <c r="CD211" s="15"/>
      <c r="CE211" s="15"/>
      <c r="CF211" s="15"/>
      <c r="CG211" s="15"/>
      <c r="CH211" s="15"/>
      <c r="CI211" s="15"/>
      <c r="CJ211" s="15"/>
      <c r="CK211" s="15"/>
      <c r="CL211" s="15"/>
      <c r="CM211" s="15"/>
      <c r="CN211" s="15"/>
      <c r="CO211" s="15"/>
      <c r="CP211" s="15"/>
      <c r="CQ211" s="15"/>
      <c r="CR211" s="15"/>
      <c r="CS211" s="15"/>
      <c r="CT211" s="15"/>
      <c r="CU211" s="15"/>
      <c r="CV211" s="15"/>
      <c r="CW211" s="15"/>
      <c r="CX211" s="15"/>
      <c r="CY211" s="15"/>
      <c r="CZ211" s="15"/>
      <c r="DA211" s="15"/>
      <c r="DB211" s="15"/>
      <c r="DC211" s="15"/>
      <c r="DD211" s="15"/>
      <c r="DE211" s="15"/>
      <c r="DF211" s="15"/>
      <c r="DG211" s="15"/>
      <c r="DH211" s="15"/>
      <c r="DI211" s="15"/>
      <c r="DJ211" s="15"/>
      <c r="DK211" s="15"/>
      <c r="DL211" s="15"/>
      <c r="DM211" s="15"/>
      <c r="DN211" s="15"/>
      <c r="DO211" s="15"/>
      <c r="DP211" s="15"/>
      <c r="DQ211" s="15"/>
      <c r="DR211" s="15"/>
      <c r="DS211" s="15"/>
      <c r="DT211" s="15"/>
      <c r="DU211" s="15"/>
      <c r="DV211" s="15"/>
      <c r="DW211" s="15"/>
      <c r="DX211" s="15"/>
      <c r="DY211" s="15"/>
      <c r="DZ211" s="15"/>
      <c r="EA211" s="15"/>
      <c r="EB211" s="15"/>
      <c r="EC211" s="15"/>
      <c r="ED211" s="15"/>
      <c r="EE211" s="15"/>
      <c r="EF211" s="15"/>
      <c r="EG211" s="15"/>
      <c r="EH211" s="15"/>
      <c r="EI211" s="15"/>
      <c r="EJ211" s="15"/>
      <c r="EK211" s="15"/>
      <c r="EL211" s="15"/>
      <c r="EM211" s="15"/>
      <c r="EN211" s="15"/>
      <c r="EO211" s="15"/>
      <c r="EP211" s="15"/>
      <c r="EQ211" s="15"/>
      <c r="ER211" s="15"/>
      <c r="ES211" s="15"/>
      <c r="ET211" s="15"/>
      <c r="EU211" s="15"/>
      <c r="EV211" s="15"/>
      <c r="EW211" s="15"/>
      <c r="EX211" s="15"/>
      <c r="EY211" s="15"/>
      <c r="EZ211" s="15"/>
      <c r="FA211" s="15"/>
      <c r="FB211" s="15"/>
      <c r="FC211" s="15"/>
      <c r="FD211" s="15"/>
      <c r="FE211" s="15"/>
      <c r="FF211" s="15"/>
      <c r="FG211" s="15"/>
      <c r="FH211" s="15"/>
      <c r="FI211" s="15"/>
      <c r="FJ211" s="15"/>
      <c r="FK211" s="15"/>
      <c r="FL211" s="15"/>
      <c r="FM211" s="15"/>
      <c r="FN211" s="15"/>
      <c r="FO211" s="15"/>
      <c r="FP211" s="15"/>
      <c r="FQ211" s="15"/>
      <c r="FR211" s="15"/>
      <c r="FS211" s="15"/>
      <c r="FT211" s="15"/>
      <c r="FU211" s="15"/>
      <c r="FV211" s="15"/>
      <c r="FW211" s="15"/>
      <c r="FX211" s="15"/>
      <c r="FY211" s="15"/>
      <c r="FZ211" s="15"/>
      <c r="GA211" s="15"/>
      <c r="GB211" s="15"/>
      <c r="GC211" s="15"/>
      <c r="GD211" s="15"/>
      <c r="GE211" s="15"/>
      <c r="GF211" s="15"/>
      <c r="GG211" s="15"/>
      <c r="GH211" s="15"/>
      <c r="GI211" s="15"/>
      <c r="GJ211" s="15"/>
      <c r="GK211" s="15"/>
      <c r="GL211" s="15"/>
      <c r="GM211" s="15"/>
      <c r="GN211" s="15"/>
      <c r="GO211" s="15"/>
      <c r="GP211" s="15"/>
      <c r="GQ211" s="15"/>
      <c r="GR211" s="15"/>
      <c r="GS211" s="15"/>
      <c r="GT211" s="15"/>
      <c r="GU211" s="15"/>
      <c r="GV211" s="15"/>
      <c r="GW211" s="15"/>
      <c r="GX211" s="15"/>
      <c r="GY211" s="15"/>
      <c r="GZ211" s="15"/>
      <c r="HA211" s="15"/>
      <c r="HB211" s="15"/>
      <c r="HC211" s="15"/>
      <c r="HD211" s="15"/>
      <c r="HE211" s="15"/>
      <c r="HF211" s="15"/>
      <c r="HG211" s="15"/>
      <c r="HH211" s="15"/>
      <c r="HI211" s="15"/>
      <c r="HJ211" s="15"/>
      <c r="HK211" s="15"/>
      <c r="HL211" s="15"/>
      <c r="HM211" s="15"/>
      <c r="HN211" s="15"/>
      <c r="HO211" s="15"/>
      <c r="HP211" s="15"/>
      <c r="HQ211" s="15"/>
      <c r="HR211" s="15"/>
      <c r="HS211" s="15"/>
      <c r="HT211" s="15"/>
      <c r="HU211" s="15"/>
      <c r="HV211" s="15"/>
      <c r="HW211" s="15"/>
      <c r="HX211" s="15"/>
      <c r="HY211" s="15"/>
      <c r="HZ211" s="15"/>
      <c r="IA211" s="15"/>
      <c r="IB211" s="15"/>
      <c r="IC211" s="15"/>
      <c r="ID211" s="15"/>
      <c r="IE211" s="15"/>
      <c r="IF211" s="15"/>
      <c r="IG211" s="15"/>
      <c r="IH211" s="15"/>
      <c r="II211" s="15"/>
      <c r="IJ211" s="15"/>
      <c r="IK211" s="15"/>
      <c r="IL211" s="15"/>
      <c r="IM211" s="15"/>
      <c r="IN211" s="15"/>
      <c r="IO211" s="15"/>
      <c r="IP211" s="15"/>
      <c r="IQ211" s="15"/>
      <c r="IR211" s="15"/>
      <c r="IS211" s="15"/>
      <c r="IT211" s="15"/>
      <c r="IU211" s="15"/>
      <c r="IV211" s="15"/>
      <c r="IW211" s="15"/>
    </row>
    <row r="213" customFormat="false" ht="12.75" hidden="false" customHeight="false" outlineLevel="0" collapsed="false">
      <c r="B213" s="30" t="n">
        <f aca="true">NOW()</f>
        <v>45926.9508108301</v>
      </c>
    </row>
    <row r="214" customFormat="false" ht="12.75" hidden="false" customHeight="false" outlineLevel="0" collapsed="false">
      <c r="B214" s="31" t="str">
        <f aca="true">CELL("filename",A183)</f>
        <v>'file:///mnt/12tb/@roms/datasets/enron/EDRM Enron Email Data Set v2 XML/filtered-attachments/xls/Corp_2002_Alloc_3-b359d4edc5263322886e4e27883162a5d61d1f53becc62e31ce12059f9bee0e6.xls'#$By Group</v>
      </c>
    </row>
  </sheetData>
  <printOptions headings="false" gridLines="false" gridLinesSet="true" horizontalCentered="false" verticalCentered="false"/>
  <pageMargins left="0.25" right="0.25" top="0.25" bottom="0" header="0.511811023622047" footer="0.511811023622047"/>
  <pageSetup paperSize="5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2" manualBreakCount="2">
    <brk id="83" man="true" max="16383" min="0"/>
    <brk id="149" man="true" max="16383" min="0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D40"/>
  <sheetViews>
    <sheetView showFormulas="false" showGridLines="true" showRowColHeaders="true" showZeros="true" rightToLeft="false" tabSelected="false" showOutlineSymbols="true" defaultGridColor="true" view="normal" topLeftCell="M7" colorId="64" zoomScale="100" zoomScaleNormal="100" zoomScalePageLayoutView="100" workbookViewId="0">
      <selection pane="topLeft" activeCell="Y39" activeCellId="0" sqref="Y3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9.7"/>
    <col collapsed="false" customWidth="true" hidden="false" outlineLevel="0" max="5" min="5" style="0" width="2.42"/>
  </cols>
  <sheetData>
    <row r="1" customFormat="false" ht="15.75" hidden="false" customHeight="true" outlineLevel="0" collapsed="false">
      <c r="A1" s="32" t="s">
        <v>318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</row>
    <row r="2" customFormat="false" ht="15.75" hidden="false" customHeight="true" outlineLevel="0" collapsed="false">
      <c r="A2" s="32" t="s">
        <v>319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</row>
    <row r="3" customFormat="false" ht="15.75" hidden="false" customHeight="true" outlineLevel="0" collapsed="false">
      <c r="A3" s="32" t="s">
        <v>320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</row>
    <row r="4" customFormat="false" ht="12.95" hidden="false" customHeight="true" outlineLevel="0" collapsed="false">
      <c r="A4" s="34" t="s">
        <v>321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</row>
    <row r="5" customFormat="false" ht="12.95" hidden="false" customHeight="true" outlineLevel="0" collapsed="false">
      <c r="A5" s="35"/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</row>
    <row r="6" customFormat="false" ht="12.75" hidden="false" customHeight="false" outlineLevel="0" collapsed="false">
      <c r="A6" s="8"/>
      <c r="B6" s="8"/>
      <c r="C6" s="8"/>
      <c r="D6" s="8"/>
      <c r="E6" s="8"/>
      <c r="F6" s="8"/>
      <c r="G6" s="8"/>
      <c r="H6" s="8"/>
      <c r="I6" s="8" t="s">
        <v>7</v>
      </c>
      <c r="J6" s="8"/>
      <c r="K6" s="8" t="s">
        <v>8</v>
      </c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 t="s">
        <v>9</v>
      </c>
      <c r="AD6" s="8" t="s">
        <v>10</v>
      </c>
    </row>
    <row r="7" customFormat="false" ht="12.75" hidden="false" customHeight="false" outlineLevel="0" collapsed="false">
      <c r="A7" s="36"/>
      <c r="B7" s="8"/>
      <c r="C7" s="8"/>
      <c r="D7" s="8"/>
      <c r="E7" s="8"/>
      <c r="F7" s="37" t="s">
        <v>17</v>
      </c>
      <c r="G7" s="37" t="s">
        <v>18</v>
      </c>
      <c r="H7" s="37" t="s">
        <v>19</v>
      </c>
      <c r="I7" s="37" t="s">
        <v>20</v>
      </c>
      <c r="J7" s="37" t="s">
        <v>21</v>
      </c>
      <c r="K7" s="37" t="s">
        <v>22</v>
      </c>
      <c r="L7" s="37" t="s">
        <v>23</v>
      </c>
      <c r="M7" s="37" t="s">
        <v>24</v>
      </c>
      <c r="N7" s="37" t="s">
        <v>25</v>
      </c>
      <c r="O7" s="37" t="s">
        <v>26</v>
      </c>
      <c r="P7" s="37" t="s">
        <v>27</v>
      </c>
      <c r="Q7" s="37" t="s">
        <v>28</v>
      </c>
      <c r="R7" s="37" t="s">
        <v>29</v>
      </c>
      <c r="S7" s="37" t="s">
        <v>30</v>
      </c>
      <c r="T7" s="37" t="s">
        <v>31</v>
      </c>
      <c r="U7" s="37" t="s">
        <v>32</v>
      </c>
      <c r="V7" s="37" t="s">
        <v>33</v>
      </c>
      <c r="W7" s="37" t="s">
        <v>34</v>
      </c>
      <c r="X7" s="37" t="s">
        <v>35</v>
      </c>
      <c r="Y7" s="37" t="s">
        <v>36</v>
      </c>
      <c r="Z7" s="37" t="s">
        <v>37</v>
      </c>
      <c r="AA7" s="37" t="s">
        <v>39</v>
      </c>
      <c r="AB7" s="37" t="s">
        <v>322</v>
      </c>
      <c r="AC7" s="37" t="s">
        <v>41</v>
      </c>
      <c r="AD7" s="37" t="s">
        <v>42</v>
      </c>
    </row>
    <row r="8" customFormat="false" ht="12.75" hidden="false" customHeight="false" outlineLevel="0" collapsed="false">
      <c r="A8" s="8"/>
      <c r="B8" s="8"/>
      <c r="C8" s="8"/>
      <c r="D8" s="8"/>
      <c r="E8" s="8"/>
    </row>
    <row r="9" customFormat="false" ht="12.75" hidden="false" customHeight="false" outlineLevel="0" collapsed="false">
      <c r="A9" s="17" t="s">
        <v>43</v>
      </c>
      <c r="F9" s="1" t="n">
        <f aca="false">'By Group'!I18</f>
        <v>0</v>
      </c>
      <c r="G9" s="1" t="n">
        <f aca="false">'By Group'!J18</f>
        <v>0</v>
      </c>
      <c r="H9" s="1" t="n">
        <f aca="false">'By Group'!K18</f>
        <v>0</v>
      </c>
      <c r="I9" s="1" t="n">
        <f aca="false">'By Group'!L18</f>
        <v>0</v>
      </c>
      <c r="J9" s="1" t="n">
        <f aca="false">'By Group'!M18</f>
        <v>0</v>
      </c>
      <c r="K9" s="1" t="n">
        <f aca="false">'By Group'!N18</f>
        <v>60</v>
      </c>
      <c r="L9" s="1" t="n">
        <f aca="false">'By Group'!O18</f>
        <v>0</v>
      </c>
      <c r="M9" s="1" t="n">
        <f aca="false">'By Group'!P18</f>
        <v>13.5</v>
      </c>
      <c r="N9" s="1" t="n">
        <f aca="false">'By Group'!Q18</f>
        <v>0</v>
      </c>
      <c r="O9" s="1" t="n">
        <f aca="false">'By Group'!R18</f>
        <v>139.5</v>
      </c>
      <c r="P9" s="1" t="n">
        <f aca="false">'By Group'!S18</f>
        <v>33</v>
      </c>
      <c r="Q9" s="1" t="n">
        <f aca="false">'By Group'!T18</f>
        <v>33</v>
      </c>
      <c r="R9" s="1" t="n">
        <f aca="false">'By Group'!U18</f>
        <v>12</v>
      </c>
      <c r="S9" s="1" t="n">
        <f aca="false">'By Group'!V18</f>
        <v>61</v>
      </c>
      <c r="T9" s="1" t="n">
        <f aca="false">'By Group'!W18</f>
        <v>29</v>
      </c>
      <c r="U9" s="1" t="n">
        <f aca="false">'By Group'!X18</f>
        <v>28.5</v>
      </c>
      <c r="V9" s="1" t="n">
        <f aca="false">'By Group'!Y18</f>
        <v>81</v>
      </c>
      <c r="W9" s="1" t="n">
        <f aca="false">'By Group'!Z18</f>
        <v>6</v>
      </c>
      <c r="X9" s="1" t="n">
        <f aca="false">'By Group'!AA18</f>
        <v>4.5</v>
      </c>
      <c r="Y9" s="1" t="n">
        <f aca="false">'By Group'!AB18</f>
        <v>0</v>
      </c>
      <c r="Z9" s="1" t="n">
        <f aca="false">'By Group'!AC18</f>
        <v>0</v>
      </c>
      <c r="AA9" s="1" t="n">
        <f aca="false">'By Group'!AE18</f>
        <v>0</v>
      </c>
      <c r="AB9" s="1" t="n">
        <f aca="false">'By Group'!AF18</f>
        <v>0</v>
      </c>
      <c r="AC9" s="1" t="n">
        <f aca="false">'By Group'!AJ18</f>
        <v>501</v>
      </c>
      <c r="AD9" s="1" t="n">
        <f aca="false">'By Group'!AL18</f>
        <v>23899</v>
      </c>
    </row>
    <row r="10" customFormat="false" ht="12.75" hidden="false" customHeight="false" outlineLevel="0" collapsed="false">
      <c r="A10" s="17"/>
    </row>
    <row r="11" customFormat="false" ht="12.75" hidden="false" customHeight="false" outlineLevel="0" collapsed="false">
      <c r="A11" s="17" t="s">
        <v>60</v>
      </c>
      <c r="F11" s="1" t="n">
        <f aca="false">'By Group'!I30</f>
        <v>28.438</v>
      </c>
      <c r="G11" s="1" t="n">
        <f aca="false">'By Group'!J30</f>
        <v>28.438</v>
      </c>
      <c r="H11" s="1" t="n">
        <f aca="false">'By Group'!K30</f>
        <v>0</v>
      </c>
      <c r="I11" s="1" t="n">
        <f aca="false">'By Group'!L30</f>
        <v>339.19</v>
      </c>
      <c r="J11" s="1" t="n">
        <f aca="false">'By Group'!M30</f>
        <v>113.75</v>
      </c>
      <c r="K11" s="1" t="n">
        <f aca="false">'By Group'!N30</f>
        <v>1191.358</v>
      </c>
      <c r="L11" s="1" t="n">
        <f aca="false">'By Group'!O30</f>
        <v>156.18</v>
      </c>
      <c r="M11" s="1" t="n">
        <f aca="false">'By Group'!P30</f>
        <v>317.333</v>
      </c>
      <c r="N11" s="1" t="n">
        <f aca="false">'By Group'!Q30</f>
        <v>6.495</v>
      </c>
      <c r="O11" s="1" t="n">
        <f aca="false">'By Group'!R30</f>
        <v>2382.658</v>
      </c>
      <c r="P11" s="1" t="n">
        <f aca="false">'By Group'!S30</f>
        <v>436.133</v>
      </c>
      <c r="Q11" s="1" t="n">
        <f aca="false">'By Group'!T30</f>
        <v>375.696</v>
      </c>
      <c r="R11" s="1" t="n">
        <f aca="false">'By Group'!U30</f>
        <v>314.956</v>
      </c>
      <c r="S11" s="1" t="n">
        <f aca="false">'By Group'!V30</f>
        <v>760.201</v>
      </c>
      <c r="T11" s="1" t="n">
        <f aca="false">'By Group'!W30</f>
        <v>364.971</v>
      </c>
      <c r="U11" s="1" t="n">
        <f aca="false">'By Group'!X30</f>
        <v>275.693</v>
      </c>
      <c r="V11" s="1" t="n">
        <f aca="false">'By Group'!Y30</f>
        <v>1691.896</v>
      </c>
      <c r="W11" s="1" t="n">
        <f aca="false">'By Group'!Z30</f>
        <v>326.873</v>
      </c>
      <c r="X11" s="1" t="n">
        <f aca="false">'By Group'!AA30</f>
        <v>275.693</v>
      </c>
      <c r="Y11" s="1" t="n">
        <f aca="false">'By Group'!AB30</f>
        <v>116.51</v>
      </c>
      <c r="Z11" s="1" t="n">
        <f aca="false">'By Group'!AC30</f>
        <v>56.85</v>
      </c>
      <c r="AA11" s="1" t="n">
        <f aca="false">'By Group'!AE30</f>
        <v>5</v>
      </c>
      <c r="AB11" s="1" t="n">
        <f aca="false">'By Group'!AF30</f>
        <v>770</v>
      </c>
      <c r="AC11" s="1" t="n">
        <f aca="false">'By Group'!AJ30</f>
        <v>10335.312</v>
      </c>
      <c r="AD11" s="1" t="n">
        <f aca="false">'By Group'!AL30</f>
        <v>8088.688</v>
      </c>
    </row>
    <row r="12" customFormat="false" ht="12.75" hidden="false" customHeight="false" outlineLevel="0" collapsed="false">
      <c r="A12" s="17"/>
    </row>
    <row r="13" customFormat="false" ht="12.75" hidden="false" customHeight="false" outlineLevel="0" collapsed="false">
      <c r="A13" s="17" t="s">
        <v>79</v>
      </c>
      <c r="F13" s="1" t="n">
        <f aca="false">'By Group'!I40</f>
        <v>0</v>
      </c>
      <c r="G13" s="1" t="n">
        <f aca="false">'By Group'!J40</f>
        <v>0</v>
      </c>
      <c r="H13" s="1" t="n">
        <f aca="false">'By Group'!K40</f>
        <v>0</v>
      </c>
      <c r="I13" s="1" t="n">
        <f aca="false">'By Group'!L40</f>
        <v>0</v>
      </c>
      <c r="J13" s="1" t="n">
        <f aca="false">'By Group'!M40</f>
        <v>0</v>
      </c>
      <c r="K13" s="1" t="n">
        <f aca="false">'By Group'!N40</f>
        <v>246.728</v>
      </c>
      <c r="L13" s="1" t="n">
        <f aca="false">'By Group'!O40</f>
        <v>48.459</v>
      </c>
      <c r="M13" s="1" t="n">
        <f aca="false">'By Group'!P40</f>
        <v>36.887</v>
      </c>
      <c r="N13" s="1" t="n">
        <f aca="false">'By Group'!Q40</f>
        <v>236.634</v>
      </c>
      <c r="O13" s="1" t="n">
        <f aca="false">'By Group'!R40</f>
        <v>8090.801</v>
      </c>
      <c r="P13" s="1" t="n">
        <f aca="false">'By Group'!S40</f>
        <v>1627.034</v>
      </c>
      <c r="Q13" s="1" t="n">
        <f aca="false">'By Group'!T40</f>
        <v>1601.284</v>
      </c>
      <c r="R13" s="1" t="n">
        <f aca="false">'By Group'!U40</f>
        <v>1110.783</v>
      </c>
      <c r="S13" s="1" t="n">
        <f aca="false">'By Group'!V40</f>
        <v>3739.381</v>
      </c>
      <c r="T13" s="1" t="n">
        <f aca="false">'By Group'!W40</f>
        <v>665.534</v>
      </c>
      <c r="U13" s="1" t="n">
        <f aca="false">'By Group'!X40</f>
        <v>295.095</v>
      </c>
      <c r="V13" s="1" t="n">
        <f aca="false">'By Group'!Y40</f>
        <v>1624.478</v>
      </c>
      <c r="W13" s="1" t="n">
        <f aca="false">'By Group'!Z40</f>
        <v>96.918</v>
      </c>
      <c r="X13" s="1" t="n">
        <f aca="false">'By Group'!AA40</f>
        <v>1276.913</v>
      </c>
      <c r="Y13" s="1" t="n">
        <f aca="false">'By Group'!AB40</f>
        <v>0</v>
      </c>
      <c r="Z13" s="1" t="n">
        <f aca="false">'By Group'!AC40</f>
        <v>48.459</v>
      </c>
      <c r="AA13" s="1" t="n">
        <f aca="false">'By Group'!AE40</f>
        <v>0</v>
      </c>
      <c r="AB13" s="1" t="n">
        <f aca="false">'By Group'!AF40</f>
        <v>0</v>
      </c>
      <c r="AC13" s="1" t="n">
        <f aca="false">'By Group'!AJ40</f>
        <v>20745.388</v>
      </c>
      <c r="AD13" s="1" t="n">
        <f aca="false">'By Group'!AL40</f>
        <v>0.611999999999625</v>
      </c>
    </row>
    <row r="14" customFormat="false" ht="12.75" hidden="false" customHeight="false" outlineLevel="0" collapsed="false">
      <c r="A14" s="17"/>
    </row>
    <row r="15" customFormat="false" ht="12.75" hidden="false" customHeight="false" outlineLevel="0" collapsed="false">
      <c r="A15" s="17" t="s">
        <v>93</v>
      </c>
      <c r="F15" s="1" t="n">
        <f aca="false">'By Group'!I51</f>
        <v>0</v>
      </c>
      <c r="G15" s="1" t="n">
        <f aca="false">'By Group'!J51</f>
        <v>0</v>
      </c>
      <c r="H15" s="1" t="n">
        <f aca="false">'By Group'!K51</f>
        <v>0</v>
      </c>
      <c r="I15" s="1" t="n">
        <f aca="false">'By Group'!L51</f>
        <v>0</v>
      </c>
      <c r="J15" s="1" t="n">
        <f aca="false">'By Group'!M51</f>
        <v>800</v>
      </c>
      <c r="K15" s="1" t="n">
        <f aca="false">'By Group'!N51</f>
        <v>0</v>
      </c>
      <c r="L15" s="1" t="n">
        <f aca="false">'By Group'!O51</f>
        <v>0</v>
      </c>
      <c r="M15" s="1" t="n">
        <f aca="false">'By Group'!P51</f>
        <v>220</v>
      </c>
      <c r="N15" s="1" t="n">
        <f aca="false">'By Group'!Q51</f>
        <v>0</v>
      </c>
      <c r="O15" s="1" t="n">
        <f aca="false">'By Group'!R51</f>
        <v>3150</v>
      </c>
      <c r="P15" s="1" t="n">
        <f aca="false">'By Group'!S51</f>
        <v>0</v>
      </c>
      <c r="Q15" s="1" t="n">
        <f aca="false">'By Group'!T51</f>
        <v>1650</v>
      </c>
      <c r="R15" s="1" t="n">
        <f aca="false">'By Group'!U51</f>
        <v>350</v>
      </c>
      <c r="S15" s="1" t="n">
        <f aca="false">'By Group'!V51</f>
        <v>1430</v>
      </c>
      <c r="T15" s="1" t="n">
        <f aca="false">'By Group'!W51</f>
        <v>1000</v>
      </c>
      <c r="U15" s="1" t="n">
        <f aca="false">'By Group'!X51</f>
        <v>54</v>
      </c>
      <c r="V15" s="1" t="n">
        <f aca="false">'By Group'!Y51</f>
        <v>754</v>
      </c>
      <c r="W15" s="1" t="n">
        <f aca="false">'By Group'!Z51</f>
        <v>237</v>
      </c>
      <c r="X15" s="1" t="n">
        <f aca="false">'By Group'!AA51</f>
        <v>0</v>
      </c>
      <c r="Y15" s="1" t="n">
        <f aca="false">'By Group'!AB51</f>
        <v>0</v>
      </c>
      <c r="Z15" s="1" t="n">
        <f aca="false">'By Group'!AC51</f>
        <v>0</v>
      </c>
      <c r="AA15" s="1" t="n">
        <f aca="false">'By Group'!AE51</f>
        <v>0</v>
      </c>
      <c r="AB15" s="1" t="n">
        <f aca="false">'By Group'!AF51</f>
        <v>380</v>
      </c>
      <c r="AC15" s="1" t="n">
        <f aca="false">'By Group'!AJ51</f>
        <v>10025</v>
      </c>
      <c r="AD15" s="1" t="n">
        <f aca="false">'By Group'!AL51</f>
        <v>19320</v>
      </c>
    </row>
    <row r="16" customFormat="false" ht="12.75" hidden="false" customHeight="false" outlineLevel="0" collapsed="false">
      <c r="A16" s="17"/>
    </row>
    <row r="17" customFormat="false" ht="12.75" hidden="false" customHeight="false" outlineLevel="0" collapsed="false">
      <c r="A17" s="17" t="s">
        <v>109</v>
      </c>
      <c r="F17" s="1" t="n">
        <f aca="false">'By Group'!I64</f>
        <v>220</v>
      </c>
      <c r="G17" s="1" t="n">
        <f aca="false">'By Group'!J64</f>
        <v>337</v>
      </c>
      <c r="H17" s="1" t="n">
        <f aca="false">'By Group'!K64</f>
        <v>150</v>
      </c>
      <c r="I17" s="1" t="n">
        <f aca="false">'By Group'!L64</f>
        <v>7</v>
      </c>
      <c r="J17" s="1" t="n">
        <f aca="false">'By Group'!M64</f>
        <v>706</v>
      </c>
      <c r="K17" s="1" t="n">
        <f aca="false">'By Group'!N64</f>
        <v>243</v>
      </c>
      <c r="L17" s="1" t="n">
        <f aca="false">'By Group'!O64</f>
        <v>274</v>
      </c>
      <c r="M17" s="1" t="n">
        <f aca="false">'By Group'!P64</f>
        <v>0</v>
      </c>
      <c r="N17" s="1" t="n">
        <f aca="false">'By Group'!Q64</f>
        <v>10</v>
      </c>
      <c r="O17" s="1" t="n">
        <f aca="false">'By Group'!R64</f>
        <v>2277.55</v>
      </c>
      <c r="P17" s="1" t="n">
        <f aca="false">'By Group'!S64</f>
        <v>858.7</v>
      </c>
      <c r="Q17" s="1" t="n">
        <f aca="false">'By Group'!T64</f>
        <v>437.62</v>
      </c>
      <c r="R17" s="1" t="n">
        <f aca="false">'By Group'!U64</f>
        <v>280</v>
      </c>
      <c r="S17" s="1" t="n">
        <f aca="false">'By Group'!V64</f>
        <v>2446.84</v>
      </c>
      <c r="T17" s="1" t="n">
        <f aca="false">'By Group'!W64</f>
        <v>1286</v>
      </c>
      <c r="U17" s="1" t="n">
        <f aca="false">'By Group'!X64</f>
        <v>630</v>
      </c>
      <c r="V17" s="1" t="n">
        <f aca="false">'By Group'!Y64</f>
        <v>1276.55</v>
      </c>
      <c r="W17" s="1" t="n">
        <f aca="false">'By Group'!Z64</f>
        <v>1108.95</v>
      </c>
      <c r="X17" s="1" t="n">
        <f aca="false">'By Group'!AA64</f>
        <v>100</v>
      </c>
      <c r="Y17" s="1" t="n">
        <f aca="false">'By Group'!AB64</f>
        <v>0</v>
      </c>
      <c r="Z17" s="1" t="n">
        <f aca="false">'By Group'!AC64</f>
        <v>255</v>
      </c>
      <c r="AA17" s="1" t="n">
        <f aca="false">'By Group'!AE64</f>
        <v>0</v>
      </c>
      <c r="AB17" s="1" t="n">
        <f aca="false">'By Group'!AF64</f>
        <v>0</v>
      </c>
      <c r="AC17" s="1" t="n">
        <f aca="false">'By Group'!AJ64</f>
        <v>13413.25</v>
      </c>
      <c r="AD17" s="1" t="n">
        <f aca="false">'By Group'!AL64</f>
        <v>12067.75</v>
      </c>
    </row>
    <row r="18" customFormat="false" ht="12.75" hidden="false" customHeight="false" outlineLevel="0" collapsed="false">
      <c r="A18" s="17"/>
    </row>
    <row r="19" customFormat="false" ht="12.75" hidden="false" customHeight="false" outlineLevel="0" collapsed="false">
      <c r="A19" s="17" t="s">
        <v>126</v>
      </c>
      <c r="F19" s="1" t="n">
        <f aca="false">'By Group'!I69</f>
        <v>0</v>
      </c>
      <c r="G19" s="1" t="n">
        <f aca="false">'By Group'!J69</f>
        <v>0</v>
      </c>
      <c r="H19" s="1" t="n">
        <f aca="false">'By Group'!K69</f>
        <v>0</v>
      </c>
      <c r="I19" s="1" t="n">
        <f aca="false">'By Group'!L69</f>
        <v>0</v>
      </c>
      <c r="J19" s="1" t="n">
        <f aca="false">'By Group'!M69</f>
        <v>0</v>
      </c>
      <c r="K19" s="1" t="n">
        <f aca="false">'By Group'!N69</f>
        <v>0</v>
      </c>
      <c r="L19" s="1" t="n">
        <f aca="false">'By Group'!O69</f>
        <v>50</v>
      </c>
      <c r="M19" s="1" t="n">
        <f aca="false">'By Group'!P69</f>
        <v>0</v>
      </c>
      <c r="N19" s="1" t="n">
        <f aca="false">'By Group'!Q69</f>
        <v>0</v>
      </c>
      <c r="O19" s="1" t="n">
        <f aca="false">'By Group'!R69</f>
        <v>0</v>
      </c>
      <c r="P19" s="1" t="n">
        <f aca="false">'By Group'!S69</f>
        <v>0</v>
      </c>
      <c r="Q19" s="1" t="n">
        <f aca="false">'By Group'!T69</f>
        <v>0</v>
      </c>
      <c r="R19" s="1" t="n">
        <f aca="false">'By Group'!U69</f>
        <v>0</v>
      </c>
      <c r="S19" s="1" t="n">
        <f aca="false">'By Group'!V69</f>
        <v>0</v>
      </c>
      <c r="T19" s="1" t="n">
        <f aca="false">'By Group'!W69</f>
        <v>0</v>
      </c>
      <c r="U19" s="1" t="n">
        <f aca="false">'By Group'!X69</f>
        <v>0</v>
      </c>
      <c r="V19" s="1" t="n">
        <f aca="false">'By Group'!Y69</f>
        <v>0</v>
      </c>
      <c r="W19" s="1" t="n">
        <f aca="false">'By Group'!Z69</f>
        <v>0</v>
      </c>
      <c r="X19" s="1" t="n">
        <f aca="false">'By Group'!AA69</f>
        <v>0</v>
      </c>
      <c r="Y19" s="1" t="n">
        <f aca="false">'By Group'!AB69</f>
        <v>0</v>
      </c>
      <c r="Z19" s="1" t="n">
        <f aca="false">'By Group'!AC69</f>
        <v>0</v>
      </c>
      <c r="AA19" s="1" t="n">
        <f aca="false">'By Group'!AE69</f>
        <v>0</v>
      </c>
      <c r="AB19" s="1" t="n">
        <f aca="false">'By Group'!AF69</f>
        <v>0</v>
      </c>
      <c r="AC19" s="1" t="n">
        <f aca="false">'By Group'!AJ69</f>
        <v>50</v>
      </c>
      <c r="AD19" s="1" t="n">
        <f aca="false">'By Group'!AL69</f>
        <v>3200</v>
      </c>
    </row>
    <row r="20" customFormat="false" ht="12.75" hidden="false" customHeight="false" outlineLevel="0" collapsed="false">
      <c r="A20" s="17"/>
    </row>
    <row r="21" customFormat="false" ht="12.75" hidden="false" customHeight="false" outlineLevel="0" collapsed="false">
      <c r="A21" s="17" t="s">
        <v>130</v>
      </c>
      <c r="F21" s="1" t="n">
        <f aca="false">'By Group'!I76</f>
        <v>0</v>
      </c>
      <c r="G21" s="1" t="n">
        <f aca="false">'By Group'!J76</f>
        <v>0</v>
      </c>
      <c r="H21" s="1" t="n">
        <f aca="false">'By Group'!K76</f>
        <v>0</v>
      </c>
      <c r="I21" s="1" t="n">
        <f aca="false">'By Group'!L76</f>
        <v>0</v>
      </c>
      <c r="J21" s="1" t="n">
        <f aca="false">'By Group'!M76</f>
        <v>0</v>
      </c>
      <c r="K21" s="1" t="n">
        <f aca="false">'By Group'!N76</f>
        <v>0</v>
      </c>
      <c r="L21" s="1" t="n">
        <f aca="false">'By Group'!O76</f>
        <v>0</v>
      </c>
      <c r="M21" s="1" t="n">
        <f aca="false">'By Group'!P76</f>
        <v>0</v>
      </c>
      <c r="N21" s="1" t="n">
        <f aca="false">'By Group'!Q76</f>
        <v>0</v>
      </c>
      <c r="O21" s="1" t="n">
        <f aca="false">'By Group'!R76</f>
        <v>0</v>
      </c>
      <c r="P21" s="1" t="n">
        <f aca="false">'By Group'!S76</f>
        <v>0</v>
      </c>
      <c r="Q21" s="1" t="n">
        <f aca="false">'By Group'!T76</f>
        <v>0</v>
      </c>
      <c r="R21" s="1" t="n">
        <f aca="false">'By Group'!U76</f>
        <v>0</v>
      </c>
      <c r="S21" s="1" t="n">
        <f aca="false">'By Group'!V76</f>
        <v>0</v>
      </c>
      <c r="T21" s="1" t="n">
        <f aca="false">'By Group'!W76</f>
        <v>0</v>
      </c>
      <c r="U21" s="1" t="n">
        <f aca="false">'By Group'!X76</f>
        <v>0</v>
      </c>
      <c r="V21" s="1" t="n">
        <f aca="false">'By Group'!Y76</f>
        <v>0</v>
      </c>
      <c r="W21" s="1" t="n">
        <f aca="false">'By Group'!Z76</f>
        <v>0</v>
      </c>
      <c r="X21" s="1" t="n">
        <f aca="false">'By Group'!AA76</f>
        <v>0</v>
      </c>
      <c r="Y21" s="1" t="n">
        <f aca="false">'By Group'!AB76</f>
        <v>0</v>
      </c>
      <c r="Z21" s="1" t="n">
        <f aca="false">'By Group'!AC76</f>
        <v>0</v>
      </c>
      <c r="AA21" s="1" t="n">
        <f aca="false">'By Group'!AE76</f>
        <v>0</v>
      </c>
      <c r="AB21" s="1" t="n">
        <f aca="false">'By Group'!AF76</f>
        <v>0</v>
      </c>
      <c r="AC21" s="1" t="n">
        <f aca="false">'By Group'!AJ76</f>
        <v>0</v>
      </c>
      <c r="AD21" s="1" t="n">
        <f aca="false">'By Group'!AL76</f>
        <v>8660</v>
      </c>
    </row>
    <row r="22" customFormat="false" ht="12.75" hidden="false" customHeight="false" outlineLevel="0" collapsed="false">
      <c r="A22" s="17"/>
    </row>
    <row r="23" customFormat="false" ht="12.75" hidden="false" customHeight="false" outlineLevel="0" collapsed="false">
      <c r="A23" s="17" t="s">
        <v>138</v>
      </c>
      <c r="F23" s="1" t="n">
        <f aca="false">'By Group'!I83</f>
        <v>2120</v>
      </c>
      <c r="G23" s="1" t="n">
        <f aca="false">'By Group'!J83</f>
        <v>9645.05</v>
      </c>
      <c r="H23" s="1" t="n">
        <f aca="false">'By Group'!K83</f>
        <v>0</v>
      </c>
      <c r="I23" s="1" t="n">
        <f aca="false">'By Group'!L83</f>
        <v>9.7</v>
      </c>
      <c r="J23" s="1" t="n">
        <f aca="false">'By Group'!M83</f>
        <v>8382.75</v>
      </c>
      <c r="K23" s="1" t="n">
        <f aca="false">'By Group'!N83</f>
        <v>721.572</v>
      </c>
      <c r="L23" s="1" t="n">
        <f aca="false">'By Group'!O83</f>
        <v>120.4</v>
      </c>
      <c r="M23" s="1" t="n">
        <f aca="false">'By Group'!P83</f>
        <v>386.05</v>
      </c>
      <c r="N23" s="1" t="n">
        <f aca="false">'By Group'!Q83</f>
        <v>2068</v>
      </c>
      <c r="O23" s="1" t="n">
        <f aca="false">'By Group'!R83</f>
        <v>8428.8</v>
      </c>
      <c r="P23" s="1" t="n">
        <f aca="false">'By Group'!S83</f>
        <v>3112.718</v>
      </c>
      <c r="Q23" s="1" t="n">
        <f aca="false">'By Group'!T83</f>
        <v>1403.9</v>
      </c>
      <c r="R23" s="1" t="n">
        <f aca="false">'By Group'!U83</f>
        <v>1652.25</v>
      </c>
      <c r="S23" s="1" t="n">
        <f aca="false">'By Group'!V83</f>
        <v>3747.7</v>
      </c>
      <c r="T23" s="1" t="n">
        <f aca="false">'By Group'!W83</f>
        <v>988.55</v>
      </c>
      <c r="U23" s="1" t="n">
        <f aca="false">'By Group'!X83</f>
        <v>1337.6</v>
      </c>
      <c r="V23" s="1" t="n">
        <f aca="false">'By Group'!Y83</f>
        <v>36980.376</v>
      </c>
      <c r="W23" s="1" t="n">
        <f aca="false">'By Group'!Z83</f>
        <v>52.8</v>
      </c>
      <c r="X23" s="1" t="n">
        <f aca="false">'By Group'!AA83</f>
        <v>2.8</v>
      </c>
      <c r="Y23" s="1" t="n">
        <f aca="false">'By Group'!AB83</f>
        <v>812.65</v>
      </c>
      <c r="Z23" s="1" t="n">
        <f aca="false">'By Group'!AC83</f>
        <v>0</v>
      </c>
      <c r="AA23" s="1" t="n">
        <f aca="false">'By Group'!AE83</f>
        <v>1881.6</v>
      </c>
      <c r="AB23" s="1" t="n">
        <f aca="false">'By Group'!AF83</f>
        <v>0</v>
      </c>
      <c r="AC23" s="1" t="n">
        <f aca="false">'By Group'!AJ83</f>
        <v>85484.966</v>
      </c>
      <c r="AD23" s="1" t="n">
        <f aca="false">'By Group'!AL83</f>
        <v>1802.034</v>
      </c>
    </row>
    <row r="24" customFormat="false" ht="12.75" hidden="false" customHeight="false" outlineLevel="0" collapsed="false">
      <c r="A24" s="17"/>
    </row>
    <row r="25" customFormat="false" ht="12.75" hidden="false" customHeight="false" outlineLevel="0" collapsed="false">
      <c r="A25" s="17" t="s">
        <v>148</v>
      </c>
      <c r="F25" s="1" t="n">
        <f aca="false">'By Group'!I101</f>
        <v>0</v>
      </c>
      <c r="G25" s="1" t="n">
        <f aca="false">'By Group'!J101</f>
        <v>0</v>
      </c>
      <c r="H25" s="1" t="n">
        <f aca="false">'By Group'!K101</f>
        <v>0</v>
      </c>
      <c r="I25" s="1" t="n">
        <f aca="false">'By Group'!L101</f>
        <v>0</v>
      </c>
      <c r="J25" s="1" t="n">
        <f aca="false">'By Group'!M101</f>
        <v>0</v>
      </c>
      <c r="K25" s="1" t="n">
        <f aca="false">'By Group'!N101</f>
        <v>5963.731</v>
      </c>
      <c r="L25" s="1" t="n">
        <f aca="false">'By Group'!O101</f>
        <v>0</v>
      </c>
      <c r="M25" s="1" t="n">
        <f aca="false">'By Group'!P101</f>
        <v>2748.89516</v>
      </c>
      <c r="N25" s="1" t="n">
        <f aca="false">'By Group'!Q101</f>
        <v>1280.20484</v>
      </c>
      <c r="O25" s="1" t="n">
        <f aca="false">'By Group'!R101</f>
        <v>6722.385</v>
      </c>
      <c r="P25" s="1" t="n">
        <f aca="false">'By Group'!S101</f>
        <v>4820.471</v>
      </c>
      <c r="Q25" s="1" t="n">
        <f aca="false">'By Group'!T101</f>
        <v>1471.99</v>
      </c>
      <c r="R25" s="1" t="n">
        <f aca="false">'By Group'!U101</f>
        <v>415.181</v>
      </c>
      <c r="S25" s="1" t="n">
        <f aca="false">'By Group'!V101</f>
        <v>4789.727</v>
      </c>
      <c r="T25" s="1" t="n">
        <f aca="false">'By Group'!W101</f>
        <v>2707.117</v>
      </c>
      <c r="U25" s="1" t="n">
        <f aca="false">'By Group'!X101</f>
        <v>1212.494</v>
      </c>
      <c r="V25" s="1" t="n">
        <f aca="false">'By Group'!Y101</f>
        <v>4483.988</v>
      </c>
      <c r="W25" s="1" t="n">
        <f aca="false">'By Group'!Z101</f>
        <v>302.959</v>
      </c>
      <c r="X25" s="1" t="n">
        <f aca="false">'By Group'!AA101</f>
        <v>8.332</v>
      </c>
      <c r="Y25" s="1" t="n">
        <f aca="false">'By Group'!AB101</f>
        <v>373.649</v>
      </c>
      <c r="Z25" s="1" t="n">
        <f aca="false">'By Group'!AC101</f>
        <v>1</v>
      </c>
      <c r="AA25" s="1" t="n">
        <f aca="false">'By Group'!AE101</f>
        <v>0</v>
      </c>
      <c r="AB25" s="1" t="n">
        <f aca="false">'By Group'!AF101</f>
        <v>0</v>
      </c>
      <c r="AC25" s="1" t="n">
        <f aca="false">'By Group'!AJ101</f>
        <v>37302.124</v>
      </c>
      <c r="AD25" s="1" t="n">
        <f aca="false">'By Group'!AL101</f>
        <v>6730.017</v>
      </c>
    </row>
    <row r="26" customFormat="false" ht="12.75" hidden="false" customHeight="false" outlineLevel="0" collapsed="false">
      <c r="A26" s="17"/>
    </row>
    <row r="27" customFormat="false" ht="12.75" hidden="false" customHeight="false" outlineLevel="0" collapsed="false">
      <c r="A27" s="17" t="s">
        <v>176</v>
      </c>
      <c r="F27" s="1" t="n">
        <f aca="false">'By Group'!I111</f>
        <v>362.645</v>
      </c>
      <c r="G27" s="1" t="n">
        <f aca="false">'By Group'!J111</f>
        <v>108.794</v>
      </c>
      <c r="H27" s="1" t="n">
        <f aca="false">'By Group'!K111</f>
        <v>36.265</v>
      </c>
      <c r="I27" s="1" t="n">
        <f aca="false">'By Group'!L111</f>
        <v>36.265</v>
      </c>
      <c r="J27" s="1" t="n">
        <f aca="false">'By Group'!M111</f>
        <v>362.645</v>
      </c>
      <c r="K27" s="1" t="n">
        <f aca="false">'By Group'!N111</f>
        <v>36.265</v>
      </c>
      <c r="L27" s="1" t="n">
        <f aca="false">'By Group'!O111</f>
        <v>0</v>
      </c>
      <c r="M27" s="1" t="n">
        <f aca="false">'By Group'!P111</f>
        <v>0</v>
      </c>
      <c r="N27" s="1" t="n">
        <f aca="false">'By Group'!Q111</f>
        <v>0</v>
      </c>
      <c r="O27" s="1" t="n">
        <f aca="false">'By Group'!R111</f>
        <v>253.852</v>
      </c>
      <c r="P27" s="1" t="n">
        <f aca="false">'By Group'!S111</f>
        <v>0</v>
      </c>
      <c r="Q27" s="1" t="n">
        <f aca="false">'By Group'!T111</f>
        <v>108.794</v>
      </c>
      <c r="R27" s="1" t="n">
        <f aca="false">'By Group'!U111</f>
        <v>326.381</v>
      </c>
      <c r="S27" s="1" t="n">
        <f aca="false">'By Group'!V111</f>
        <v>362.645</v>
      </c>
      <c r="T27" s="1" t="n">
        <f aca="false">'By Group'!W111</f>
        <v>362.645</v>
      </c>
      <c r="U27" s="1" t="n">
        <f aca="false">'By Group'!X111</f>
        <v>362.645</v>
      </c>
      <c r="V27" s="1" t="n">
        <f aca="false">'By Group'!Y111</f>
        <v>36.265</v>
      </c>
      <c r="W27" s="1" t="n">
        <f aca="false">'By Group'!Z111</f>
        <v>36.265</v>
      </c>
      <c r="X27" s="1" t="n">
        <f aca="false">'By Group'!AA111</f>
        <v>36.265</v>
      </c>
      <c r="Y27" s="1" t="n">
        <f aca="false">'By Group'!AB111</f>
        <v>36.265</v>
      </c>
      <c r="Z27" s="1" t="n">
        <f aca="false">'By Group'!AC111</f>
        <v>36.265</v>
      </c>
      <c r="AA27" s="1" t="n">
        <f aca="false">'By Group'!AE111</f>
        <v>0</v>
      </c>
      <c r="AB27" s="1" t="n">
        <f aca="false">'By Group'!AF111</f>
        <v>0</v>
      </c>
      <c r="AC27" s="1" t="n">
        <f aca="false">'By Group'!AJ111</f>
        <v>2901.166</v>
      </c>
      <c r="AD27" s="1" t="n">
        <f aca="false">'By Group'!AL111</f>
        <v>8598.834</v>
      </c>
    </row>
    <row r="28" customFormat="false" ht="12.75" hidden="false" customHeight="false" outlineLevel="0" collapsed="false">
      <c r="A28" s="17"/>
    </row>
    <row r="29" customFormat="false" ht="12.75" hidden="false" customHeight="false" outlineLevel="0" collapsed="false">
      <c r="A29" s="17" t="s">
        <v>323</v>
      </c>
      <c r="F29" s="1" t="n">
        <f aca="false">'By Group'!I132</f>
        <v>236.432</v>
      </c>
      <c r="G29" s="1" t="n">
        <f aca="false">'By Group'!J132</f>
        <v>382.353</v>
      </c>
      <c r="H29" s="1" t="n">
        <f aca="false">'By Group'!K132</f>
        <v>80.377</v>
      </c>
      <c r="I29" s="1" t="n">
        <f aca="false">'By Group'!L132</f>
        <v>280.696</v>
      </c>
      <c r="J29" s="1" t="n">
        <f aca="false">'By Group'!M132</f>
        <v>1266.479</v>
      </c>
      <c r="K29" s="1" t="n">
        <f aca="false">'By Group'!N132</f>
        <v>1213.919</v>
      </c>
      <c r="L29" s="1" t="n">
        <f aca="false">'By Group'!O132</f>
        <v>0</v>
      </c>
      <c r="M29" s="1" t="n">
        <f aca="false">'By Group'!P132</f>
        <v>715.758</v>
      </c>
      <c r="N29" s="1" t="n">
        <f aca="false">'By Group'!Q132</f>
        <v>1087.397</v>
      </c>
      <c r="O29" s="1" t="n">
        <f aca="false">'By Group'!R132</f>
        <v>3731.758</v>
      </c>
      <c r="P29" s="1" t="n">
        <f aca="false">'By Group'!S132</f>
        <v>409.663</v>
      </c>
      <c r="Q29" s="1" t="n">
        <f aca="false">'By Group'!T132</f>
        <v>495.73</v>
      </c>
      <c r="R29" s="1" t="n">
        <f aca="false">'By Group'!U132</f>
        <v>283.138</v>
      </c>
      <c r="S29" s="1" t="n">
        <f aca="false">'By Group'!V132</f>
        <v>2360.917</v>
      </c>
      <c r="T29" s="1" t="n">
        <f aca="false">'By Group'!W132</f>
        <v>774.988</v>
      </c>
      <c r="U29" s="1" t="n">
        <f aca="false">'By Group'!X132</f>
        <v>2196.489</v>
      </c>
      <c r="V29" s="1" t="n">
        <f aca="false">'By Group'!Y132</f>
        <v>429.202</v>
      </c>
      <c r="W29" s="1" t="n">
        <f aca="false">'By Group'!Z132</f>
        <v>91.328</v>
      </c>
      <c r="X29" s="1" t="n">
        <f aca="false">'By Group'!AA132</f>
        <v>3.679</v>
      </c>
      <c r="Y29" s="1" t="n">
        <f aca="false">'By Group'!AB132</f>
        <v>0</v>
      </c>
      <c r="Z29" s="1" t="n">
        <f aca="false">'By Group'!AC132</f>
        <v>3.438</v>
      </c>
      <c r="AA29" s="1" t="n">
        <f aca="false">'By Group'!AE132</f>
        <v>0</v>
      </c>
      <c r="AB29" s="1" t="n">
        <f aca="false">'By Group'!AF132</f>
        <v>0</v>
      </c>
      <c r="AC29" s="1" t="n">
        <f aca="false">'By Group'!AJ132</f>
        <v>16043.741</v>
      </c>
      <c r="AD29" s="1" t="n">
        <f aca="false">'By Group'!AL132</f>
        <v>6536.259</v>
      </c>
    </row>
    <row r="30" customFormat="false" ht="12.75" hidden="false" customHeight="false" outlineLevel="0" collapsed="false">
      <c r="A30" s="17"/>
    </row>
    <row r="31" customFormat="false" ht="12.75" hidden="false" customHeight="false" outlineLevel="0" collapsed="false">
      <c r="A31" s="17" t="s">
        <v>324</v>
      </c>
      <c r="F31" s="1" t="n">
        <f aca="false">'By Group'!I148</f>
        <v>93.783</v>
      </c>
      <c r="G31" s="1" t="n">
        <f aca="false">'By Group'!J148</f>
        <v>286.011</v>
      </c>
      <c r="H31" s="1" t="n">
        <f aca="false">'By Group'!K148</f>
        <v>33.805</v>
      </c>
      <c r="I31" s="1" t="n">
        <f aca="false">'By Group'!L148</f>
        <v>355.35</v>
      </c>
      <c r="J31" s="1" t="n">
        <f aca="false">'By Group'!M148</f>
        <v>362.173</v>
      </c>
      <c r="K31" s="1" t="n">
        <f aca="false">'By Group'!N148</f>
        <v>1553.235</v>
      </c>
      <c r="L31" s="1" t="n">
        <f aca="false">'By Group'!O148</f>
        <v>0</v>
      </c>
      <c r="M31" s="1" t="n">
        <f aca="false">'By Group'!P148</f>
        <v>295.286</v>
      </c>
      <c r="N31" s="1" t="n">
        <f aca="false">'By Group'!Q148</f>
        <v>806.551</v>
      </c>
      <c r="O31" s="1" t="n">
        <f aca="false">'By Group'!R148</f>
        <v>17641.774</v>
      </c>
      <c r="P31" s="1" t="n">
        <f aca="false">'By Group'!S148</f>
        <v>9432.601</v>
      </c>
      <c r="Q31" s="1" t="n">
        <f aca="false">'By Group'!T148</f>
        <v>5434.096</v>
      </c>
      <c r="R31" s="1" t="n">
        <f aca="false">'By Group'!U148</f>
        <v>2020.462</v>
      </c>
      <c r="S31" s="1" t="n">
        <f aca="false">'By Group'!V148</f>
        <v>10152.303</v>
      </c>
      <c r="T31" s="1" t="n">
        <f aca="false">'By Group'!W148</f>
        <v>10116.162</v>
      </c>
      <c r="U31" s="1" t="n">
        <f aca="false">'By Group'!X148</f>
        <v>3207.021</v>
      </c>
      <c r="V31" s="1" t="n">
        <f aca="false">'By Group'!Y148</f>
        <v>3243.584</v>
      </c>
      <c r="W31" s="1" t="n">
        <f aca="false">'By Group'!Z148</f>
        <v>3744.75</v>
      </c>
      <c r="X31" s="1" t="n">
        <f aca="false">'By Group'!AA148</f>
        <v>795.086</v>
      </c>
      <c r="Y31" s="1" t="n">
        <f aca="false">'By Group'!AB148</f>
        <v>401.284</v>
      </c>
      <c r="Z31" s="1" t="n">
        <f aca="false">'By Group'!AC148</f>
        <v>44.609</v>
      </c>
      <c r="AA31" s="1" t="n">
        <f aca="false">'By Group'!AE148</f>
        <v>61.025</v>
      </c>
      <c r="AB31" s="1" t="n">
        <f aca="false">'By Group'!AF148</f>
        <v>4175.833</v>
      </c>
      <c r="AC31" s="1" t="n">
        <f aca="false">'By Group'!AJ148</f>
        <v>74834.554</v>
      </c>
      <c r="AD31" s="1" t="n">
        <f aca="false">'By Group'!AL148</f>
        <v>94820.446</v>
      </c>
    </row>
    <row r="32" customFormat="false" ht="12.75" hidden="false" customHeight="false" outlineLevel="0" collapsed="false">
      <c r="A32" s="17"/>
    </row>
    <row r="33" customFormat="false" ht="12.75" hidden="false" customHeight="false" outlineLevel="0" collapsed="false">
      <c r="A33" s="17" t="s">
        <v>244</v>
      </c>
      <c r="F33" s="1" t="n">
        <f aca="false">'By Group'!I192</f>
        <v>50.851</v>
      </c>
      <c r="G33" s="1" t="n">
        <f aca="false">'By Group'!J192</f>
        <v>50.851</v>
      </c>
      <c r="H33" s="1" t="n">
        <f aca="false">'By Group'!K192</f>
        <v>50.851</v>
      </c>
      <c r="I33" s="1" t="n">
        <f aca="false">'By Group'!L192</f>
        <v>72.555</v>
      </c>
      <c r="J33" s="1" t="n">
        <f aca="false">'By Group'!M192</f>
        <v>105.111</v>
      </c>
      <c r="K33" s="1" t="n">
        <f aca="false">'By Group'!N192</f>
        <v>1058.823</v>
      </c>
      <c r="L33" s="1" t="n">
        <f aca="false">'By Group'!O192</f>
        <v>42.003</v>
      </c>
      <c r="M33" s="1" t="n">
        <f aca="false">'By Group'!P192</f>
        <v>378.171</v>
      </c>
      <c r="N33" s="1" t="n">
        <f aca="false">'By Group'!Q192</f>
        <v>178.748</v>
      </c>
      <c r="O33" s="1" t="n">
        <f aca="false">'By Group'!R192</f>
        <v>15808.827</v>
      </c>
      <c r="P33" s="1" t="n">
        <f aca="false">'By Group'!S192</f>
        <v>1241.557</v>
      </c>
      <c r="Q33" s="1" t="n">
        <f aca="false">'By Group'!T192</f>
        <v>2443.706</v>
      </c>
      <c r="R33" s="1" t="n">
        <f aca="false">'By Group'!U192</f>
        <v>2495.435</v>
      </c>
      <c r="S33" s="1" t="n">
        <f aca="false">'By Group'!V192</f>
        <v>11743.914</v>
      </c>
      <c r="T33" s="1" t="n">
        <f aca="false">'By Group'!W192</f>
        <v>2174.555</v>
      </c>
      <c r="U33" s="1" t="n">
        <f aca="false">'By Group'!X192</f>
        <v>1135.434</v>
      </c>
      <c r="V33" s="1" t="n">
        <f aca="false">'By Group'!Y192</f>
        <v>3678.736</v>
      </c>
      <c r="W33" s="1" t="n">
        <f aca="false">'By Group'!Z192</f>
        <v>99.262</v>
      </c>
      <c r="X33" s="1" t="n">
        <f aca="false">'By Group'!AA192</f>
        <v>108.081</v>
      </c>
      <c r="Y33" s="1" t="n">
        <f aca="false">'By Group'!AB192</f>
        <v>59.107</v>
      </c>
      <c r="Z33" s="1" t="n">
        <f aca="false">'By Group'!AC192</f>
        <v>125.21</v>
      </c>
      <c r="AA33" s="1" t="n">
        <f aca="false">'By Group'!AE192</f>
        <v>0</v>
      </c>
      <c r="AB33" s="1" t="n">
        <f aca="false">'By Group'!AF192</f>
        <v>0</v>
      </c>
      <c r="AC33" s="1" t="n">
        <f aca="false">'By Group'!AJ192</f>
        <v>43112.64</v>
      </c>
      <c r="AD33" s="1" t="n">
        <f aca="false">'By Group'!AL192</f>
        <v>33877.36</v>
      </c>
    </row>
    <row r="34" customFormat="false" ht="12.75" hidden="false" customHeight="false" outlineLevel="0" collapsed="false">
      <c r="A34" s="17"/>
    </row>
    <row r="35" customFormat="false" ht="12.75" hidden="false" customHeight="false" outlineLevel="0" collapsed="false">
      <c r="A35" s="38" t="s">
        <v>300</v>
      </c>
      <c r="B35" s="39"/>
      <c r="C35" s="39"/>
      <c r="D35" s="39"/>
      <c r="E35" s="39"/>
      <c r="F35" s="40" t="n">
        <f aca="false">'By Group'!I203</f>
        <v>99.98</v>
      </c>
      <c r="G35" s="40" t="n">
        <f aca="false">'By Group'!J203</f>
        <v>175.496</v>
      </c>
      <c r="H35" s="40" t="n">
        <f aca="false">'By Group'!K203</f>
        <v>13.296</v>
      </c>
      <c r="I35" s="40" t="n">
        <f aca="false">'By Group'!L203</f>
        <v>113.274</v>
      </c>
      <c r="J35" s="40" t="n">
        <f aca="false">'By Group'!M203</f>
        <v>529.147</v>
      </c>
      <c r="K35" s="40" t="n">
        <f aca="false">'By Group'!N203</f>
        <v>572.223</v>
      </c>
      <c r="L35" s="40" t="n">
        <f aca="false">'By Group'!O203</f>
        <v>0</v>
      </c>
      <c r="M35" s="40" t="n">
        <f aca="false">'By Group'!P203</f>
        <v>128.165</v>
      </c>
      <c r="N35" s="40" t="n">
        <f aca="false">'By Group'!Q203</f>
        <v>422.254</v>
      </c>
      <c r="O35" s="40" t="n">
        <f aca="false">'By Group'!R203</f>
        <v>1800.695</v>
      </c>
      <c r="P35" s="40" t="n">
        <f aca="false">'By Group'!S203</f>
        <v>0</v>
      </c>
      <c r="Q35" s="40" t="n">
        <f aca="false">'By Group'!T203</f>
        <v>202.086</v>
      </c>
      <c r="R35" s="40" t="n">
        <f aca="false">'By Group'!U203</f>
        <v>121.783</v>
      </c>
      <c r="S35" s="40" t="n">
        <f aca="false">'By Group'!V203</f>
        <v>1011.495</v>
      </c>
      <c r="T35" s="40" t="n">
        <f aca="false">'By Group'!W203</f>
        <v>279.73</v>
      </c>
      <c r="U35" s="40" t="n">
        <f aca="false">'By Group'!X203</f>
        <v>906.729</v>
      </c>
      <c r="V35" s="40" t="n">
        <f aca="false">'By Group'!Y203</f>
        <v>55.308</v>
      </c>
      <c r="W35" s="40" t="n">
        <f aca="false">'By Group'!Z203</f>
        <v>51.054</v>
      </c>
      <c r="X35" s="40" t="n">
        <f aca="false">'By Group'!AA203</f>
        <v>3.191</v>
      </c>
      <c r="Y35" s="40" t="n">
        <f aca="false">'By Group'!AB203</f>
        <v>0</v>
      </c>
      <c r="Z35" s="40" t="n">
        <f aca="false">'By Group'!AC203</f>
        <v>0</v>
      </c>
      <c r="AA35" s="40" t="n">
        <f aca="false">'By Group'!AE203</f>
        <v>0</v>
      </c>
      <c r="AB35" s="40" t="n">
        <f aca="false">'By Group'!AF203</f>
        <v>0</v>
      </c>
      <c r="AC35" s="40" t="n">
        <f aca="false">'By Group'!AJ203</f>
        <v>6485.906</v>
      </c>
      <c r="AD35" s="40" t="n">
        <f aca="false">'By Group'!AL203</f>
        <v>10268.094</v>
      </c>
    </row>
    <row r="36" customFormat="false" ht="12.75" hidden="false" customHeight="false" outlineLevel="0" collapsed="false">
      <c r="A36" s="17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</row>
    <row r="37" customFormat="false" ht="12.75" hidden="false" customHeight="false" outlineLevel="0" collapsed="false">
      <c r="A37" s="17" t="s">
        <v>39</v>
      </c>
      <c r="F37" s="41" t="n">
        <v>0</v>
      </c>
      <c r="G37" s="41" t="n">
        <v>0</v>
      </c>
      <c r="H37" s="41" t="n">
        <v>0</v>
      </c>
      <c r="I37" s="41" t="n">
        <v>0</v>
      </c>
      <c r="J37" s="41" t="n">
        <v>0</v>
      </c>
      <c r="K37" s="41" t="n">
        <v>0</v>
      </c>
      <c r="L37" s="41" t="n">
        <v>0</v>
      </c>
      <c r="M37" s="41" t="n">
        <v>0</v>
      </c>
      <c r="N37" s="41" t="n">
        <v>0</v>
      </c>
      <c r="O37" s="41" t="n">
        <v>0</v>
      </c>
      <c r="P37" s="41" t="n">
        <v>0</v>
      </c>
      <c r="Q37" s="41" t="n">
        <v>0</v>
      </c>
      <c r="R37" s="41" t="n">
        <v>0</v>
      </c>
      <c r="S37" s="41" t="n">
        <v>0</v>
      </c>
      <c r="T37" s="41" t="n">
        <v>0</v>
      </c>
      <c r="U37" s="41" t="n">
        <v>0</v>
      </c>
      <c r="V37" s="41" t="n">
        <v>0</v>
      </c>
      <c r="W37" s="41" t="n">
        <v>0</v>
      </c>
      <c r="X37" s="41" t="n">
        <v>0</v>
      </c>
      <c r="Y37" s="41" t="n">
        <v>0</v>
      </c>
      <c r="Z37" s="41" t="n">
        <v>0</v>
      </c>
      <c r="AA37" s="41" t="n">
        <v>0</v>
      </c>
      <c r="AB37" s="41" t="n">
        <v>0</v>
      </c>
      <c r="AC37" s="41" t="n">
        <f aca="false">'By Group'!AJ209</f>
        <v>141002</v>
      </c>
      <c r="AD37" s="41" t="n">
        <f aca="false">'By Group'!AL209</f>
        <v>5123</v>
      </c>
    </row>
    <row r="38" customFormat="false" ht="12.75" hidden="false" customHeight="false" outlineLevel="0" collapsed="false">
      <c r="A38" s="17"/>
    </row>
    <row r="39" customFormat="false" ht="13.5" hidden="false" customHeight="false" outlineLevel="0" collapsed="false">
      <c r="A39" s="17"/>
      <c r="B39" s="17"/>
      <c r="C39" s="17" t="s">
        <v>325</v>
      </c>
      <c r="D39" s="17"/>
      <c r="E39" s="17"/>
      <c r="F39" s="42" t="n">
        <f aca="false">SUM(F9:F37)</f>
        <v>3212.129</v>
      </c>
      <c r="G39" s="42" t="n">
        <f aca="false">SUM(G9:G37)</f>
        <v>11013.993</v>
      </c>
      <c r="H39" s="42" t="n">
        <f aca="false">SUM(H9:H37)</f>
        <v>364.594</v>
      </c>
      <c r="I39" s="42" t="n">
        <f aca="false">SUM(I9:I37)</f>
        <v>1214.03</v>
      </c>
      <c r="J39" s="42" t="n">
        <f aca="false">SUM(J9:J37)</f>
        <v>12628.055</v>
      </c>
      <c r="K39" s="42" t="n">
        <f aca="false">SUM(K9:K37)</f>
        <v>12860.854</v>
      </c>
      <c r="L39" s="42" t="n">
        <f aca="false">SUM(L9:L37)</f>
        <v>691.042</v>
      </c>
      <c r="M39" s="42" t="n">
        <f aca="false">SUM(M9:M37)</f>
        <v>5240.04516</v>
      </c>
      <c r="N39" s="42" t="n">
        <f aca="false">SUM(N9:N37)</f>
        <v>6096.28384</v>
      </c>
      <c r="O39" s="42" t="n">
        <f aca="false">SUM(O9:O37)</f>
        <v>70428.6</v>
      </c>
      <c r="P39" s="42" t="n">
        <f aca="false">SUM(P9:P37)</f>
        <v>21971.877</v>
      </c>
      <c r="Q39" s="42" t="n">
        <f aca="false">SUM(Q9:Q37)</f>
        <v>15657.902</v>
      </c>
      <c r="R39" s="42" t="n">
        <f aca="false">SUM(R9:R37)</f>
        <v>9382.369</v>
      </c>
      <c r="S39" s="42" t="n">
        <f aca="false">SUM(S9:S37)</f>
        <v>42606.123</v>
      </c>
      <c r="T39" s="42" t="n">
        <f aca="false">SUM(T9:T37)</f>
        <v>20749.252</v>
      </c>
      <c r="U39" s="42" t="n">
        <f aca="false">SUM(U9:U37)</f>
        <v>11641.7</v>
      </c>
      <c r="V39" s="42" t="n">
        <f aca="false">SUM(V9:V37)</f>
        <v>54335.383</v>
      </c>
      <c r="W39" s="42" t="n">
        <f aca="false">SUM(W9:W37)</f>
        <v>6154.159</v>
      </c>
      <c r="X39" s="42" t="n">
        <f aca="false">SUM(X9:X37)</f>
        <v>2614.54</v>
      </c>
      <c r="Y39" s="42" t="n">
        <f aca="false">SUM(Y9:Y37)</f>
        <v>1799.465</v>
      </c>
      <c r="Z39" s="42" t="n">
        <f aca="false">SUM(Z9:Z37)</f>
        <v>570.831</v>
      </c>
      <c r="AA39" s="42" t="n">
        <f aca="false">SUM(AA9:AA37)</f>
        <v>1947.625</v>
      </c>
      <c r="AB39" s="42" t="n">
        <f aca="false">SUM(AB9:AB37)</f>
        <v>5325.833</v>
      </c>
      <c r="AC39" s="42" t="n">
        <f aca="false">SUM(AC9:AC37)</f>
        <v>462237.047</v>
      </c>
      <c r="AD39" s="42" t="n">
        <f aca="false">SUM(AD9:AD37)</f>
        <v>242992.094</v>
      </c>
    </row>
    <row r="40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2001-06-14T11:22:19Z</dcterms:created>
  <dc:creator>dderr</dc:creator>
  <dc:description/>
  <dc:language>en-US</dc:language>
  <cp:lastModifiedBy>dderr</cp:lastModifiedBy>
  <cp:lastPrinted>2001-09-28T15:27:22Z</cp:lastPrinted>
  <dcterms:modified xsi:type="dcterms:W3CDTF">2001-09-28T15:27:25Z</dcterms:modified>
  <cp:revision>0</cp:revision>
  <dc:subject/>
  <dc:title/>
</cp:coreProperties>
</file>