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Output" sheetId="1" state="visible" r:id="rId3"/>
    <sheet name="Assumptions" sheetId="2" state="visible" r:id="rId4"/>
    <sheet name="Power Price Assumption" sheetId="3" state="visible" r:id="rId5"/>
    <sheet name="IS" sheetId="4" state="visible" r:id="rId6"/>
    <sheet name="PE" sheetId="5" state="visible" r:id="rId7"/>
    <sheet name="Debt" sheetId="6" state="visible" r:id="rId8"/>
    <sheet name="CF" sheetId="7" state="visible" r:id="rId9"/>
    <sheet name="Depreciation" sheetId="8" state="visible" r:id="rId10"/>
    <sheet name="Tax" sheetId="9" state="visible" r:id="rId11"/>
    <sheet name="Brownsville" sheetId="10" state="visible" r:id="rId12"/>
    <sheet name="Caledonia" sheetId="11" state="visible" r:id="rId13"/>
    <sheet name="New Albany" sheetId="12" state="visible" r:id="rId14"/>
    <sheet name="Gleason" sheetId="13" state="visible" r:id="rId15"/>
    <sheet name="Wheatland" sheetId="14" state="visible" r:id="rId16"/>
    <sheet name="Wilton" sheetId="15" state="visible" r:id="rId17"/>
    <sheet name="Amortization of Power Contract" sheetId="16" state="visible" r:id="rId18"/>
    <sheet name="Allocation" sheetId="17" state="visible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function="false" hidden="false" localSheetId="16" name="_xlnm.Print_Area" vbProcedure="false">Allocation!$A$1:$E$17</definedName>
    <definedName function="false" hidden="false" localSheetId="15" name="_xlnm.Print_Area" vbProcedure="false">'Amortization of Power Contract'!$A$2:$F$54</definedName>
    <definedName function="false" hidden="false" localSheetId="1" name="_xlnm.Print_Area" vbProcedure="false">Assumptions!$A$1:$K$47</definedName>
    <definedName function="false" hidden="false" localSheetId="9" name="_xlnm.Print_Area" vbProcedure="false">Brownsville!$A$2:$U$104</definedName>
    <definedName function="false" hidden="false" localSheetId="10" name="_xlnm.Print_Area" vbProcedure="false">Caledonia!$A$2:$U$101</definedName>
    <definedName function="false" hidden="false" localSheetId="6" name="_xlnm.Print_Area" vbProcedure="false">CF!$A$1:$V$40</definedName>
    <definedName function="false" hidden="false" localSheetId="5" name="_xlnm.Print_Area" vbProcedure="false">Debt!$A$1:$U$88</definedName>
    <definedName function="false" hidden="false" localSheetId="7" name="_xlnm.Print_Area" vbProcedure="false">Depreciation!$A$2:$V$107</definedName>
    <definedName function="false" hidden="false" localSheetId="12" name="_xlnm.Print_Area" vbProcedure="false">Gleason!$A$2:$U$104</definedName>
    <definedName function="false" hidden="false" localSheetId="3" name="_xlnm.Print_Area" vbProcedure="false">IS!$A$2:$U$46</definedName>
    <definedName function="false" hidden="false" localSheetId="11" name="_xlnm.Print_Area" vbProcedure="false">'New Albany'!$A$2:$U$101</definedName>
    <definedName function="false" hidden="false" localSheetId="0" name="_xlnm.Print_Area" vbProcedure="false">'Summary Output'!$A$3:$G$64</definedName>
    <definedName function="false" hidden="false" localSheetId="8" name="_xlnm.Print_Area" vbProcedure="false">Tax!$A$2:$U$20</definedName>
    <definedName function="false" hidden="false" localSheetId="13" name="_xlnm.Print_Area" vbProcedure="false">Wheatland!$A$2:$U$105</definedName>
    <definedName function="false" hidden="false" localSheetId="14" name="_xlnm.Print_Area" vbProcedure="false">Wilton!$A$2:$U$98</definedName>
    <definedName function="false" hidden="false" name="a" vbProcedure="false">{"Income Statement",#N/A,FALSE,"CFMODEL";"Balance Sheet",#N/A,FALSE,"CFMODEL"}</definedName>
    <definedName function="false" hidden="false" name="AnnualHours" vbProcedure="false">[1]Assumptions!$G$15</definedName>
    <definedName function="false" hidden="false" name="b" vbProcedure="false">{"SourcesUses",#N/A,TRUE,"CFMODEL";"TransOverview",#N/A,TRUE,"CFMODEL"}</definedName>
    <definedName function="false" hidden="false" name="Begin_Op" vbProcedure="false">[4]Sum!$N$7</definedName>
    <definedName function="false" hidden="false" name="chillers" vbProcedure="false">[5]PROJECTCONFIGURATION!$M$65</definedName>
    <definedName function="false" hidden="false" name="d" vbProcedure="false">{"SourcesUses",#N/A,TRUE,#N/A;"TransOverview",#N/A,TRUE,"CFMODEL"}</definedName>
    <definedName function="false" hidden="false" name="e" vbProcedure="false">{"SourcesUses",#N/A,TRUE,"FundsFlow";"TransOverview",#N/A,TRUE,"FundsFlow"}</definedName>
    <definedName function="false" hidden="false" name="idc" vbProcedure="false">#REF!</definedName>
    <definedName function="false" hidden="false" name="Maint_Accrual" vbProcedure="false">[1]Assumptions!$N$17</definedName>
    <definedName function="false" hidden="false" name="Main_Table" vbProcedure="false">'[2]Maintenance Reserves'!$D$22:$I$45</definedName>
    <definedName function="false" hidden="false" name="PERIOD1" vbProcedure="false">'[3]Project Assumptions'!$F$38</definedName>
    <definedName function="false" hidden="false" name="PERIOD2" vbProcedure="false">'[3]Project Assumptions'!$G$38</definedName>
    <definedName function="false" hidden="false" name="principal" vbProcedure="false">'[3]Debt Amortization'!$D$98:$AC$98</definedName>
    <definedName function="false" hidden="false" name="ProjectLife" vbProcedure="false">'[8]Project Assumptions'!$I$15</definedName>
    <definedName function="false" hidden="false" name="StartMWh" vbProcedure="false">'[3]Project Assumptions'!$N$11</definedName>
    <definedName function="false" hidden="false" name="Variable" vbProcedure="false">[1]Assumptions!$L$12</definedName>
    <definedName function="false" hidden="false" name="WaterTreatmentVar" vbProcedure="false">[1]Assumptions!$L$10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5" name="solver_adj" vbProcedure="false">Debt!$B$14,Debt!$B$34,Debt!$B$54</definedName>
    <definedName function="false" hidden="false" localSheetId="5" name="solver_cvg" vbProcedure="false">0.001</definedName>
    <definedName function="false" hidden="false" localSheetId="5" name="solver_drv" vbProcedure="false">1</definedName>
    <definedName function="false" hidden="false" localSheetId="5" name="solver_est" vbProcedure="false">1</definedName>
    <definedName function="false" hidden="false" localSheetId="5" name="solver_itr" vbProcedure="false">100</definedName>
    <definedName function="false" hidden="false" localSheetId="5" name="solver_lin" vbProcedure="false">2</definedName>
    <definedName function="false" hidden="false" localSheetId="5" name="solver_neg" vbProcedure="false">2</definedName>
    <definedName function="false" hidden="false" localSheetId="5" name="solver_num" vbProcedure="false">0</definedName>
    <definedName function="false" hidden="false" localSheetId="5" name="solver_nwt" vbProcedure="false">1</definedName>
    <definedName function="false" hidden="false" localSheetId="5" name="solver_opt" vbProcedure="false">Debt!$B$2</definedName>
    <definedName function="false" hidden="false" localSheetId="5" name="solver_pre" vbProcedure="false">0.000001</definedName>
    <definedName function="false" hidden="false" localSheetId="5" name="solver_scl" vbProcedure="false">2</definedName>
    <definedName function="false" hidden="false" localSheetId="5" name="solver_sho" vbProcedure="false">2</definedName>
    <definedName function="false" hidden="false" localSheetId="5" name="solver_tim" vbProcedure="false">100</definedName>
    <definedName function="false" hidden="false" localSheetId="5" name="solver_tol" vbProcedure="false">0.05</definedName>
    <definedName function="false" hidden="false" localSheetId="5" name="solver_typ" vbProcedure="false">3</definedName>
    <definedName function="false" hidden="false" localSheetId="5" name="solver_val" vbProcedure="false">0</definedName>
    <definedName function="false" hidden="false" localSheetId="7" name="AnnualHours" vbProcedure="false">[9]Assumptions!$BG$73</definedName>
    <definedName function="false" hidden="false" localSheetId="7" name="Begin_Op" vbProcedure="false">'[6]Consol Summary'!$N$7</definedName>
    <definedName function="false" hidden="false" localSheetId="7" name="chillers" vbProcedure="false">'[6]Consol Summary'!$M$65</definedName>
    <definedName function="false" hidden="false" localSheetId="7" name="Maint_Accrual" vbProcedure="false">[9]Assumptions!$BG$73</definedName>
    <definedName function="false" hidden="false" localSheetId="7" name="Main_Table" vbProcedure="false">'[6]Consol Summary'!$D$22:$I$45</definedName>
    <definedName function="false" hidden="false" localSheetId="7" name="PERIOD1" vbProcedure="false">'[6]Consol Summary'!$BG$68</definedName>
    <definedName function="false" hidden="false" localSheetId="7" name="PERIOD2" vbProcedure="false">'[6]Consol Summary'!$BG$68</definedName>
    <definedName function="false" hidden="false" localSheetId="7" name="principal" vbProcedure="false">'[6]Consol Summary'!$BG$68</definedName>
    <definedName function="false" hidden="false" localSheetId="7" name="StartMWh" vbProcedure="false">'[6]Consol Summary'!$BG$68</definedName>
    <definedName function="false" hidden="false" localSheetId="7" name="Variable" vbProcedure="false">[9]Assumptions!$BG$73</definedName>
    <definedName function="false" hidden="false" localSheetId="7" name="WaterTreatmentVar" vbProcedure="false">[9]Assumptions!$BG$73</definedName>
    <definedName function="false" hidden="false" localSheetId="7" name="wrn_test1_" vbProcedure="false">{"Income Statement",#N/A,FALSE,"CFMODEL";"Balance Sheet",#N/A,FALSE,"CFMODEL"}</definedName>
    <definedName function="false" hidden="false" localSheetId="7" name="wrn_test2_" vbProcedure="false">{"SourcesUses",#N/A,TRUE,"CFMODEL";"TransOverview",#N/A,TRUE,"CFMODEL"}</definedName>
    <definedName function="false" hidden="false" localSheetId="7" name="wrn_test3_" vbProcedure="false">{"SourcesUses",#N/A,TRUE,#N/A;"TransOverview",#N/A,TRUE,"CFMODEL"}</definedName>
    <definedName function="false" hidden="false" localSheetId="7" name="wrn_test4_" vbProcedure="false">{"SourcesUses",#N/A,TRUE,"FundsFlow";"TransOverview",#N/A,TRUE,"FundsFlow"}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'New Albany'!$D$518:$U$518</definedName>
    <definedName function="false" hidden="false" localSheetId="11" name="Coso_Net_ATCash" vbProcedure="false">'New Albany'!$D$519:$U$519</definedName>
    <definedName function="false" hidden="false" localSheetId="11" name="Coso_Net_Income" vbProcedure="false">'New Albany'!$D$517:$U$517</definedName>
    <definedName function="false" hidden="false" localSheetId="11" name="Distributable_Cash" vbProcedure="false">#REF!</definedName>
    <definedName function="false" hidden="false" localSheetId="11" name="Energy_Credit_Coso" vbProcedure="false">'New Albany'!$D$512:$U$512</definedName>
    <definedName function="false" hidden="false" localSheetId="11" name="Energy_Credit_Imperial" vbProcedure="false">#REF!</definedName>
    <definedName function="false" hidden="false" localSheetId="11" name="FPOC_Distributable_Cash" vbProcedure="false">'New Albany'!$D$459:$N$459</definedName>
    <definedName function="false" hidden="false" localSheetId="11" name="FPOC_Net_ATCash" vbProcedure="false">'New Albany'!$D$461:$N$461</definedName>
    <definedName function="false" hidden="false" localSheetId="11" name="FPOC_Net_Income" vbProcedure="false">'New Albany'!$D$461:$N$461</definedName>
    <definedName function="false" hidden="false" localSheetId="11" name="FSGC_ATCash" vbProcedure="false">'New Albany'!$D$296:$H$296</definedName>
    <definedName function="false" hidden="false" localSheetId="11" name="FSGC_Distributable_Cash" vbProcedure="false">'New Albany'!$C$294:$H$294</definedName>
    <definedName function="false" hidden="false" localSheetId="11" name="FSGC_Net_Income" vbProcedure="false">'New Albany'!$D$296:$H$296</definedName>
    <definedName function="false" hidden="false" localSheetId="11" name="Imperial_Distributable_Cash" vbProcedure="false">#REF!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#REF!</definedName>
    <definedName function="false" hidden="false" localSheetId="11" name="Minerals" vbProcedure="false">#REF!</definedName>
    <definedName function="false" hidden="false" localSheetId="11" name="Minerals_Distributable_Cash" vbProcedure="false">'New Albany'!$D$195:$U$195</definedName>
    <definedName function="false" hidden="false" localSheetId="11" name="Minerals_Net_ATCash" vbProcedure="false">'New Albany'!$D$196:$U$196</definedName>
    <definedName function="false" hidden="false" localSheetId="11" name="Minerals_Net_Income" vbProcedure="false">'New Albany'!$D$194:$U$194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'New Albany'!$B$560:$L$560</definedName>
    <definedName function="false" hidden="false" localSheetId="11" name="Norcon_Net_ATCash" vbProcedure="false">'New Albany'!$B$561:$L$561</definedName>
    <definedName function="false" hidden="false" localSheetId="11" name="Norcon_Net_Income" vbProcedure="false">'New Albany'!$B$559:$L$559</definedName>
    <definedName function="false" hidden="false" localSheetId="11" name="PRI_Cash_Taxes" vbProcedure="false">'New Albany'!$D$239:$H$239</definedName>
    <definedName function="false" hidden="false" localSheetId="11" name="PRI_Net_ATCash" vbProcedure="false">'New Albany'!$D$247:$H$247</definedName>
    <definedName function="false" hidden="false" localSheetId="11" name="PRI_Net_Income" vbProcedure="false">'New Albany'!$D$246:$H$246</definedName>
    <definedName function="false" hidden="false" localSheetId="11" name="Saranac_Distributable_Cash" vbProcedure="false">'New Albany'!$D$414:$N$414</definedName>
    <definedName function="false" hidden="false" localSheetId="11" name="Saranac_Net_ATCash" vbProcedure="false">'New Albany'!$D$415:$N$415</definedName>
    <definedName function="false" hidden="false" localSheetId="11" name="Saranac_Net_Income" vbProcedure="false">'New Albany'!$D$413:$N$413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'New Albany'!$D$376:$U$376</definedName>
    <definedName function="false" hidden="false" localSheetId="11" name="Yuma_Net_ATCash" vbProcedure="false">'New Albany'!$D$377:$U$377</definedName>
    <definedName function="false" hidden="false" localSheetId="11" name="Yuma_Net_Income" vbProcedure="false">'New Albany'!$D$375:$U$375</definedName>
    <definedName function="false" hidden="false" localSheetId="11" name="zinc" vbProcedure="false">'New Albany'!$X$14</definedName>
    <definedName function="false" hidden="false" localSheetId="11" name="Zinc_Distributable_Cash" vbProcedure="false">'New Albany'!$D$140:$U$140</definedName>
    <definedName function="false" hidden="false" localSheetId="11" name="Zinc_Net_ATCash" vbProcedure="false">'New Albany'!$D$141:$U$141</definedName>
    <definedName function="false" hidden="false" localSheetId="11" name="Zinc_Net_Income" vbProcedure="false">'New Albany'!$D$139:$U$139</definedName>
    <definedName function="false" hidden="false" localSheetId="12" name="blm_share" vbProcedure="false">#REF!</definedName>
    <definedName function="false" hidden="false" localSheetId="12" name="coso" vbProcedure="false">#REF!</definedName>
    <definedName function="false" hidden="false" localSheetId="12" name="Coso_Distributable_Cash" vbProcedure="false">Gleason!$D$507:$U$507</definedName>
    <definedName function="false" hidden="false" localSheetId="12" name="Coso_Net_ATCash" vbProcedure="false">Gleason!$D$508:$U$508</definedName>
    <definedName function="false" hidden="false" localSheetId="12" name="Coso_Net_Income" vbProcedure="false">Gleason!$D$506:$U$506</definedName>
    <definedName function="false" hidden="false" localSheetId="12" name="Distributable_Cash" vbProcedure="false">#REF!</definedName>
    <definedName function="false" hidden="false" localSheetId="12" name="Energy_Credit_Coso" vbProcedure="false">Gleason!$D$501:$U$501</definedName>
    <definedName function="false" hidden="false" localSheetId="12" name="Energy_Credit_Imperial" vbProcedure="false">#REF!</definedName>
    <definedName function="false" hidden="false" localSheetId="12" name="FPOC_Distributable_Cash" vbProcedure="false">Gleason!$D$448:$N$448</definedName>
    <definedName function="false" hidden="false" localSheetId="12" name="FPOC_Net_ATCash" vbProcedure="false">Gleason!$D$450:$N$450</definedName>
    <definedName function="false" hidden="false" localSheetId="12" name="FPOC_Net_Income" vbProcedure="false">Gleason!$D$450:$N$450</definedName>
    <definedName function="false" hidden="false" localSheetId="12" name="FSGC_ATCash" vbProcedure="false">Gleason!$D$285:$H$285</definedName>
    <definedName function="false" hidden="false" localSheetId="12" name="FSGC_Distributable_Cash" vbProcedure="false">Gleason!$C$283:$H$283</definedName>
    <definedName function="false" hidden="false" localSheetId="12" name="FSGC_Net_Income" vbProcedure="false">Gleason!$D$285:$H$285</definedName>
    <definedName function="false" hidden="false" localSheetId="12" name="Imperial_Distributable_Cash" vbProcedure="false">#REF!</definedName>
    <definedName function="false" hidden="false" localSheetId="12" name="Imperial_Geothermal" vbProcedure="false">#REF!</definedName>
    <definedName function="false" hidden="false" localSheetId="12" name="Imperial_Net_ATCash" vbProcedure="false">#REF!</definedName>
    <definedName function="false" hidden="false" localSheetId="12" name="Imperial_Net_Income" vbProcedure="false">#REF!</definedName>
    <definedName function="false" hidden="false" localSheetId="12" name="Minerals" vbProcedure="false">#REF!</definedName>
    <definedName function="false" hidden="false" localSheetId="12" name="Minerals_Distributable_Cash" vbProcedure="false">Gleason!$D$184:$U$184</definedName>
    <definedName function="false" hidden="false" localSheetId="12" name="Minerals_Net_ATCash" vbProcedure="false">Gleason!$D$185:$U$185</definedName>
    <definedName function="false" hidden="false" localSheetId="12" name="Minerals_Net_Income" vbProcedure="false">Gleason!$D$183:$U$183</definedName>
    <definedName function="false" hidden="false" localSheetId="12" name="navyII_share" vbProcedure="false">#REF!</definedName>
    <definedName function="false" hidden="false" localSheetId="12" name="navyi_share" vbProcedure="false">#REF!</definedName>
    <definedName function="false" hidden="false" localSheetId="12" name="Net_ATCash" vbProcedure="false">#REF!</definedName>
    <definedName function="false" hidden="false" localSheetId="12" name="Net_Income_Unlevered" vbProcedure="false">#REF!</definedName>
    <definedName function="false" hidden="false" localSheetId="12" name="Norcon_Distributable_Cash" vbProcedure="false">Gleason!$B$549:$L$549</definedName>
    <definedName function="false" hidden="false" localSheetId="12" name="Norcon_Net_ATCash" vbProcedure="false">Gleason!$B$550:$L$550</definedName>
    <definedName function="false" hidden="false" localSheetId="12" name="Norcon_Net_Income" vbProcedure="false">Gleason!$B$548:$L$548</definedName>
    <definedName function="false" hidden="false" localSheetId="12" name="PRI_Cash_Taxes" vbProcedure="false">Gleason!$D$228:$H$228</definedName>
    <definedName function="false" hidden="false" localSheetId="12" name="PRI_Net_ATCash" vbProcedure="false">Gleason!$D$236:$H$236</definedName>
    <definedName function="false" hidden="false" localSheetId="12" name="PRI_Net_Income" vbProcedure="false">Gleason!$D$235:$H$235</definedName>
    <definedName function="false" hidden="false" localSheetId="12" name="Saranac_Distributable_Cash" vbProcedure="false">Gleason!$D$403:$N$403</definedName>
    <definedName function="false" hidden="false" localSheetId="12" name="Saranac_Net_ATCash" vbProcedure="false">Gleason!$D$404:$N$404</definedName>
    <definedName function="false" hidden="false" localSheetId="12" name="Saranac_Net_Income" vbProcedure="false">Gleason!$D$402:$N$402</definedName>
    <definedName function="false" hidden="false" localSheetId="12" name="Taxable_Income" vbProcedure="false">#REF!</definedName>
    <definedName function="false" hidden="false" localSheetId="12" name="Tax_Depreciation" vbProcedure="false">#REF!</definedName>
    <definedName function="false" hidden="false" localSheetId="12" name="Yuma_Distributable_Cash" vbProcedure="false">Gleason!$D$365:$U$365</definedName>
    <definedName function="false" hidden="false" localSheetId="12" name="Yuma_Net_ATCash" vbProcedure="false">Gleason!$D$366:$U$366</definedName>
    <definedName function="false" hidden="false" localSheetId="12" name="Yuma_Net_Income" vbProcedure="false">Gleason!$D$364:$U$364</definedName>
    <definedName function="false" hidden="false" localSheetId="12" name="zinc" vbProcedure="false">Gleason!$X$14</definedName>
    <definedName function="false" hidden="false" localSheetId="12" name="Zinc_Distributable_Cash" vbProcedure="false">Gleason!$D$129:$U$129</definedName>
    <definedName function="false" hidden="false" localSheetId="12" name="Zinc_Net_ATCash" vbProcedure="false">Gleason!$D$130:$U$130</definedName>
    <definedName function="false" hidden="false" localSheetId="12" name="Zinc_Net_Income" vbProcedure="false">Gleason!$D$128:$U$128</definedName>
    <definedName function="false" hidden="false" localSheetId="13" name="blm_share" vbProcedure="false">#REF!</definedName>
    <definedName function="false" hidden="false" localSheetId="13" name="coso" vbProcedure="false">#REF!</definedName>
    <definedName function="false" hidden="false" localSheetId="13" name="Coso_Distributable_Cash" vbProcedure="false">Wheatland!$D$484:$U$484</definedName>
    <definedName function="false" hidden="false" localSheetId="13" name="Coso_Net_ATCash" vbProcedure="false">Wheatland!$D$485:$U$485</definedName>
    <definedName function="false" hidden="false" localSheetId="13" name="Coso_Net_Income" vbProcedure="false">Wheatland!$D$483:$U$483</definedName>
    <definedName function="false" hidden="false" localSheetId="13" name="Distributable_Cash" vbProcedure="false">#REF!</definedName>
    <definedName function="false" hidden="false" localSheetId="13" name="Energy_Credit_Coso" vbProcedure="false">Wheatland!$D$478:$U$478</definedName>
    <definedName function="false" hidden="false" localSheetId="13" name="Energy_Credit_Imperial" vbProcedure="false">#REF!</definedName>
    <definedName function="false" hidden="false" localSheetId="13" name="FPOC_Distributable_Cash" vbProcedure="false">Wheatland!$D$425:$N$425</definedName>
    <definedName function="false" hidden="false" localSheetId="13" name="FPOC_Net_ATCash" vbProcedure="false">Wheatland!$D$427:$N$427</definedName>
    <definedName function="false" hidden="false" localSheetId="13" name="FPOC_Net_Income" vbProcedure="false">Wheatland!$D$427:$N$427</definedName>
    <definedName function="false" hidden="false" localSheetId="13" name="FSGC_ATCash" vbProcedure="false">Wheatland!$D$262:$H$262</definedName>
    <definedName function="false" hidden="false" localSheetId="13" name="FSGC_Distributable_Cash" vbProcedure="false">Wheatland!$C$260:$H$260</definedName>
    <definedName function="false" hidden="false" localSheetId="13" name="FSGC_Net_Income" vbProcedure="false">Wheatland!$D$262:$H$262</definedName>
    <definedName function="false" hidden="false" localSheetId="13" name="Imperial_Distributable_Cash" vbProcedure="false">#REF!</definedName>
    <definedName function="false" hidden="false" localSheetId="13" name="Imperial_Geothermal" vbProcedure="false">#REF!</definedName>
    <definedName function="false" hidden="false" localSheetId="13" name="Imperial_Net_ATCash" vbProcedure="false">#REF!</definedName>
    <definedName function="false" hidden="false" localSheetId="13" name="Imperial_Net_Income" vbProcedure="false">#REF!</definedName>
    <definedName function="false" hidden="false" localSheetId="13" name="Minerals" vbProcedure="false">#REF!</definedName>
    <definedName function="false" hidden="false" localSheetId="13" name="Minerals_Distributable_Cash" vbProcedure="false">Wheatland!$D$161:$U$161</definedName>
    <definedName function="false" hidden="false" localSheetId="13" name="Minerals_Net_ATCash" vbProcedure="false">Wheatland!$D$162:$U$162</definedName>
    <definedName function="false" hidden="false" localSheetId="13" name="Minerals_Net_Income" vbProcedure="false">Wheatland!$D$160:$U$160</definedName>
    <definedName function="false" hidden="false" localSheetId="13" name="navyII_share" vbProcedure="false">#REF!</definedName>
    <definedName function="false" hidden="false" localSheetId="13" name="navyi_share" vbProcedure="false">#REF!</definedName>
    <definedName function="false" hidden="false" localSheetId="13" name="Net_ATCash" vbProcedure="false">#REF!</definedName>
    <definedName function="false" hidden="false" localSheetId="13" name="Net_Income_Unlevered" vbProcedure="false">#REF!</definedName>
    <definedName function="false" hidden="false" localSheetId="13" name="Norcon_Distributable_Cash" vbProcedure="false">Wheatland!$B$526:$L$526</definedName>
    <definedName function="false" hidden="false" localSheetId="13" name="Norcon_Net_ATCash" vbProcedure="false">Wheatland!$B$527:$L$527</definedName>
    <definedName function="false" hidden="false" localSheetId="13" name="Norcon_Net_Income" vbProcedure="false">Wheatland!$B$525:$L$525</definedName>
    <definedName function="false" hidden="false" localSheetId="13" name="PRI_Cash_Taxes" vbProcedure="false">Wheatland!$D$205:$H$205</definedName>
    <definedName function="false" hidden="false" localSheetId="13" name="PRI_Net_ATCash" vbProcedure="false">Wheatland!$D$213:$H$213</definedName>
    <definedName function="false" hidden="false" localSheetId="13" name="PRI_Net_Income" vbProcedure="false">Wheatland!$D$212:$H$212</definedName>
    <definedName function="false" hidden="false" localSheetId="13" name="Saranac_Distributable_Cash" vbProcedure="false">Wheatland!$D$380:$N$380</definedName>
    <definedName function="false" hidden="false" localSheetId="13" name="Saranac_Net_ATCash" vbProcedure="false">Wheatland!$D$381:$N$381</definedName>
    <definedName function="false" hidden="false" localSheetId="13" name="Saranac_Net_Income" vbProcedure="false">Wheatland!$D$379:$N$379</definedName>
    <definedName function="false" hidden="false" localSheetId="13" name="Taxable_Income" vbProcedure="false">#REF!</definedName>
    <definedName function="false" hidden="false" localSheetId="13" name="Tax_Depreciation" vbProcedure="false">#REF!</definedName>
    <definedName function="false" hidden="false" localSheetId="13" name="Yuma_Distributable_Cash" vbProcedure="false">Wheatland!$D$342:$U$342</definedName>
    <definedName function="false" hidden="false" localSheetId="13" name="Yuma_Net_ATCash" vbProcedure="false">Wheatland!$D$343:$U$343</definedName>
    <definedName function="false" hidden="false" localSheetId="13" name="Yuma_Net_Income" vbProcedure="false">Wheatland!$D$341:$U$341</definedName>
    <definedName function="false" hidden="false" localSheetId="13" name="zinc" vbProcedure="false">Wheatland!$X$11</definedName>
    <definedName function="false" hidden="false" localSheetId="13" name="Zinc_Distributable_Cash" vbProcedure="false">Wheatland!$D$106:$U$106</definedName>
    <definedName function="false" hidden="false" localSheetId="13" name="Zinc_Net_ATCash" vbProcedure="false">Wheatland!$D$107:$U$107</definedName>
    <definedName function="false" hidden="false" localSheetId="13" name="Zinc_Net_Income" vbProcedure="false">Wheatland!$D$105:$U$105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<sst xmlns="http://schemas.openxmlformats.org/spreadsheetml/2006/main" count="847" uniqueCount="299">
  <si>
    <t xml:space="preserve">Unhide Sub Debt, 1999 Columns</t>
  </si>
  <si>
    <t xml:space="preserve">SUMMARY OUTPUT</t>
  </si>
  <si>
    <t xml:space="preserve">SOURCES &amp; USES:</t>
  </si>
  <si>
    <t xml:space="preserve">Sources of Funds</t>
  </si>
  <si>
    <t xml:space="preserve">%</t>
  </si>
  <si>
    <t xml:space="preserve">000 $</t>
  </si>
  <si>
    <t xml:space="preserve">Uses of Funds</t>
  </si>
  <si>
    <t xml:space="preserve">Total Equity </t>
  </si>
  <si>
    <t xml:space="preserve">1999 Plants</t>
  </si>
  <si>
    <t xml:space="preserve">Bond Proceeds</t>
  </si>
  <si>
    <t xml:space="preserve">2000 Plants</t>
  </si>
  <si>
    <t xml:space="preserve">Sub Total</t>
  </si>
  <si>
    <t xml:space="preserve">Power Contract Liability</t>
  </si>
  <si>
    <t xml:space="preserve">Total Sources</t>
  </si>
  <si>
    <t xml:space="preserve">Total Uses</t>
  </si>
  <si>
    <t xml:space="preserve">FINANCING ASSUMPTIONS:</t>
  </si>
  <si>
    <t xml:space="preserve">Tranche 1</t>
  </si>
  <si>
    <t xml:space="preserve">Tranche 2</t>
  </si>
  <si>
    <t xml:space="preserve">Tranche 3</t>
  </si>
  <si>
    <t xml:space="preserve">Total</t>
  </si>
  <si>
    <t xml:space="preserve">Debt Financing Summary:</t>
  </si>
  <si>
    <t xml:space="preserve">Debt Closing Date</t>
  </si>
  <si>
    <t xml:space="preserve">Amount ('000 $)</t>
  </si>
  <si>
    <t xml:space="preserve">Term (yrs)</t>
  </si>
  <si>
    <t xml:space="preserve">Final Maturity</t>
  </si>
  <si>
    <t xml:space="preserve">Average Life (yrs)</t>
  </si>
  <si>
    <t xml:space="preserve">Treasury Rate (%) </t>
  </si>
  <si>
    <t xml:space="preserve">Spread (%)</t>
  </si>
  <si>
    <t xml:space="preserve">All-in Coupon Rate (%)</t>
  </si>
  <si>
    <t xml:space="preserve">Interest Income Rate</t>
  </si>
  <si>
    <t xml:space="preserve">Equity Financing Summary:</t>
  </si>
  <si>
    <t xml:space="preserve">Equity Closing Date</t>
  </si>
  <si>
    <t xml:space="preserve">Required After-Tax Rate of Return (%)</t>
  </si>
  <si>
    <t xml:space="preserve">DEPRECIATION ASSUMPTIONS:</t>
  </si>
  <si>
    <t xml:space="preserve">Initial Basis (000 $)</t>
  </si>
  <si>
    <t xml:space="preserve">Year</t>
  </si>
  <si>
    <t xml:space="preserve">Method</t>
  </si>
  <si>
    <t xml:space="preserve">Residual (%)</t>
  </si>
  <si>
    <t xml:space="preserve">Federal &amp; State Tax Depreciation</t>
  </si>
  <si>
    <t xml:space="preserve">Total Project Cost less Power Contract Liability</t>
  </si>
  <si>
    <t xml:space="preserve">MACRS</t>
  </si>
  <si>
    <t xml:space="preserve">Book Depreciation</t>
  </si>
  <si>
    <t xml:space="preserve">Total Project Cost</t>
  </si>
  <si>
    <t xml:space="preserve">SL</t>
  </si>
  <si>
    <t xml:space="preserve">SUMMARY OUTPUT:</t>
  </si>
  <si>
    <t xml:space="preserve">DSCR</t>
  </si>
  <si>
    <t xml:space="preserve">Min</t>
  </si>
  <si>
    <t xml:space="preserve">Avg.</t>
  </si>
  <si>
    <t xml:space="preserve">Fixed Price Period</t>
  </si>
  <si>
    <t xml:space="preserve">Merchant Price Period</t>
  </si>
  <si>
    <t xml:space="preserve">1999 Projects</t>
  </si>
  <si>
    <t xml:space="preserve">2000 Projects</t>
  </si>
  <si>
    <t xml:space="preserve">1999 &amp; 2000 Projects</t>
  </si>
  <si>
    <t xml:space="preserve">Weighted Average Heat Rate (Btu/kWh)</t>
  </si>
  <si>
    <t xml:space="preserve">Total Summer Capacity for 1999 &amp; 2000 Projects (MW)</t>
  </si>
  <si>
    <t xml:space="preserve">Salvage Value (2 x EBITDA) at the end of 20 years ($/kW)</t>
  </si>
  <si>
    <t xml:space="preserve">Equity's After-Tax Returns with Salvage Value (20 yrs)</t>
  </si>
  <si>
    <t xml:space="preserve">GenCo EBITDA (000 $)</t>
  </si>
  <si>
    <t xml:space="preserve">GenCo Net Income (000 $)</t>
  </si>
  <si>
    <t xml:space="preserve">GenCo Pre-Tax Cashflow (000 $)</t>
  </si>
  <si>
    <t xml:space="preserve">GenCo After-Tax Cashflow (000 $)</t>
  </si>
  <si>
    <t xml:space="preserve">ASSUMPTIONS</t>
  </si>
  <si>
    <t xml:space="preserve">TECHNICAL ASSUMPTIONS:</t>
  </si>
  <si>
    <t xml:space="preserve">1999 PROJECTS</t>
  </si>
  <si>
    <t xml:space="preserve">2000 PROJECTS</t>
  </si>
  <si>
    <t xml:space="preserve">Brownsville</t>
  </si>
  <si>
    <t xml:space="preserve">Caledonia</t>
  </si>
  <si>
    <t xml:space="preserve">New Albany</t>
  </si>
  <si>
    <t xml:space="preserve">Gleason</t>
  </si>
  <si>
    <t xml:space="preserve">Wheatland</t>
  </si>
  <si>
    <t xml:space="preserve">Wilton</t>
  </si>
  <si>
    <t xml:space="preserve">Number of Turbines</t>
  </si>
  <si>
    <r>
      <rPr>
        <sz val="12"/>
        <rFont val="Times New Roman"/>
        <family val="1"/>
      </rPr>
      <t xml:space="preserve">Summer Capacity (MW)</t>
    </r>
    <r>
      <rPr>
        <vertAlign val="superscript"/>
        <sz val="9"/>
        <rFont val="Times New Roman"/>
        <family val="1"/>
      </rPr>
      <t xml:space="preserve">(1)</t>
    </r>
  </si>
  <si>
    <t xml:space="preserve">Summer Heat Rate (HHV, Btu/kWh)</t>
  </si>
  <si>
    <t xml:space="preserve">Numbers of Starts</t>
  </si>
  <si>
    <t xml:space="preserve">PRICING ASSUMPTIONS:</t>
  </si>
  <si>
    <t xml:space="preserve">Fixed Price Demand Charge ($/kW-month)</t>
  </si>
  <si>
    <t xml:space="preserve">Energy Charge ($/MWh)</t>
  </si>
  <si>
    <t xml:space="preserve">Start Charge ($/Start/Turbine)</t>
  </si>
  <si>
    <t xml:space="preserve">Annual Generation (MWh)</t>
  </si>
  <si>
    <t xml:space="preserve">OPERATING COSTS ASSUMPTIONS:</t>
  </si>
  <si>
    <t xml:space="preserve">Variable O&amp;M ($/MWh-year)</t>
  </si>
  <si>
    <t xml:space="preserve">Major Maintenance ($/Start/Turbine)</t>
  </si>
  <si>
    <t xml:space="preserve">Annual Escalator</t>
  </si>
  <si>
    <t xml:space="preserve">Annual Cost (000$ in Year 2000)</t>
  </si>
  <si>
    <t xml:space="preserve">Fixed O&amp;M</t>
  </si>
  <si>
    <t xml:space="preserve">Variable O&amp;M</t>
  </si>
  <si>
    <t xml:space="preserve">Major Maintenance Per Plant</t>
  </si>
  <si>
    <t xml:space="preserve">O&amp;M Management Fee</t>
  </si>
  <si>
    <t xml:space="preserve">Owner's Expense</t>
  </si>
  <si>
    <t xml:space="preserve">Property Taxes Liability</t>
  </si>
  <si>
    <t xml:space="preserve">TAX ASSUMPTIONS:</t>
  </si>
  <si>
    <t xml:space="preserve">Federal Income Tax Rate</t>
  </si>
  <si>
    <t xml:space="preserve">State Income Tax Rate</t>
  </si>
  <si>
    <t xml:space="preserve">Adjusted Gross Income Tax</t>
  </si>
  <si>
    <t xml:space="preserve">N/A</t>
  </si>
  <si>
    <t xml:space="preserve">Gross Receipts Tax Rate</t>
  </si>
  <si>
    <t xml:space="preserve">Franchise Tax Rate (Year 1)</t>
  </si>
  <si>
    <t xml:space="preserve">Franchise Tax Rate (Year 2-20)</t>
  </si>
  <si>
    <t xml:space="preserve">(1) Includes additional capacity of 20 MW at Caledonia and 15 MW at New Albany, with installation of evaporative coolers by June 2000.</t>
  </si>
  <si>
    <t xml:space="preserve">POWER PRICE ASSUMPTION</t>
  </si>
  <si>
    <t xml:space="preserve">FIXED PRICE PERIOD</t>
  </si>
  <si>
    <t xml:space="preserve">MERCHANT PRICE PERIOD</t>
  </si>
  <si>
    <t xml:space="preserve">ICF Capacity Price Escalator</t>
  </si>
  <si>
    <t xml:space="preserve">TVA Capacity Curves:</t>
  </si>
  <si>
    <t xml:space="preserve">(for Brownsville, Caledonia, New Albany and Gleason)</t>
  </si>
  <si>
    <t xml:space="preserve">1998 $</t>
  </si>
  <si>
    <t xml:space="preserve">ICF Base ($/kW-year)</t>
  </si>
  <si>
    <t xml:space="preserve">Nominal $</t>
  </si>
  <si>
    <t xml:space="preserve">ICF Base ($/kW-year )</t>
  </si>
  <si>
    <t xml:space="preserve">ICF Base ($/kW-month)</t>
  </si>
  <si>
    <t xml:space="preserve">TVA Plants' Capacity Price Curve</t>
  </si>
  <si>
    <t xml:space="preserve">Southern ECAR Capacity Curves:</t>
  </si>
  <si>
    <t xml:space="preserve">(for Wheatland)</t>
  </si>
  <si>
    <t xml:space="preserve">Wheatland Capacity Price Curve</t>
  </si>
  <si>
    <t xml:space="preserve">Com Ed Capacity Curves:</t>
  </si>
  <si>
    <t xml:space="preserve">(for Wilton Center)</t>
  </si>
  <si>
    <t xml:space="preserve">Wilton Capacity Price Curve</t>
  </si>
  <si>
    <t xml:space="preserve">GENCO INCOME STATEMENT</t>
  </si>
  <si>
    <t xml:space="preserve">('000 $)</t>
  </si>
  <si>
    <t xml:space="preserve">Revenue</t>
  </si>
  <si>
    <t xml:space="preserve">Demand Payment</t>
  </si>
  <si>
    <t xml:space="preserve">Energy Payment</t>
  </si>
  <si>
    <t xml:space="preserve">Start Charge</t>
  </si>
  <si>
    <t xml:space="preserve">Amortization of Power Contract</t>
  </si>
  <si>
    <t xml:space="preserve">Merchant Period:</t>
  </si>
  <si>
    <t xml:space="preserve">Variable Revenue </t>
  </si>
  <si>
    <t xml:space="preserve">Interest Income</t>
  </si>
  <si>
    <t xml:space="preserve">Total Revenue</t>
  </si>
  <si>
    <t xml:space="preserve">Expense</t>
  </si>
  <si>
    <t xml:space="preserve">Major Maintenance</t>
  </si>
  <si>
    <t xml:space="preserve">Property Taxes</t>
  </si>
  <si>
    <t xml:space="preserve">Franchise Tax </t>
  </si>
  <si>
    <t xml:space="preserve">Total Expense</t>
  </si>
  <si>
    <t xml:space="preserve">EBITDA</t>
  </si>
  <si>
    <t xml:space="preserve">Depreciation &amp; Amortization</t>
  </si>
  <si>
    <t xml:space="preserve">EBIT</t>
  </si>
  <si>
    <t xml:space="preserve">Interest Expense</t>
  </si>
  <si>
    <t xml:space="preserve">EBT</t>
  </si>
  <si>
    <t xml:space="preserve">Book State Tax Benefit / (Expense)</t>
  </si>
  <si>
    <t xml:space="preserve">Shareholder Fed. Tax Benefit / (Expense)</t>
  </si>
  <si>
    <t xml:space="preserve">Net Income</t>
  </si>
  <si>
    <t xml:space="preserve">EBIT Table</t>
  </si>
  <si>
    <t xml:space="preserve">Enterprise Value</t>
  </si>
  <si>
    <t xml:space="preserve">P/E Analysis</t>
  </si>
  <si>
    <t xml:space="preserve">ISO MW</t>
  </si>
  <si>
    <t xml:space="preserve">('000)</t>
  </si>
  <si>
    <t xml:space="preserve">Total Value</t>
  </si>
  <si>
    <t xml:space="preserve">PPA Value</t>
  </si>
  <si>
    <t xml:space="preserve">Debt @</t>
  </si>
  <si>
    <t xml:space="preserve">Equity @</t>
  </si>
  <si>
    <t xml:space="preserve">Interest Expense @</t>
  </si>
  <si>
    <t xml:space="preserve">Net Income @ tax rate of</t>
  </si>
  <si>
    <t xml:space="preserve">P/E Table</t>
  </si>
  <si>
    <t xml:space="preserve">Equity/Net Income</t>
  </si>
  <si>
    <t xml:space="preserve">$ CAPITAL COST / kW</t>
  </si>
  <si>
    <t xml:space="preserve">Tax rate</t>
  </si>
  <si>
    <t xml:space="preserve">Equity&amp;PPA Value/Net Income</t>
  </si>
  <si>
    <t xml:space="preserve">DEBT ISSUANCE</t>
  </si>
  <si>
    <t xml:space="preserve">EBITDA less Contract Amortization</t>
  </si>
  <si>
    <t xml:space="preserve">Principal</t>
  </si>
  <si>
    <t xml:space="preserve">Check</t>
  </si>
  <si>
    <t xml:space="preserve">Beginning Balance</t>
  </si>
  <si>
    <t xml:space="preserve">Interest Payment </t>
  </si>
  <si>
    <t xml:space="preserve">Ending Balance</t>
  </si>
  <si>
    <t xml:space="preserve">Amortization %</t>
  </si>
  <si>
    <t xml:space="preserve">Principal Payment </t>
  </si>
  <si>
    <t xml:space="preserve">Total Debt</t>
  </si>
  <si>
    <t xml:space="preserve">Principal Payments</t>
  </si>
  <si>
    <t xml:space="preserve">Net Debt Service</t>
  </si>
  <si>
    <t xml:space="preserve">ACTUAL DSCR</t>
  </si>
  <si>
    <t xml:space="preserve">Fixed Price Period:</t>
  </si>
  <si>
    <t xml:space="preserve">Merchant Price Period:</t>
  </si>
  <si>
    <t xml:space="preserve">Minimum</t>
  </si>
  <si>
    <t xml:space="preserve">Average</t>
  </si>
  <si>
    <t xml:space="preserve">Accrued Interest</t>
  </si>
  <si>
    <t xml:space="preserve">Treasury (%)</t>
  </si>
  <si>
    <t xml:space="preserve">All In Coupon Rate (%)</t>
  </si>
  <si>
    <t xml:space="preserve">Term (years)</t>
  </si>
  <si>
    <t xml:space="preserve">Average Life (years)</t>
  </si>
  <si>
    <t xml:space="preserve">Total amount ($ '000)</t>
  </si>
  <si>
    <t xml:space="preserve">Time Factor</t>
  </si>
  <si>
    <t xml:space="preserve">Average Life</t>
  </si>
  <si>
    <t xml:space="preserve">ANNUAL CASH FLOW AND IRR</t>
  </si>
  <si>
    <t xml:space="preserve">GENCO CASH FLOW</t>
  </si>
  <si>
    <t xml:space="preserve">Close</t>
  </si>
  <si>
    <t xml:space="preserve">Plus Property Tax Liability</t>
  </si>
  <si>
    <t xml:space="preserve">Less Property Tax Expense</t>
  </si>
  <si>
    <t xml:space="preserve">Less Principal Payments</t>
  </si>
  <si>
    <t xml:space="preserve">Less Interest Payments</t>
  </si>
  <si>
    <t xml:space="preserve">Pre-Tax Cash Flow</t>
  </si>
  <si>
    <t xml:space="preserve">  GenCo's State Tax Benefit/(Expense)</t>
  </si>
  <si>
    <t xml:space="preserve">  GenCo's Federal Tax Benefit/(Expense)</t>
  </si>
  <si>
    <t xml:space="preserve">After-Tax Cash Flow</t>
  </si>
  <si>
    <t xml:space="preserve">IRR Calculation</t>
  </si>
  <si>
    <t xml:space="preserve">Equity's Contribution</t>
  </si>
  <si>
    <t xml:space="preserve">Equity's After-Tax Cashflow</t>
  </si>
  <si>
    <t xml:space="preserve">Salvage Value</t>
  </si>
  <si>
    <t xml:space="preserve">Equity's Net Cashflow</t>
  </si>
  <si>
    <t xml:space="preserve">   IRR</t>
  </si>
  <si>
    <t xml:space="preserve">GENCO DEPRECIATION</t>
  </si>
  <si>
    <t xml:space="preserve">Initial Book Value</t>
  </si>
  <si>
    <t xml:space="preserve">No. of Months in Operation</t>
  </si>
  <si>
    <t xml:space="preserve">% Depreciated</t>
  </si>
  <si>
    <t xml:space="preserve">Beginning Book Value</t>
  </si>
  <si>
    <t xml:space="preserve">Depreciation</t>
  </si>
  <si>
    <t xml:space="preserve">Ending Book Value</t>
  </si>
  <si>
    <t xml:space="preserve">15 Year MACRS Table</t>
  </si>
  <si>
    <t xml:space="preserve">GenCo</t>
  </si>
  <si>
    <t xml:space="preserve">Tax Depreciation</t>
  </si>
  <si>
    <t xml:space="preserve">Project Cost</t>
  </si>
  <si>
    <t xml:space="preserve">Beginning Value</t>
  </si>
  <si>
    <t xml:space="preserve">Ending Value</t>
  </si>
  <si>
    <t xml:space="preserve">Tax Depreciation From Above</t>
  </si>
  <si>
    <t xml:space="preserve">Tax Depreciation From 6 Plants</t>
  </si>
  <si>
    <t xml:space="preserve">Difference</t>
  </si>
  <si>
    <t xml:space="preserve">GENCO FEDERAL TAXES</t>
  </si>
  <si>
    <t xml:space="preserve">STATE TAXES</t>
  </si>
  <si>
    <t xml:space="preserve">Total State Taxes Utilizing NOLs</t>
  </si>
  <si>
    <t xml:space="preserve">FEDERAL TAXES</t>
  </si>
  <si>
    <t xml:space="preserve">Pretax Book Income less Contract Amortization</t>
  </si>
  <si>
    <t xml:space="preserve">Plus Book Depreciation &amp; Amortization</t>
  </si>
  <si>
    <t xml:space="preserve">Less: Tax Depreciation</t>
  </si>
  <si>
    <t xml:space="preserve">Less: State Taxes</t>
  </si>
  <si>
    <t xml:space="preserve">Federal Taxable Income</t>
  </si>
  <si>
    <t xml:space="preserve">Federal Tax Rate</t>
  </si>
  <si>
    <t xml:space="preserve">Federal Tax Expense/ (Benefit)</t>
  </si>
  <si>
    <t xml:space="preserve">NOL Carryforward</t>
  </si>
  <si>
    <t xml:space="preserve">NOL Utilization</t>
  </si>
  <si>
    <t xml:space="preserve">Total Federal Cash Taxes Payable/(Benefit)</t>
  </si>
  <si>
    <t xml:space="preserve">INCOME STATEMENT - BROWNSVILLE</t>
  </si>
  <si>
    <t xml:space="preserve">Franchise Tax</t>
  </si>
  <si>
    <t xml:space="preserve">After Tax Book Income</t>
  </si>
  <si>
    <t xml:space="preserve">CASH FLOW - BROWNSVILLE</t>
  </si>
  <si>
    <t xml:space="preserve">EBITDA less Amortization of Power Contract</t>
  </si>
  <si>
    <t xml:space="preserve">Debt Service</t>
  </si>
  <si>
    <t xml:space="preserve">Pre Tax Cash Flow</t>
  </si>
  <si>
    <t xml:space="preserve"> State Cash Taxes Benefit (Expense)</t>
  </si>
  <si>
    <t xml:space="preserve"> Federal Cash Taxes Benefit (Expense)</t>
  </si>
  <si>
    <t xml:space="preserve">After Tax Cash Flow</t>
  </si>
  <si>
    <t xml:space="preserve">STATE TAX &amp; FRANCHISE TAX - BROWNSVILLE</t>
  </si>
  <si>
    <t xml:space="preserve">FRANCHISE TAX</t>
  </si>
  <si>
    <t xml:space="preserve">Book Value of Assets</t>
  </si>
  <si>
    <t xml:space="preserve">Paid-In-Capital</t>
  </si>
  <si>
    <t xml:space="preserve">Retained Earnings (less Amortization of Power Contract)</t>
  </si>
  <si>
    <t xml:space="preserve">Outstanding Debt</t>
  </si>
  <si>
    <t xml:space="preserve">Total Capitalization</t>
  </si>
  <si>
    <t xml:space="preserve">Greater of Book Value or Capitalization</t>
  </si>
  <si>
    <t xml:space="preserve">State Franchise Tax Rate</t>
  </si>
  <si>
    <t xml:space="preserve">State Franchise Tax Liability</t>
  </si>
  <si>
    <t xml:space="preserve">Pretax Book Income less Amortization of Power Contract</t>
  </si>
  <si>
    <t xml:space="preserve">Less Tax Depreciation</t>
  </si>
  <si>
    <t xml:space="preserve">State Taxable Income</t>
  </si>
  <si>
    <t xml:space="preserve">Current State Income Tax Expense (Benefit)</t>
  </si>
  <si>
    <t xml:space="preserve">Beginning NOL's</t>
  </si>
  <si>
    <t xml:space="preserve">New NOL's</t>
  </si>
  <si>
    <t xml:space="preserve">Expired NOL's</t>
  </si>
  <si>
    <t xml:space="preserve">Ending NOL's</t>
  </si>
  <si>
    <t xml:space="preserve">INCOME STATEMENT - CALEDONIA</t>
  </si>
  <si>
    <t xml:space="preserve">CASH FLOW - CALEDONIA</t>
  </si>
  <si>
    <t xml:space="preserve">STATE TAX &amp; FRANCHISE TAX - CALEDONIA</t>
  </si>
  <si>
    <t xml:space="preserve">Shareholders Equity &amp; Long Term Debt</t>
  </si>
  <si>
    <t xml:space="preserve">INCOME STATEMENT - NEW ALBANY</t>
  </si>
  <si>
    <t xml:space="preserve">Property Taxes Liability </t>
  </si>
  <si>
    <t xml:space="preserve">CASH FLOW - NEW ALBANY</t>
  </si>
  <si>
    <t xml:space="preserve">STATE TAX &amp; FRANCHISE TAX - NEW ALBANY</t>
  </si>
  <si>
    <t xml:space="preserve">INCOME STATEMENT - GLEASON</t>
  </si>
  <si>
    <t xml:space="preserve">CASH FLOW - GLEASON</t>
  </si>
  <si>
    <t xml:space="preserve">STATE TAX &amp; FRANCHISE TAX - GLEASON</t>
  </si>
  <si>
    <t xml:space="preserve">Greater of Book Value and Capitalization</t>
  </si>
  <si>
    <t xml:space="preserve">INCOME STATEMENT - WHEATLAND</t>
  </si>
  <si>
    <t xml:space="preserve">CASH FLOW - WHEATLAND</t>
  </si>
  <si>
    <t xml:space="preserve">STATE TAX &amp; SUPPLEMENTAL TAX - WHEATLAND</t>
  </si>
  <si>
    <t xml:space="preserve">SUPPLEMENTAL TAXES</t>
  </si>
  <si>
    <t xml:space="preserve">Adjusted Gross Income Rate</t>
  </si>
  <si>
    <t xml:space="preserve">State Adjusted Gross Income Tax</t>
  </si>
  <si>
    <t xml:space="preserve">State Gross Receipts Taxes</t>
  </si>
  <si>
    <t xml:space="preserve">Gross Receipts less Amortization pf Power Contract</t>
  </si>
  <si>
    <t xml:space="preserve">Gross Receipts Tax Liability</t>
  </si>
  <si>
    <t xml:space="preserve">Greater of Adjusted or Gross Receipts</t>
  </si>
  <si>
    <t xml:space="preserve">Total State &amp; Misc. Taxes</t>
  </si>
  <si>
    <t xml:space="preserve">INCOME STATEMENT - WILTON</t>
  </si>
  <si>
    <t xml:space="preserve">CASH FLOW - WILTON</t>
  </si>
  <si>
    <t xml:space="preserve">STATE TAX &amp; FRANCHISE TAX - WILTON</t>
  </si>
  <si>
    <t xml:space="preserve">AMORTIZATION OF POWER CONTRACT</t>
  </si>
  <si>
    <t xml:space="preserve">Difference Between ICF Capacity Price and Fixed Capacity Price</t>
  </si>
  <si>
    <t xml:space="preserve">Summer MW</t>
  </si>
  <si>
    <t xml:space="preserve">Difference in Revenue</t>
  </si>
  <si>
    <t xml:space="preserve">NPV </t>
  </si>
  <si>
    <t xml:space="preserve">1999 Peakers</t>
  </si>
  <si>
    <t xml:space="preserve">2000 Peakers</t>
  </si>
  <si>
    <t xml:space="preserve">ALLOCATION</t>
  </si>
  <si>
    <t xml:space="preserve">Project</t>
  </si>
  <si>
    <t xml:space="preserve">By Project Cost</t>
  </si>
  <si>
    <t xml:space="preserve">By Cashflow</t>
  </si>
  <si>
    <t xml:space="preserve">   Sub Total</t>
  </si>
  <si>
    <t xml:space="preserve">Goal Seek</t>
  </si>
  <si>
    <t xml:space="preserve">Franchise Tax - Brownsville, Caledonia, New Albany, Gleason, Wheatland</t>
  </si>
  <si>
    <t xml:space="preserve">Solve Equity</t>
  </si>
</sst>
</file>

<file path=xl/styles.xml><?xml version="1.0" encoding="utf-8"?>
<styleSheet xmlns="http://schemas.openxmlformats.org/spreadsheetml/2006/main">
  <numFmts count="95">
    <numFmt numFmtId="164" formatCode="General"/>
    <numFmt numFmtId="165" formatCode="\$#,##0.0000000000_);&quot;($&quot;#,##0.0000000000\)"/>
    <numFmt numFmtId="166" formatCode="0.00000000000000%"/>
    <numFmt numFmtId="167" formatCode="\$#,##0.00000"/>
    <numFmt numFmtId="168" formatCode="[$-409]m/d/yyyy"/>
    <numFmt numFmtId="169" formatCode="mm/dd/yy"/>
    <numFmt numFmtId="170" formatCode="[$-409]#,##0_);[RED]\(#,##0\)"/>
    <numFmt numFmtId="171" formatCode="\$#,##0_);[RED]&quot;($&quot;#,##0\)"/>
    <numFmt numFmtId="172" formatCode="_(* #,##0.000000_);_(* \(#,##0.000000\);_(* \-??_);_(@_)"/>
    <numFmt numFmtId="173" formatCode="0.000000000_)"/>
    <numFmt numFmtId="174" formatCode="0.000E+00_)"/>
    <numFmt numFmtId="175" formatCode="\$#,##0;[RED]\$#,##0"/>
    <numFmt numFmtId="176" formatCode="\$#,##0.0000000_);[RED]&quot;($&quot;#,##0.0000000\)"/>
    <numFmt numFmtId="177" formatCode="0.000000\x_);\(0.000000&quot;x)&quot;"/>
    <numFmt numFmtId="178" formatCode="0.0000000%"/>
    <numFmt numFmtId="179" formatCode="0.000000%"/>
    <numFmt numFmtId="180" formatCode="[$-409]#,##0.00_);[RED]\(#,##0.00\)"/>
    <numFmt numFmtId="181" formatCode="\$#,##0.00_);[RED]&quot;($&quot;#,##0.00\)"/>
    <numFmt numFmtId="182" formatCode="_(\$* #,##0.000_);_(\$* \(#,##0.000\);_(\$* \-??_);_(@_)"/>
    <numFmt numFmtId="183" formatCode="0.0000000000"/>
    <numFmt numFmtId="184" formatCode="m/yy"/>
    <numFmt numFmtId="185" formatCode="_(* #,##0.0000_);_(* \(#,##0.0000\);_(* \-????_);_(@_)"/>
    <numFmt numFmtId="186" formatCode="_(* #,##0_);_(* \(#,##0\);_(* \-_);_(@_)"/>
    <numFmt numFmtId="187" formatCode="\$#,##0.0000000_);&quot;($&quot;#,##0.0000000\)"/>
    <numFmt numFmtId="188" formatCode="0.000000000000000%"/>
    <numFmt numFmtId="189" formatCode="_ &quot;$ &quot;* #,##0_ ;_ &quot;$ &quot;* \-#,##0_ ;_ &quot;$ &quot;* \-_ ;_ @_ "/>
    <numFmt numFmtId="190" formatCode="\$#,##0;&quot;($&quot;#,##0\)"/>
    <numFmt numFmtId="191" formatCode="#,##0.0000000000_);[RED]\(#,##0.0000000000\)"/>
    <numFmt numFmtId="192" formatCode="0.000"/>
    <numFmt numFmtId="193" formatCode="_ * #,##0_ ;_ * \-#,##0_ ;_ * \-_ ;_ @_ "/>
    <numFmt numFmtId="194" formatCode="_(* #,##0.0_);_(* \(#,##0.0\);_(* \-?_);_(@_)"/>
    <numFmt numFmtId="195" formatCode="_(* #,##0.00_);_(* \(#,##0.00\);_(* \-??_);_(@_)"/>
    <numFmt numFmtId="196" formatCode="#,##0.00"/>
    <numFmt numFmtId="197" formatCode="#,##0.00000000_);[RED]\(#,##0.00000000\)"/>
    <numFmt numFmtId="198" formatCode="0_);[RED]\(0\)"/>
    <numFmt numFmtId="199" formatCode="0E+00"/>
    <numFmt numFmtId="200" formatCode="_ * #,##0.00_ ;_ * \-#,##0.00_ ;_ * \-??_ ;_ @_ "/>
    <numFmt numFmtId="201" formatCode="0.000000%;\-0.000000%;&quot; -&quot;_%;@_%"/>
    <numFmt numFmtId="202" formatCode="_(\$* #,##0_);_(\$* \(#,##0\);_(\$* \-_);_(@_)"/>
    <numFmt numFmtId="203" formatCode="mmm\-dd"/>
    <numFmt numFmtId="204" formatCode="_(* #,##0.0000000000_);_(* \(#,##0.0000000000\);_(* \-_);_(@_)"/>
    <numFmt numFmtId="205" formatCode="0.00000000000000000%"/>
    <numFmt numFmtId="206" formatCode="0.0000_)"/>
    <numFmt numFmtId="207" formatCode="#,##0.000_);\(#,##0.000\)"/>
    <numFmt numFmtId="208" formatCode="_(\$* #,##0.00000_);_(\$* \(#,##0.00000\);_(\$* \-??_);_(@_)"/>
    <numFmt numFmtId="209" formatCode="#,##0.000000_);[RED]\(#,##0.000000\)"/>
    <numFmt numFmtId="210" formatCode="#,##0;\(#,##0\)"/>
    <numFmt numFmtId="211" formatCode="\$#,##0.000000000_);&quot;($&quot;#,##0.000000000\)"/>
    <numFmt numFmtId="212" formatCode="General_)"/>
    <numFmt numFmtId="213" formatCode="_(* #,##0.0000_);_(* \(#,##0.0000\);_(* \-??_);_(@_)"/>
    <numFmt numFmtId="214" formatCode="_(* #,##0.00000000_);_(* \(#,##0.00000000\);_(* \-??_);_(@_)"/>
    <numFmt numFmtId="215" formatCode="_(\$* #,##0.00_);_(\$* \(#,##0.00\);_(\$* \-??_);_(@_)"/>
    <numFmt numFmtId="216" formatCode="_(* #,##0.000000000000_);_(* \(#,##0.000000000000\);_(* \-_);_(@_)"/>
    <numFmt numFmtId="217" formatCode="#,##0.000_);[RED]\(#,##0.000\)"/>
    <numFmt numFmtId="218" formatCode="0.000000000"/>
    <numFmt numFmtId="219" formatCode="#,##0.0000000_);[RED]\(#,##0.0000000\)"/>
    <numFmt numFmtId="220" formatCode="yyyy"/>
    <numFmt numFmtId="221" formatCode="##0.000&quot; ¢&quot;"/>
    <numFmt numFmtId="222" formatCode="\$#,##0.000000_);[RED]&quot;($&quot;#,##0.000000\)"/>
    <numFmt numFmtId="223" formatCode="0.0E+00"/>
    <numFmt numFmtId="224" formatCode="dd\-mmm_)"/>
    <numFmt numFmtId="225" formatCode="0.00"/>
    <numFmt numFmtId="226" formatCode="[$-409]d\-mmm\-yy"/>
    <numFmt numFmtId="227" formatCode=";;;"/>
    <numFmt numFmtId="228" formatCode="_ &quot;$ &quot;* #,##0.00_ ;_ &quot;$ &quot;* \-#,##0.00_ ;_ &quot;$ &quot;* \-??_ ;_ @_ "/>
    <numFmt numFmtId="229" formatCode="_(* #,##0.000_);_(* \(#,##0.000\);_(* \-???_);_(@_)"/>
    <numFmt numFmtId="230" formatCode="mmmm\ d&quot;, &quot;yyyy"/>
    <numFmt numFmtId="231" formatCode="[$-409]#,##0_);\(#,##0\)"/>
    <numFmt numFmtId="232" formatCode="0.00_)"/>
    <numFmt numFmtId="233" formatCode="0.0000000_)"/>
    <numFmt numFmtId="234" formatCode="#,##0"/>
    <numFmt numFmtId="235" formatCode="#,##0.0_);\(#,##0.0\)"/>
    <numFmt numFmtId="236" formatCode="#,##0.0000_);[RED]\(#,##0.0000\)"/>
    <numFmt numFmtId="237" formatCode="0"/>
    <numFmt numFmtId="238" formatCode="0.00%"/>
    <numFmt numFmtId="239" formatCode="0%"/>
    <numFmt numFmtId="240" formatCode="0.0%;\-0.0%;&quot; -&quot;_%;@_%"/>
    <numFmt numFmtId="241" formatCode="0.0%"/>
    <numFmt numFmtId="242" formatCode="_ &quot;$ &quot;* #,##0.0_ ;_ &quot;$ &quot;* \-#,##0.0_ ;_ &quot;$ &quot;* \-??_ ;_ @_ "/>
    <numFmt numFmtId="243" formatCode="_(* #,##0_);_(* \(#,##0\);_(* \-??_);_(@_)"/>
    <numFmt numFmtId="244" formatCode="[$-409]#,##0.00_);\(#,##0.00\)"/>
    <numFmt numFmtId="245" formatCode="0.000%"/>
    <numFmt numFmtId="246" formatCode="0.00\x"/>
    <numFmt numFmtId="247" formatCode="#,##0.0"/>
    <numFmt numFmtId="248" formatCode="#,##0.000"/>
    <numFmt numFmtId="249" formatCode="\$#,##0.00_);&quot;($&quot;#,##0.00\)"/>
    <numFmt numFmtId="250" formatCode="\$0&quot; / kW&quot;"/>
    <numFmt numFmtId="251" formatCode="0&quot; MW&quot;"/>
    <numFmt numFmtId="252" formatCode="_(* #,##0.0_);_(* \(#,##0.0\);_(* \-??_);_(@_)"/>
    <numFmt numFmtId="253" formatCode="0.0"/>
    <numFmt numFmtId="254" formatCode="0.00\x_);\(0.00&quot;x)&quot;"/>
    <numFmt numFmtId="255" formatCode="0.0000"/>
    <numFmt numFmtId="256" formatCode="_(\$* #,##0_);_(\$* \(#,##0\);_(\$* \-??_);_(@_)"/>
    <numFmt numFmtId="257" formatCode="[$-409]mmm\-yy"/>
    <numFmt numFmtId="258" formatCode="0.0000%"/>
  </numFmts>
  <fonts count="10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2"/>
      <color rgb="FF000000"/>
      <name val="Arial MT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8"/>
      <name val="Times New Roman"/>
      <family val="1"/>
    </font>
    <font>
      <b val="true"/>
      <sz val="20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u val="single"/>
      <sz val="12"/>
      <name val="Times New Roman"/>
      <family val="1"/>
    </font>
    <font>
      <b val="true"/>
      <sz val="10"/>
      <name val="Times New Roman"/>
      <family val="1"/>
    </font>
    <font>
      <b val="true"/>
      <i val="true"/>
      <sz val="12"/>
      <name val="Times New Roman"/>
      <family val="1"/>
    </font>
    <font>
      <b val="true"/>
      <sz val="12"/>
      <name val="Times New Roman"/>
      <family val="1"/>
    </font>
    <font>
      <vertAlign val="superscript"/>
      <sz val="9"/>
      <name val="Times New Roman"/>
      <family val="1"/>
    </font>
    <font>
      <b val="true"/>
      <sz val="12"/>
      <color rgb="FF000000"/>
      <name val="Times New Roman"/>
      <family val="1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1"/>
    </font>
    <font>
      <b val="true"/>
      <sz val="12"/>
      <color rgb="FF0000FF"/>
      <name val="Times New Roman"/>
      <family val="1"/>
    </font>
    <font>
      <u val="single"/>
      <sz val="10"/>
      <name val="Times New Roman"/>
      <family val="1"/>
    </font>
    <font>
      <b val="true"/>
      <sz val="10"/>
      <color rgb="FFFF0000"/>
      <name val="Times New Roman"/>
      <family val="1"/>
    </font>
    <font>
      <sz val="7"/>
      <name val="times new roman"/>
      <family val="1"/>
    </font>
    <font>
      <b val="true"/>
      <sz val="10"/>
      <color rgb="FF800080"/>
      <name val="Times New Roman"/>
      <family val="1"/>
    </font>
    <font>
      <sz val="10"/>
      <color rgb="FF0000FF"/>
      <name val="Times New Roman"/>
      <family val="1"/>
    </font>
    <font>
      <b val="true"/>
      <sz val="11"/>
      <name val="Arial"/>
      <family val="2"/>
    </font>
    <font>
      <sz val="10"/>
      <color rgb="FFFFFFFF"/>
      <name val="Arial"/>
      <family val="2"/>
    </font>
    <font>
      <b val="true"/>
      <sz val="10"/>
      <name val="Arial"/>
      <family val="2"/>
    </font>
    <font>
      <b val="true"/>
      <sz val="15"/>
      <name val="Arial"/>
      <family val="2"/>
    </font>
    <font>
      <b val="true"/>
      <sz val="10"/>
      <color rgb="FF0000FF"/>
      <name val="Arial"/>
      <family val="2"/>
    </font>
    <font>
      <b val="true"/>
      <sz val="12"/>
      <name val="Arial"/>
      <family val="2"/>
    </font>
    <font>
      <b val="true"/>
      <sz val="12"/>
      <color rgb="FFFF0000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b val="true"/>
      <sz val="10"/>
      <color rgb="FFFFFFFF"/>
      <name val="Times New Roman"/>
      <family val="1"/>
    </font>
    <font>
      <b val="true"/>
      <sz val="10"/>
      <color rgb="FF000000"/>
      <name val="times new roman"/>
      <family val="1"/>
    </font>
    <font>
      <b val="true"/>
      <u val="single"/>
      <sz val="10"/>
      <name val="Times New Roman"/>
      <family val="1"/>
    </font>
    <font>
      <b val="true"/>
      <i val="true"/>
      <sz val="10"/>
      <color rgb="FFFF0000"/>
      <name val="Times New Roman"/>
      <family val="1"/>
    </font>
    <font>
      <i val="true"/>
      <sz val="10"/>
      <color rgb="FFFF0000"/>
      <name val="Times New Roman"/>
      <family val="1"/>
    </font>
    <font>
      <sz val="10"/>
      <color rgb="FF000000"/>
      <name val="Times New Roman"/>
      <family val="1"/>
    </font>
    <font>
      <b val="true"/>
      <u val="single"/>
      <sz val="10"/>
      <color rgb="FFFF0000"/>
      <name val="Times New Roman"/>
      <family val="1"/>
    </font>
    <font>
      <u val="single"/>
      <sz val="10"/>
      <color rgb="FF800080"/>
      <name val="Times New Roman"/>
      <family val="1"/>
    </font>
    <font>
      <sz val="10"/>
      <color rgb="FFFF0000"/>
      <name val="Times New Roman"/>
      <family val="1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b val="true"/>
      <sz val="8"/>
      <name val="Times New Roman"/>
      <family val="1"/>
    </font>
    <font>
      <u val="single"/>
      <sz val="8"/>
      <name val="Times New Roman"/>
      <family val="1"/>
    </font>
    <font>
      <u val="single"/>
      <sz val="10"/>
      <color rgb="FF000000"/>
      <name val="Times New Roman"/>
      <family val="1"/>
    </font>
    <font>
      <b val="true"/>
      <sz val="7"/>
      <name val="Times New Roman"/>
      <family val="1"/>
    </font>
    <font>
      <i val="true"/>
      <u val="single"/>
      <sz val="10"/>
      <color rgb="FFFF0000"/>
      <name val="Times New Roman"/>
      <family val="1"/>
    </font>
    <font>
      <b val="true"/>
      <sz val="11"/>
      <name val="Times New Roman"/>
      <family val="1"/>
    </font>
    <font>
      <b val="true"/>
      <u val="single"/>
      <sz val="8"/>
      <name val="Times New Roman"/>
      <family val="1"/>
    </font>
    <font>
      <i val="true"/>
      <u val="single"/>
      <sz val="8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3300"/>
        <bgColor rgb="FF3333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CC00"/>
        <bgColor rgb="FFFFFF00"/>
      </patternFill>
    </fill>
    <fill>
      <patternFill patternType="solid">
        <fgColor rgb="FF00FF00"/>
        <bgColor rgb="FF33CCCC"/>
      </patternFill>
    </fill>
    <fill>
      <patternFill patternType="solid">
        <fgColor rgb="FFCCFFFF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thin"/>
      <bottom style="double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1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3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2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9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4" borderId="0" applyFont="true" applyBorder="false" applyAlignment="false" applyProtection="false"/>
    <xf numFmtId="164" fontId="13" fillId="0" borderId="0" applyFont="true" applyBorder="false" applyAlignment="false" applyProtection="false"/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0" borderId="2" applyFont="true" applyBorder="true" applyAlignment="false" applyProtection="false"/>
    <xf numFmtId="164" fontId="15" fillId="0" borderId="0" applyFont="true" applyBorder="false" applyAlignment="false" applyProtection="false"/>
    <xf numFmtId="164" fontId="12" fillId="5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231" fontId="25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3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1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1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1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6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6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6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6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6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1" fontId="66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6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3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4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7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9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8" fillId="0" borderId="1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7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9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8" borderId="1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8" borderId="1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7" fontId="7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9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9" fontId="6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6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7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0" fontId="14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50" fontId="14" fillId="0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9" fillId="0" borderId="1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9" fillId="0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9" fillId="0" borderId="1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78" fillId="0" borderId="1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79" fillId="10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79" fillId="10" borderId="1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1" fontId="7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0" fontId="81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50" fontId="81" fillId="0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9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7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79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9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7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9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7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39" fontId="79" fillId="0" borderId="2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9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79" fillId="0" borderId="2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79" fillId="0" borderId="1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7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7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0" fontId="14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50" fontId="14" fillId="0" borderId="1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1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52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9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9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9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50" fontId="14" fillId="0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52" fontId="9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9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1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8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3" fontId="8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9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8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87" fillId="9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4" fontId="87" fillId="2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4" fontId="87" fillId="2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8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43" fontId="8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8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87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54" fontId="6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6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72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2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9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2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8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7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64" fillId="11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9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9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4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72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28" fillId="0" borderId="1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5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6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6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2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7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7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9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9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7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7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4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10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0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10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6" fontId="5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6" fontId="6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7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6" fontId="9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1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79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7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4" fillId="0" borderId="3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73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???_demand analysisrevised_BasePowerModel-2-7-00" xfId="27"/>
    <cellStyle name="?? [0]_?????_demand analysisrevised" xfId="28"/>
    <cellStyle name="?? [0]_?????_demand analysisrevised_BasePowerModel-2-7-00" xfId="29"/>
    <cellStyle name="?? [0]_???_demand analysisrevised" xfId="30"/>
    <cellStyle name="?? [0]_???_demand analysisrevised_BasePowerModel-2-7-00" xfId="31"/>
    <cellStyle name="?? [0]_??_demand analysisrevised" xfId="32"/>
    <cellStyle name="?? [0]_??_demand analysisrevised_BasePowerModel-2-7-00" xfId="33"/>
    <cellStyle name="?? [0]_dimon" xfId="34"/>
    <cellStyle name="?? [0]_dimon_BasePowerModel-2-7-00" xfId="35"/>
    <cellStyle name="?? [0]_form" xfId="36"/>
    <cellStyle name="?? [0]_form_demand analysisrevised" xfId="37"/>
    <cellStyle name="?? [0]_form_demand analysisrevised_BasePowerModel-2-7-00" xfId="38"/>
    <cellStyle name="?? [0]_laroux" xfId="39"/>
    <cellStyle name="?? [0]_laroux_1" xfId="40"/>
    <cellStyle name="?? [0]_laroux_1_demand analysisrevised" xfId="41"/>
    <cellStyle name="?? [0]_laroux_2" xfId="42"/>
    <cellStyle name="?? [0]_laroux_demand analysisrevised" xfId="43"/>
    <cellStyle name="?? [0]_laroux_demand analysisrevised_BasePowerModel-2-7-00" xfId="44"/>
    <cellStyle name="?? [0]_PERSONAL" xfId="45"/>
    <cellStyle name="?? [0]_PERSONAL_1" xfId="46"/>
    <cellStyle name="?? [0]_PERSONAL_1_demand analysisrevised" xfId="47"/>
    <cellStyle name="?? [0]_PERSONAL_2" xfId="48"/>
    <cellStyle name="?? [0]_PERSONAL_2_demand analysisrevised" xfId="49"/>
    <cellStyle name="?? [0]_PERSONAL_3" xfId="50"/>
    <cellStyle name="?? [0]_PERSONAL_3_BasePowerModel-2-7-00" xfId="51"/>
    <cellStyle name="?? [0]_PERSONAL_demand analysisrevised" xfId="52"/>
    <cellStyle name="?? [0]_Sheet2" xfId="53"/>
    <cellStyle name="??_94???" xfId="54"/>
    <cellStyle name="??_94???_demand analysisrevised" xfId="55"/>
    <cellStyle name="??_970120" xfId="56"/>
    <cellStyle name="??_97???" xfId="57"/>
    <cellStyle name="??_?.????" xfId="58"/>
    <cellStyle name="??_??" xfId="59"/>
    <cellStyle name="??_???" xfId="60"/>
    <cellStyle name="??_????" xfId="61"/>
    <cellStyle name="??_?????" xfId="62"/>
    <cellStyle name="??_?????_1" xfId="63"/>
    <cellStyle name="??_?????_2" xfId="64"/>
    <cellStyle name="??_?????_???" xfId="65"/>
    <cellStyle name="??_?????_???_demand analysisrevised" xfId="66"/>
    <cellStyle name="??_?????_???_demand analysisrevised_1" xfId="67"/>
    <cellStyle name="??_?????_demand analysisrevised" xfId="68"/>
    <cellStyle name="??_?????_demand analysisrevised_1" xfId="69"/>
    <cellStyle name="??_????_1" xfId="70"/>
    <cellStyle name="??_???_demand analysisrevised" xfId="71"/>
    <cellStyle name="??_???_demand analysisrevised_1" xfId="72"/>
    <cellStyle name="??_??_1" xfId="73"/>
    <cellStyle name="??_??_????" xfId="74"/>
    <cellStyle name="??_??_????_demand analysisrevised" xfId="75"/>
    <cellStyle name="??_??_demand analysisrevised" xfId="76"/>
    <cellStyle name="??_??_demand analysisrevised_1" xfId="77"/>
    <cellStyle name="??_??_demand analysisrevised_2" xfId="78"/>
    <cellStyle name="??_BEBU_GI" xfId="79"/>
    <cellStyle name="??_dimon" xfId="80"/>
    <cellStyle name="??_dimon_demand analysisrevised" xfId="81"/>
    <cellStyle name="??_form" xfId="82"/>
    <cellStyle name="??_form_demand analysisrevised" xfId="83"/>
    <cellStyle name="??_form_demand analysisrevised_1" xfId="84"/>
    <cellStyle name="??_ga_PB" xfId="85"/>
    <cellStyle name="??_laroux" xfId="86"/>
    <cellStyle name="??_laroux_1" xfId="87"/>
    <cellStyle name="??_laroux_1_demand analysisrevised" xfId="88"/>
    <cellStyle name="??_laroux_1_demand analysisrevised_1" xfId="89"/>
    <cellStyle name="??_laroux_2" xfId="90"/>
    <cellStyle name="??_laroux_2_demand analysisrevised" xfId="91"/>
    <cellStyle name="??_laroux_3" xfId="92"/>
    <cellStyle name="??_laroux_4" xfId="93"/>
    <cellStyle name="??_laroux_5" xfId="94"/>
    <cellStyle name="??_laroux_6" xfId="95"/>
    <cellStyle name="??_laroux_7" xfId="96"/>
    <cellStyle name="??_laroux_8" xfId="97"/>
    <cellStyle name="??_laroux_demand analysisrevised" xfId="98"/>
    <cellStyle name="??_laroux_demand analysisrevised_1" xfId="99"/>
    <cellStyle name="??_PERSONAL" xfId="100"/>
    <cellStyle name="??_PERSONAL_1" xfId="101"/>
    <cellStyle name="??_PERSONAL_1_demand analysisrevised" xfId="102"/>
    <cellStyle name="??_PERSONAL_1_demand analysisrevised_1" xfId="103"/>
    <cellStyle name="??_PERSONAL_2" xfId="104"/>
    <cellStyle name="??_PERSONAL_2_demand analysisrevised" xfId="105"/>
    <cellStyle name="??_PERSONAL_2_demand analysisrevised_1" xfId="106"/>
    <cellStyle name="??_PERSONAL_3" xfId="107"/>
    <cellStyle name="??_PERSONAL_3_demand analysisrevised" xfId="108"/>
    <cellStyle name="??_PERSONAL_4" xfId="109"/>
    <cellStyle name="??_PERSONAL_demand analysisrevised" xfId="110"/>
    <cellStyle name="??_PERSONAL_demand analysisrevised_1" xfId="111"/>
    <cellStyle name="??_Query11" xfId="112"/>
    <cellStyle name="??_Sheet1" xfId="113"/>
    <cellStyle name="??_Sheet1 (2)" xfId="114"/>
    <cellStyle name="??_Sheet2" xfId="115"/>
    <cellStyle name="??_Sheet2_demand analysisrevised" xfId="116"/>
    <cellStyle name="Actual Date" xfId="117"/>
    <cellStyle name="Comma [0]_12matrix" xfId="118"/>
    <cellStyle name="Comma [0]_1995" xfId="119"/>
    <cellStyle name="Comma [0]_A" xfId="120"/>
    <cellStyle name="Comma [0]_A_dimon" xfId="121"/>
    <cellStyle name="Comma [0]_A_dimon_1" xfId="122"/>
    <cellStyle name="Comma [0]_ACTUAL" xfId="123"/>
    <cellStyle name="Comma [0]_ACTUAL NA -OBU" xfId="124"/>
    <cellStyle name="Comma [0]_Actual vs." xfId="125"/>
    <cellStyle name="Comma [0]_algasdefault" xfId="126"/>
    <cellStyle name="Comma [0]_Alternative1" xfId="127"/>
    <cellStyle name="Comma [0]_Alternative1_1" xfId="128"/>
    <cellStyle name="Comma [0]_App E" xfId="129"/>
    <cellStyle name="Comma [0]_Apr" xfId="130"/>
    <cellStyle name="Comma [0]_Arapahoe" xfId="131"/>
    <cellStyle name="Comma [0]_Assumptions" xfId="132"/>
    <cellStyle name="Comma [0]_Assumptions_dimon" xfId="133"/>
    <cellStyle name="Comma [0]_Assumptions_summary" xfId="134"/>
    <cellStyle name="Comma [0]_B" xfId="135"/>
    <cellStyle name="Comma [0]_bahiadefault" xfId="136"/>
    <cellStyle name="Comma [0]_Book3" xfId="137"/>
    <cellStyle name="Comma [0]_BOP" xfId="138"/>
    <cellStyle name="Comma [0]_BOPBAL1" xfId="139"/>
    <cellStyle name="Comma [0]_BOPCBU" xfId="140"/>
    <cellStyle name="Comma [0]_BOPCBU (2)" xfId="141"/>
    <cellStyle name="Comma [0]_BOPCBU96" xfId="142"/>
    <cellStyle name="Comma [0]_BSAPPE.XLS" xfId="143"/>
    <cellStyle name="Comma [0]_Calculations" xfId="144"/>
    <cellStyle name="Comma [0]_Calculations (2)" xfId="145"/>
    <cellStyle name="Comma [0]_Calculations II" xfId="146"/>
    <cellStyle name="Comma [0]_Calculations III" xfId="147"/>
    <cellStyle name="Comma [0]_Calculations_1" xfId="148"/>
    <cellStyle name="Comma [0]_CAPEX" xfId="149"/>
    <cellStyle name="Comma [0]_CAPEX94" xfId="150"/>
    <cellStyle name="Comma [0]_CapInt" xfId="151"/>
    <cellStyle name="Comma [0]_Cashflow" xfId="152"/>
    <cellStyle name="Comma [0]_CBU BOX CHART V PLAN" xfId="153"/>
    <cellStyle name="Comma [0]_CCA" xfId="154"/>
    <cellStyle name="Comma [0]_CCOCPX" xfId="155"/>
    <cellStyle name="Comma [0]_CFMODEL" xfId="156"/>
    <cellStyle name="Comma [0]_CFTEST49" xfId="157"/>
    <cellStyle name="Comma [0]_CHANGES.XLS" xfId="158"/>
    <cellStyle name="Comma [0]_Charts" xfId="159"/>
    <cellStyle name="Comma [0]_Comm File" xfId="160"/>
    <cellStyle name="Comma [0]_coperdefault" xfId="161"/>
    <cellStyle name="Comma [0]_Corp method" xfId="162"/>
    <cellStyle name="Comma [0]_CTCUR" xfId="163"/>
    <cellStyle name="Comma [0]_CUMPLTCH" xfId="164"/>
    <cellStyle name="Comma [0]_Curve_Economics" xfId="165"/>
    <cellStyle name="Comma [0]_DEFAULT" xfId="166"/>
    <cellStyle name="Comma [0]_DeskCurves" xfId="167"/>
    <cellStyle name="Comma [0]_dimon" xfId="168"/>
    <cellStyle name="Comma [0]_Dowell C1b" xfId="169"/>
    <cellStyle name="Comma [0]_Dowell-C1a" xfId="170"/>
    <cellStyle name="Comma [0]_E&amp;ONW1" xfId="171"/>
    <cellStyle name="Comma [0]_E&amp;ONW2" xfId="172"/>
    <cellStyle name="Comma [0]_E&amp;OOCPX" xfId="173"/>
    <cellStyle name="Comma [0]_emserdefault" xfId="174"/>
    <cellStyle name="Comma [0]_EVER1" xfId="175"/>
    <cellStyle name="Comma [0]_F&amp;COCPX" xfId="176"/>
    <cellStyle name="Comma [0]_FEBRUARY" xfId="177"/>
    <cellStyle name="Comma [0]_FF" xfId="178"/>
    <cellStyle name="Comma [0]_FP 20 A (1)" xfId="179"/>
    <cellStyle name="Comma [0]_FP 20 A (2)" xfId="180"/>
    <cellStyle name="Comma [0]_FP-20 (App. E)" xfId="181"/>
    <cellStyle name="Comma [0]_FP-20 (App.A) " xfId="182"/>
    <cellStyle name="Comma [0]_FP-20 (App.D)" xfId="183"/>
    <cellStyle name="Comma [0]_FP-20(App.B)" xfId="184"/>
    <cellStyle name="Comma [0]_FP-20(C1) (a)" xfId="185"/>
    <cellStyle name="Comma [0]_FP-20(C1) (a) (2)" xfId="186"/>
    <cellStyle name="Comma [0]_FP-20(C1) (b)" xfId="187"/>
    <cellStyle name="Comma [0]_FP-20(C1) (b) " xfId="188"/>
    <cellStyle name="Comma [0]_FP-20(C1) (b) (2)" xfId="189"/>
    <cellStyle name="Comma [0]_GASDATA1" xfId="190"/>
    <cellStyle name="Comma [0]_GASDATA1 (2)" xfId="191"/>
    <cellStyle name="Comma [0]_GCM" xfId="192"/>
    <cellStyle name="Comma [0]_GenAssum" xfId="193"/>
    <cellStyle name="Comma [0]_GenMod" xfId="194"/>
    <cellStyle name="Comma [0]_GP C1a" xfId="195"/>
    <cellStyle name="Comma [0]_GP C1b" xfId="196"/>
    <cellStyle name="Comma [0]_GP_EI_3" xfId="197"/>
    <cellStyle name="Comma [0]_GQ C1A" xfId="198"/>
    <cellStyle name="Comma [0]_GQ C1B" xfId="199"/>
    <cellStyle name="Comma [0]_H" xfId="200"/>
    <cellStyle name="Comma [0]_Inputs" xfId="201"/>
    <cellStyle name="Comma [0]_Int. Data Table" xfId="202"/>
    <cellStyle name="Comma [0]_IPM C1b" xfId="203"/>
    <cellStyle name="Comma [0]_IPMC1a" xfId="204"/>
    <cellStyle name="Comma [0]_IPP" xfId="205"/>
    <cellStyle name="Comma [0]_IS-Hold" xfId="206"/>
    <cellStyle name="Comma [0]_ITOCPX" xfId="207"/>
    <cellStyle name="Comma [0]_jancf" xfId="208"/>
    <cellStyle name="Comma [0]_JUNMTH55" xfId="209"/>
    <cellStyle name="Comma [0]_JUNMTH57" xfId="210"/>
    <cellStyle name="Comma [0]_JUNYTD55" xfId="211"/>
    <cellStyle name="Comma [0]_JUNYTD57" xfId="212"/>
    <cellStyle name="Comma [0]_laroux" xfId="213"/>
    <cellStyle name="Comma [0]_laroux_1" xfId="214"/>
    <cellStyle name="Comma [0]_laroux_1995" xfId="215"/>
    <cellStyle name="Comma [0]_laroux_1_dimon" xfId="216"/>
    <cellStyle name="Comma [0]_laroux_1_dimon_1" xfId="217"/>
    <cellStyle name="Comma [0]_laroux_1_laroux" xfId="218"/>
    <cellStyle name="Comma [0]_laroux_1_pldt" xfId="219"/>
    <cellStyle name="Comma [0]_laroux_1_PLDT_dimon" xfId="220"/>
    <cellStyle name="Comma [0]_laroux_1_VERA" xfId="221"/>
    <cellStyle name="Comma [0]_laroux_1_VIRUS-EDY" xfId="222"/>
    <cellStyle name="Comma [0]_laroux_2" xfId="223"/>
    <cellStyle name="Comma [0]_laroux_2_dimon" xfId="224"/>
    <cellStyle name="Comma [0]_laroux_2_dimon_1" xfId="225"/>
    <cellStyle name="Comma [0]_laroux_2_dimon_2" xfId="226"/>
    <cellStyle name="Comma [0]_laroux_2_laroux" xfId="227"/>
    <cellStyle name="Comma [0]_laroux_2_laroux_dimon" xfId="228"/>
    <cellStyle name="Comma [0]_laroux_2_pldt" xfId="229"/>
    <cellStyle name="Comma [0]_laroux_2_VERA" xfId="230"/>
    <cellStyle name="Comma [0]_laroux_3" xfId="231"/>
    <cellStyle name="Comma [0]_laroux_3_dimon" xfId="232"/>
    <cellStyle name="Comma [0]_laroux_dimon" xfId="233"/>
    <cellStyle name="Comma [0]_laroux_dimon_1" xfId="234"/>
    <cellStyle name="Comma [0]_laroux_laroux" xfId="235"/>
    <cellStyle name="Comma [0]_laroux_laroux_1" xfId="236"/>
    <cellStyle name="Comma [0]_laroux_laroux_dimon" xfId="237"/>
    <cellStyle name="Comma [0]_laroux_MATERAL2" xfId="238"/>
    <cellStyle name="Comma [0]_laroux_MATERAL2_dimon" xfId="239"/>
    <cellStyle name="Comma [0]_laroux_MATERAL2_laroux" xfId="240"/>
    <cellStyle name="Comma [0]_laroux_MATERAL2_laroux_dimon" xfId="241"/>
    <cellStyle name="Comma [0]_laroux_MATERAL2_pldt" xfId="242"/>
    <cellStyle name="Comma [0]_laroux_MATERAL2_VERA" xfId="243"/>
    <cellStyle name="Comma [0]_laroux_MATERAL2_VIRUS-EDY" xfId="244"/>
    <cellStyle name="Comma [0]_laroux_mud plant bolted" xfId="245"/>
    <cellStyle name="Comma [0]_laroux_mud plant bolted_dimon" xfId="246"/>
    <cellStyle name="Comma [0]_laroux_mud plant bolted_dimon_1" xfId="247"/>
    <cellStyle name="Comma [0]_laroux_pldt" xfId="248"/>
    <cellStyle name="Comma [0]_laroux_VERA" xfId="249"/>
    <cellStyle name="Comma [0]_laroux_VERA_1" xfId="250"/>
    <cellStyle name="Comma [0]_laroux_VIRUS-EDY" xfId="251"/>
    <cellStyle name="Comma [0]_MATERAL2" xfId="252"/>
    <cellStyle name="Comma [0]_MATERAL2_dimon" xfId="253"/>
    <cellStyle name="Comma [0]_MATERAL2_dimon_1" xfId="254"/>
    <cellStyle name="Comma [0]_MKGOCPX" xfId="255"/>
    <cellStyle name="Comma [0]_MOBCPX" xfId="256"/>
    <cellStyle name="Comma [0]_Module1" xfId="257"/>
    <cellStyle name="Comma [0]_mud plant bolted" xfId="258"/>
    <cellStyle name="Comma [0]_mud plant bolted_dimon" xfId="259"/>
    <cellStyle name="Comma [0]_mud plant bolted_laroux" xfId="260"/>
    <cellStyle name="Comma [0]_mud plant bolted_laroux_dimon" xfId="261"/>
    <cellStyle name="Comma [0]_mud plant bolted_pldt" xfId="262"/>
    <cellStyle name="Comma [0]_mud plant bolted_VERA" xfId="263"/>
    <cellStyle name="Comma [0]_mud plant bolted_VIRUS-EDY" xfId="264"/>
    <cellStyle name="Comma [0]_NA WITHOUT GOV'T &amp; PNX" xfId="265"/>
    <cellStyle name="Comma [0]_NAOBU10" xfId="266"/>
    <cellStyle name="Comma [0]_NAT ACCT" xfId="267"/>
    <cellStyle name="Comma [0]_NSACTUAL.XLS" xfId="268"/>
    <cellStyle name="Comma [0]_NX00" xfId="269"/>
    <cellStyle name="Comma [0]_Odner" xfId="270"/>
    <cellStyle name="Comma [0]_Odner (2)" xfId="271"/>
    <cellStyle name="Comma [0]_Odner (3)" xfId="272"/>
    <cellStyle name="Comma [0]_OFFDATA1" xfId="273"/>
    <cellStyle name="Comma [0]_OFFDATA1 (2)" xfId="274"/>
    <cellStyle name="Comma [0]_Operations" xfId="275"/>
    <cellStyle name="Comma [0]_opsmacro" xfId="276"/>
    <cellStyle name="Comma [0]_OSMOCPX" xfId="277"/>
    <cellStyle name="Comma [0]_Other Months" xfId="278"/>
    <cellStyle name="Comma [0]_Outlook" xfId="279"/>
    <cellStyle name="Comma [0]_pbdefault" xfId="280"/>
    <cellStyle name="Comma [0]_percentages" xfId="281"/>
    <cellStyle name="Comma [0]_PERSONAL" xfId="282"/>
    <cellStyle name="Comma [0]_PGMKOCPX" xfId="283"/>
    <cellStyle name="Comma [0]_PGNW1" xfId="284"/>
    <cellStyle name="Comma [0]_PGNW2" xfId="285"/>
    <cellStyle name="Comma [0]_PGNWOCPX" xfId="286"/>
    <cellStyle name="Comma [0]_Pink" xfId="287"/>
    <cellStyle name="Comma [0]_PKDATA1" xfId="288"/>
    <cellStyle name="Comma [0]_PKDATA1 (2)" xfId="289"/>
    <cellStyle name="Comma [0]_Plan" xfId="290"/>
    <cellStyle name="Comma [0]_PLANT" xfId="291"/>
    <cellStyle name="Comma [0]_PLDT" xfId="292"/>
    <cellStyle name="Comma [0]_pldt_1" xfId="293"/>
    <cellStyle name="Comma [0]_PLDT_1_dimon" xfId="294"/>
    <cellStyle name="Comma [0]_pldt_Calculations" xfId="295"/>
    <cellStyle name="Comma [0]_PLDT_dimon" xfId="296"/>
    <cellStyle name="Comma [0]_priccurv" xfId="297"/>
    <cellStyle name="Comma [0]_PriceCurve" xfId="298"/>
    <cellStyle name="Comma [0]_PriceCurve_1" xfId="299"/>
    <cellStyle name="Comma [0]_PROCDS&amp;G" xfId="300"/>
    <cellStyle name="Comma [0]_PROFILE4" xfId="301"/>
    <cellStyle name="Comma [0]_Projects" xfId="302"/>
    <cellStyle name="Comma [0]_Quarter End Months" xfId="303"/>
    <cellStyle name="Comma [0]_r1" xfId="304"/>
    <cellStyle name="Comma [0]_RFI" xfId="305"/>
    <cellStyle name="Comma [0]_RFI_1" xfId="306"/>
    <cellStyle name="Comma [0]_Sales Order" xfId="307"/>
    <cellStyle name="Comma [0]_SATOCPX" xfId="308"/>
    <cellStyle name="Comma [0]_ScreeningModel" xfId="309"/>
    <cellStyle name="Comma [0]_SELECT" xfId="310"/>
    <cellStyle name="Comma [0]_SHEET" xfId="311"/>
    <cellStyle name="Comma [0]_Sheet1" xfId="312"/>
    <cellStyle name="Comma [0]_Sheet1_dimon" xfId="313"/>
    <cellStyle name="Comma [0]_SHENREPT" xfId="314"/>
    <cellStyle name="Comma [0]_Snr. CO" xfId="315"/>
    <cellStyle name="Comma [0]_sprint contr" xfId="316"/>
    <cellStyle name="Comma [0]_Subcont File" xfId="317"/>
    <cellStyle name="Comma [0]_SUMMARY" xfId="318"/>
    <cellStyle name="Comma [0]_Summary Info" xfId="319"/>
    <cellStyle name="Comma [0]_SUMPAGE" xfId="320"/>
    <cellStyle name="Comma [0]_Template" xfId="321"/>
    <cellStyle name="Comma [0]_TMSNW1" xfId="322"/>
    <cellStyle name="Comma [0]_TMSNW2" xfId="323"/>
    <cellStyle name="Comma [0]_TMSOCPX" xfId="324"/>
    <cellStyle name="Comma [0]_TOTAL MTH" xfId="325"/>
    <cellStyle name="Comma [0]_TOTAL YTD" xfId="326"/>
    <cellStyle name="Comma [0]_TRANSDSC.XLS" xfId="327"/>
    <cellStyle name="Comma [0]_TRANSFXA.XLS" xfId="328"/>
    <cellStyle name="Comma [0]_TRANSFXA.XLS_1" xfId="329"/>
    <cellStyle name="Comma [0]_TRANSIME.XLS" xfId="330"/>
    <cellStyle name="Comma [0]_TRANSIME.XLS_TRANSDSC.XLS" xfId="331"/>
    <cellStyle name="Comma [0]_TRANSIME.XLS_TRANSFXA.XLS" xfId="332"/>
    <cellStyle name="Comma [0]_VIRUS-EDY" xfId="333"/>
    <cellStyle name="Comma [0]_White" xfId="334"/>
    <cellStyle name="Comma [0]_WO Var. &amp; Tot. Exp." xfId="335"/>
    <cellStyle name="Comma [0]_WSP" xfId="336"/>
    <cellStyle name="Comma [0]_yrcao" xfId="337"/>
    <cellStyle name="Comma [0]_YREND55" xfId="338"/>
    <cellStyle name="Comma [0]_YREND57" xfId="339"/>
    <cellStyle name="Comma [0]_YTDCUR" xfId="340"/>
    <cellStyle name="Comma_12matrix" xfId="341"/>
    <cellStyle name="Comma_1995" xfId="342"/>
    <cellStyle name="Comma_A" xfId="343"/>
    <cellStyle name="Comma_A_dimon" xfId="344"/>
    <cellStyle name="Comma_A_dimon_1" xfId="345"/>
    <cellStyle name="Comma_ACTUAL" xfId="346"/>
    <cellStyle name="Comma_ACTUAL NA -OBU" xfId="347"/>
    <cellStyle name="Comma_Actual vs." xfId="348"/>
    <cellStyle name="Comma_algasdefault" xfId="349"/>
    <cellStyle name="Comma_algasdefault_1" xfId="350"/>
    <cellStyle name="Comma_Alternative1" xfId="351"/>
    <cellStyle name="Comma_Alternative1_1" xfId="352"/>
    <cellStyle name="Comma_App E" xfId="353"/>
    <cellStyle name="Comma_Apr" xfId="354"/>
    <cellStyle name="Comma_Arapahoe" xfId="355"/>
    <cellStyle name="Comma_Assumptions" xfId="356"/>
    <cellStyle name="Comma_Assumptions_dimon" xfId="357"/>
    <cellStyle name="Comma_Assumptions_summary" xfId="358"/>
    <cellStyle name="Comma_B" xfId="359"/>
    <cellStyle name="Comma_bahiadefault" xfId="360"/>
    <cellStyle name="Comma_bahiadefault_1" xfId="361"/>
    <cellStyle name="Comma_Book3" xfId="362"/>
    <cellStyle name="Comma_BOP" xfId="363"/>
    <cellStyle name="Comma_BOPBAL1" xfId="364"/>
    <cellStyle name="Comma_BOPCBU" xfId="365"/>
    <cellStyle name="Comma_BOPCBU (2)" xfId="366"/>
    <cellStyle name="Comma_BOPCBU96" xfId="367"/>
    <cellStyle name="Comma_BSAPPE.XLS" xfId="368"/>
    <cellStyle name="Comma_C-Cap intensity" xfId="369"/>
    <cellStyle name="Comma_C-Capex%rev" xfId="370"/>
    <cellStyle name="Comma_C-Line per Staff" xfId="371"/>
    <cellStyle name="Comma_C-lines distribution" xfId="372"/>
    <cellStyle name="Comma_C-Orig PLDT lines" xfId="373"/>
    <cellStyle name="Comma_C-Ret on Rev" xfId="374"/>
    <cellStyle name="Comma_C-ROACE" xfId="375"/>
    <cellStyle name="Comma_Calculations" xfId="376"/>
    <cellStyle name="Comma_Calculations (2)" xfId="377"/>
    <cellStyle name="Comma_Calculations II" xfId="378"/>
    <cellStyle name="Comma_Calculations III" xfId="379"/>
    <cellStyle name="Comma_Calculations_1" xfId="380"/>
    <cellStyle name="Comma_Capex" xfId="381"/>
    <cellStyle name="Comma_Capex per line" xfId="382"/>
    <cellStyle name="Comma_Capex%rev" xfId="383"/>
    <cellStyle name="Comma_CAPEX94" xfId="384"/>
    <cellStyle name="Comma_CAPEX_dimon" xfId="385"/>
    <cellStyle name="Comma_CapInt" xfId="386"/>
    <cellStyle name="Comma_Cashflow" xfId="387"/>
    <cellStyle name="Comma_CBU BOX CHART V PLAN" xfId="388"/>
    <cellStyle name="Comma_CCA" xfId="389"/>
    <cellStyle name="Comma_CCOCPX" xfId="390"/>
    <cellStyle name="Comma_CFMODEL" xfId="391"/>
    <cellStyle name="Comma_CFMODEL_summary" xfId="392"/>
    <cellStyle name="Comma_CFtest3" xfId="393"/>
    <cellStyle name="Comma_CFTEST49" xfId="394"/>
    <cellStyle name="Comma_CHANGES.XLS" xfId="395"/>
    <cellStyle name="Comma_Charts" xfId="396"/>
    <cellStyle name="Comma_Cht-Capex per line" xfId="397"/>
    <cellStyle name="Comma_Cht-Cum Real Opr Cf" xfId="398"/>
    <cellStyle name="Comma_Cht-Dep%Rev" xfId="399"/>
    <cellStyle name="Comma_Cht-Real Opr Cf" xfId="400"/>
    <cellStyle name="Comma_Cht-Rev dist" xfId="401"/>
    <cellStyle name="Comma_Cht-Rev p line" xfId="402"/>
    <cellStyle name="Comma_Cht-Rev per Staff" xfId="403"/>
    <cellStyle name="Comma_Cht-Staff cost%revenue" xfId="404"/>
    <cellStyle name="Comma_Comm File" xfId="405"/>
    <cellStyle name="Comma_coperdefault" xfId="406"/>
    <cellStyle name="Comma_coperdefault_1" xfId="407"/>
    <cellStyle name="Comma_Corp method" xfId="408"/>
    <cellStyle name="Comma_CROCF" xfId="409"/>
    <cellStyle name="Comma_CTCUR" xfId="410"/>
    <cellStyle name="Comma_Cum Real Opr Cf" xfId="411"/>
    <cellStyle name="Comma_CUMPLTCH" xfId="412"/>
    <cellStyle name="Comma_Curve_Economics" xfId="413"/>
    <cellStyle name="Comma_DEFAULT" xfId="414"/>
    <cellStyle name="Comma_Demand Fcst." xfId="415"/>
    <cellStyle name="Comma_Dep%Rev" xfId="416"/>
    <cellStyle name="Comma_DeskCurves" xfId="417"/>
    <cellStyle name="Comma_dimon" xfId="418"/>
    <cellStyle name="Comma_dimon_1" xfId="419"/>
    <cellStyle name="Comma_Dowell C1b" xfId="420"/>
    <cellStyle name="Comma_Dowell-C1a" xfId="421"/>
    <cellStyle name="Comma_E&amp;ONW1" xfId="422"/>
    <cellStyle name="Comma_E&amp;ONW2" xfId="423"/>
    <cellStyle name="Comma_E&amp;OOCPX" xfId="424"/>
    <cellStyle name="Comma_emserdefault" xfId="425"/>
    <cellStyle name="Comma_emserdefault_1" xfId="426"/>
    <cellStyle name="Comma_EPS" xfId="427"/>
    <cellStyle name="Comma_EVER1" xfId="428"/>
    <cellStyle name="Comma_F&amp;COCPX" xfId="429"/>
    <cellStyle name="Comma_FEBRUARY" xfId="430"/>
    <cellStyle name="Comma_FF" xfId="431"/>
    <cellStyle name="Comma_FP 20 A (1)" xfId="432"/>
    <cellStyle name="Comma_FP 20 A (2)" xfId="433"/>
    <cellStyle name="Comma_FP-20 (App. E)" xfId="434"/>
    <cellStyle name="Comma_FP-20 (App.A) " xfId="435"/>
    <cellStyle name="Comma_FP-20 (App.D)" xfId="436"/>
    <cellStyle name="Comma_FP-20(App.B)" xfId="437"/>
    <cellStyle name="Comma_FP-20(C1) (a)" xfId="438"/>
    <cellStyle name="Comma_FP-20(C1) (a) (2)" xfId="439"/>
    <cellStyle name="Comma_FP-20(C1) (b)" xfId="440"/>
    <cellStyle name="Comma_FP-20(C1) (b) " xfId="441"/>
    <cellStyle name="Comma_FP-20(C1) (b) (2)" xfId="442"/>
    <cellStyle name="Comma_GASDATA1" xfId="443"/>
    <cellStyle name="Comma_GASDATA1 (2)" xfId="444"/>
    <cellStyle name="Comma_GASDATA1_1" xfId="445"/>
    <cellStyle name="Comma_GCM" xfId="446"/>
    <cellStyle name="Comma_GenAssum" xfId="447"/>
    <cellStyle name="Comma_GenMod" xfId="448"/>
    <cellStyle name="Comma_GP C1a" xfId="449"/>
    <cellStyle name="Comma_GP C1b" xfId="450"/>
    <cellStyle name="Comma_GP_EI_3" xfId="451"/>
    <cellStyle name="Comma_GQ C1A" xfId="452"/>
    <cellStyle name="Comma_GQ C1B" xfId="453"/>
    <cellStyle name="Comma_H" xfId="454"/>
    <cellStyle name="Comma_Inputs" xfId="455"/>
    <cellStyle name="Comma_Int. Data Table" xfId="456"/>
    <cellStyle name="Comma_IPM C1b" xfId="457"/>
    <cellStyle name="Comma_IPMC1a" xfId="458"/>
    <cellStyle name="Comma_IPP" xfId="459"/>
    <cellStyle name="Comma_IRR" xfId="460"/>
    <cellStyle name="Comma_IS-Hold" xfId="461"/>
    <cellStyle name="Comma_ITOCPX" xfId="462"/>
    <cellStyle name="Comma_jancf" xfId="463"/>
    <cellStyle name="Comma_JUNMTH55" xfId="464"/>
    <cellStyle name="Comma_JUNMTH57" xfId="465"/>
    <cellStyle name="Comma_JUNYTD55" xfId="466"/>
    <cellStyle name="Comma_JUNYTD57" xfId="467"/>
    <cellStyle name="Comma_laroux" xfId="468"/>
    <cellStyle name="Comma_laroux_1" xfId="469"/>
    <cellStyle name="Comma_laroux_1995" xfId="470"/>
    <cellStyle name="Comma_laroux_1_dimon" xfId="471"/>
    <cellStyle name="Comma_laroux_1_dimon_1" xfId="472"/>
    <cellStyle name="Comma_laroux_1_laroux" xfId="473"/>
    <cellStyle name="Comma_laroux_1_pldt" xfId="474"/>
    <cellStyle name="Comma_laroux_1_pldt_1" xfId="475"/>
    <cellStyle name="Comma_laroux_1_PLDT_dimon" xfId="476"/>
    <cellStyle name="Comma_laroux_1_VERA" xfId="477"/>
    <cellStyle name="Comma_laroux_1_VERA_1" xfId="478"/>
    <cellStyle name="Comma_laroux_1_VIRUS-EDY" xfId="479"/>
    <cellStyle name="Comma_laroux_2" xfId="480"/>
    <cellStyle name="Comma_laroux_2_dimon" xfId="481"/>
    <cellStyle name="Comma_laroux_2_dimon_1" xfId="482"/>
    <cellStyle name="Comma_laroux_2_dimon_2" xfId="483"/>
    <cellStyle name="Comma_laroux_2_laroux" xfId="484"/>
    <cellStyle name="Comma_laroux_2_laroux_dimon" xfId="485"/>
    <cellStyle name="Comma_laroux_2_pldt" xfId="486"/>
    <cellStyle name="Comma_laroux_2_pldt_1" xfId="487"/>
    <cellStyle name="Comma_laroux_2_PLDT_dimon" xfId="488"/>
    <cellStyle name="Comma_laroux_2_VERA" xfId="489"/>
    <cellStyle name="Comma_laroux_2_VERA_1" xfId="490"/>
    <cellStyle name="Comma_laroux_3" xfId="491"/>
    <cellStyle name="Comma_laroux_3_dimon" xfId="492"/>
    <cellStyle name="Comma_laroux_3_dimon_1" xfId="493"/>
    <cellStyle name="Comma_laroux_3_dimon_2" xfId="494"/>
    <cellStyle name="Comma_laroux_dimon" xfId="495"/>
    <cellStyle name="Comma_laroux_dimon_1" xfId="496"/>
    <cellStyle name="Comma_laroux_laroux" xfId="497"/>
    <cellStyle name="Comma_laroux_laroux_1" xfId="498"/>
    <cellStyle name="Comma_laroux_laroux_dimon" xfId="499"/>
    <cellStyle name="Comma_laroux_pldt" xfId="500"/>
    <cellStyle name="Comma_laroux_pldt_1" xfId="501"/>
    <cellStyle name="Comma_laroux_VERA" xfId="502"/>
    <cellStyle name="Comma_laroux_VERA_1" xfId="503"/>
    <cellStyle name="Comma_laroux_VIRUS-EDY" xfId="504"/>
    <cellStyle name="Comma_Line Inst." xfId="505"/>
    <cellStyle name="Comma_MATERAL2" xfId="506"/>
    <cellStyle name="Comma_MATERAL2_dimon" xfId="507"/>
    <cellStyle name="Comma_MATERAL2_dimon_1" xfId="508"/>
    <cellStyle name="Comma_MKGOCPX" xfId="509"/>
    <cellStyle name="Comma_Mkt Shr" xfId="510"/>
    <cellStyle name="Comma_MOBCPX" xfId="511"/>
    <cellStyle name="Comma_Module1" xfId="512"/>
    <cellStyle name="Comma_mud plant bolted" xfId="513"/>
    <cellStyle name="Comma_NA WITHOUT GOV'T &amp; PNX" xfId="514"/>
    <cellStyle name="Comma_NAOBU10" xfId="515"/>
    <cellStyle name="Comma_NAT ACCT" xfId="516"/>
    <cellStyle name="Comma_NCR-C&amp;W Val" xfId="517"/>
    <cellStyle name="Comma_NCR-Cap intensity" xfId="518"/>
    <cellStyle name="Comma_NCR-Line per Staff" xfId="519"/>
    <cellStyle name="Comma_NCR-Rev dist" xfId="520"/>
    <cellStyle name="Comma_NSACTUAL.XLS" xfId="521"/>
    <cellStyle name="Comma_NX00" xfId="522"/>
    <cellStyle name="Comma_Odner" xfId="523"/>
    <cellStyle name="Comma_Odner (2)" xfId="524"/>
    <cellStyle name="Comma_Odner (3)" xfId="525"/>
    <cellStyle name="Comma_OFFDATA1" xfId="526"/>
    <cellStyle name="Comma_OFFDATA1 (2)" xfId="527"/>
    <cellStyle name="Comma_OFFDATA1_1" xfId="528"/>
    <cellStyle name="Comma_Op Cost Break" xfId="529"/>
    <cellStyle name="Comma_Operations" xfId="530"/>
    <cellStyle name="Comma_opsmacro" xfId="531"/>
    <cellStyle name="Comma_OSMOCPX" xfId="532"/>
    <cellStyle name="Comma_Other Months" xfId="533"/>
    <cellStyle name="Comma_Outlook" xfId="534"/>
    <cellStyle name="Comma_pbdefault" xfId="535"/>
    <cellStyle name="Comma_pbdefault_1" xfId="536"/>
    <cellStyle name="Comma_percentages" xfId="537"/>
    <cellStyle name="Comma_PERSONAL" xfId="538"/>
    <cellStyle name="Comma_PGMKOCPX" xfId="539"/>
    <cellStyle name="Comma_PGNW1" xfId="540"/>
    <cellStyle name="Comma_PGNW2" xfId="541"/>
    <cellStyle name="Comma_PGNWOCPX" xfId="542"/>
    <cellStyle name="Comma_Pink" xfId="543"/>
    <cellStyle name="Comma_PKDATA1" xfId="544"/>
    <cellStyle name="Comma_PKDATA1 (2)" xfId="545"/>
    <cellStyle name="Comma_PKDATA1_1" xfId="546"/>
    <cellStyle name="Comma_Plan" xfId="547"/>
    <cellStyle name="Comma_PLANT" xfId="548"/>
    <cellStyle name="Comma_PLDT" xfId="549"/>
    <cellStyle name="Comma_pldt_1" xfId="550"/>
    <cellStyle name="Comma_PLDT_1_dimon" xfId="551"/>
    <cellStyle name="Comma_pldt_2" xfId="552"/>
    <cellStyle name="Comma_pldt_Calculations" xfId="553"/>
    <cellStyle name="Comma_PLDT_dimon" xfId="554"/>
    <cellStyle name="Comma_priccurv" xfId="555"/>
    <cellStyle name="Comma_PriceCurve" xfId="556"/>
    <cellStyle name="Comma_PriceCurve_1" xfId="557"/>
    <cellStyle name="Comma_PROCDS&amp;G" xfId="558"/>
    <cellStyle name="Comma_PROFILE4" xfId="559"/>
    <cellStyle name="Comma_Projects" xfId="560"/>
    <cellStyle name="Comma_Quarter End Months" xfId="561"/>
    <cellStyle name="Comma_r1" xfId="562"/>
    <cellStyle name="Comma_Real Opr Cf" xfId="563"/>
    <cellStyle name="Comma_Real Rev per Staff (1)" xfId="564"/>
    <cellStyle name="Comma_Real Rev per Staff (2)" xfId="565"/>
    <cellStyle name="Comma_Region 2-C&amp;W" xfId="566"/>
    <cellStyle name="Comma_Return on Rev" xfId="567"/>
    <cellStyle name="Comma_Rev p line" xfId="568"/>
    <cellStyle name="Comma_RFI" xfId="569"/>
    <cellStyle name="Comma_RFI_1" xfId="570"/>
    <cellStyle name="Comma_ROACE" xfId="571"/>
    <cellStyle name="Comma_ROCF (Tot)" xfId="572"/>
    <cellStyle name="Comma_Sales Order" xfId="573"/>
    <cellStyle name="Comma_Salton Sea 4" xfId="574"/>
    <cellStyle name="Comma_SATOCPX" xfId="575"/>
    <cellStyle name="Comma_ScreeningModel" xfId="576"/>
    <cellStyle name="Comma_SELECT" xfId="577"/>
    <cellStyle name="Comma_SHEET" xfId="578"/>
    <cellStyle name="Comma_Sheet1" xfId="579"/>
    <cellStyle name="Comma_Sheet1_dimon" xfId="580"/>
    <cellStyle name="Comma_SHENREPT" xfId="581"/>
    <cellStyle name="Comma_Snr. CO" xfId="582"/>
    <cellStyle name="Comma_SPC99-03" xfId="583"/>
    <cellStyle name="Comma_sprint contr" xfId="584"/>
    <cellStyle name="Comma_Staff cost%rev" xfId="585"/>
    <cellStyle name="Comma_Subcont File" xfId="586"/>
    <cellStyle name="Comma_SUMMARY" xfId="587"/>
    <cellStyle name="Comma_Summary Info" xfId="588"/>
    <cellStyle name="Comma_SUMPAGE" xfId="589"/>
    <cellStyle name="Comma_Template" xfId="590"/>
    <cellStyle name="Comma_TESTDATA" xfId="591"/>
    <cellStyle name="Comma_TMSNW1" xfId="592"/>
    <cellStyle name="Comma_TMSNW2" xfId="593"/>
    <cellStyle name="Comma_TMSOCPX" xfId="594"/>
    <cellStyle name="Comma_TOTAL MTH" xfId="595"/>
    <cellStyle name="Comma_TOTAL YTD" xfId="596"/>
    <cellStyle name="Comma_Total-Rev dist." xfId="597"/>
    <cellStyle name="Comma_TRANSDSC.XLS" xfId="598"/>
    <cellStyle name="Comma_TRANSFXA.XLS" xfId="599"/>
    <cellStyle name="Comma_TRANSFXA.XLS_1" xfId="600"/>
    <cellStyle name="Comma_TRANSIME.XLS" xfId="601"/>
    <cellStyle name="Comma_TRANSIME.XLS_TRANSDSC.XLS" xfId="602"/>
    <cellStyle name="Comma_TRANSIME.XLS_TRANSFXA.XLS" xfId="603"/>
    <cellStyle name="Comma_VIRUS-EDY" xfId="604"/>
    <cellStyle name="Comma_White" xfId="605"/>
    <cellStyle name="Comma_WO Var. &amp; Tot. Exp." xfId="606"/>
    <cellStyle name="Comma_WSP" xfId="607"/>
    <cellStyle name="Comma_yrcao" xfId="608"/>
    <cellStyle name="Comma_YREND55" xfId="609"/>
    <cellStyle name="Comma_YREND57" xfId="610"/>
    <cellStyle name="Comma_YTDCUR" xfId="611"/>
    <cellStyle name="Comma_Yuma CE Strategic" xfId="612"/>
    <cellStyle name="Currency [0]_12matrix" xfId="613"/>
    <cellStyle name="Currency [0]_1995" xfId="614"/>
    <cellStyle name="Currency [0]_A" xfId="615"/>
    <cellStyle name="Currency [0]_A_dimon" xfId="616"/>
    <cellStyle name="Currency [0]_A_dimon_1" xfId="617"/>
    <cellStyle name="Currency [0]_A_dimon_1_BasePowerModel-2-7-00" xfId="618"/>
    <cellStyle name="Currency [0]_ACTUAL" xfId="619"/>
    <cellStyle name="Currency [0]_ACTUAL NA -OBU" xfId="620"/>
    <cellStyle name="Currency [0]_Actual vs." xfId="621"/>
    <cellStyle name="Currency [0]_algasdefault" xfId="622"/>
    <cellStyle name="Currency [0]_Alternative1" xfId="623"/>
    <cellStyle name="Currency [0]_Alternative1_1" xfId="624"/>
    <cellStyle name="Currency [0]_App E" xfId="625"/>
    <cellStyle name="Currency [0]_Apr" xfId="626"/>
    <cellStyle name="Currency [0]_Arapahoe" xfId="627"/>
    <cellStyle name="Currency [0]_Assumptions" xfId="628"/>
    <cellStyle name="Currency [0]_Assumptions_dimon" xfId="629"/>
    <cellStyle name="Currency [0]_Assumptions_summary" xfId="630"/>
    <cellStyle name="Currency [0]_B" xfId="631"/>
    <cellStyle name="Currency [0]_bahiadefault" xfId="632"/>
    <cellStyle name="Currency [0]_Book3" xfId="633"/>
    <cellStyle name="Currency [0]_BOP" xfId="634"/>
    <cellStyle name="Currency [0]_BOPBAL1" xfId="635"/>
    <cellStyle name="Currency [0]_BOPCBU" xfId="636"/>
    <cellStyle name="Currency [0]_BOPCBU (2)" xfId="637"/>
    <cellStyle name="Currency [0]_BOPCBU96" xfId="638"/>
    <cellStyle name="Currency [0]_BSAPPE.XLS" xfId="639"/>
    <cellStyle name="Currency [0]_Calculations" xfId="640"/>
    <cellStyle name="Currency [0]_Calculations (2)" xfId="641"/>
    <cellStyle name="Currency [0]_Calculations II" xfId="642"/>
    <cellStyle name="Currency [0]_Calculations III" xfId="643"/>
    <cellStyle name="Currency [0]_Calculations_1" xfId="644"/>
    <cellStyle name="Currency [0]_CAPEX" xfId="645"/>
    <cellStyle name="Currency [0]_CAPEX94" xfId="646"/>
    <cellStyle name="Currency [0]_CapInt" xfId="647"/>
    <cellStyle name="Currency [0]_Cardig GHS" xfId="648"/>
    <cellStyle name="Currency [0]_Cardig GHS_BasePowerModel-2-7-00" xfId="649"/>
    <cellStyle name="Currency [0]_Cash Flows" xfId="650"/>
    <cellStyle name="Currency [0]_Cashflow" xfId="651"/>
    <cellStyle name="Currency [0]_CBU BOX CHART V PLAN" xfId="652"/>
    <cellStyle name="Currency [0]_CCA" xfId="653"/>
    <cellStyle name="Currency [0]_CCOCPX" xfId="654"/>
    <cellStyle name="Currency [0]_CFMODEL" xfId="655"/>
    <cellStyle name="Currency [0]_CFTEST49" xfId="656"/>
    <cellStyle name="Currency [0]_CHANGES.XLS" xfId="657"/>
    <cellStyle name="Currency [0]_Charts" xfId="658"/>
    <cellStyle name="Currency [0]_Comm File" xfId="659"/>
    <cellStyle name="Currency [0]_coperdefault" xfId="660"/>
    <cellStyle name="Currency [0]_Corp method" xfId="661"/>
    <cellStyle name="Currency [0]_Cost Code" xfId="662"/>
    <cellStyle name="Currency [0]_CTCUR" xfId="663"/>
    <cellStyle name="Currency [0]_CUMPLTCH" xfId="664"/>
    <cellStyle name="Currency [0]_Curve_Economics" xfId="665"/>
    <cellStyle name="Currency [0]_DEFAULT" xfId="666"/>
    <cellStyle name="Currency [0]_DeskCurves" xfId="667"/>
    <cellStyle name="Currency [0]_dimon" xfId="668"/>
    <cellStyle name="Currency [0]_dimon_1" xfId="669"/>
    <cellStyle name="Currency [0]_dimon_2" xfId="670"/>
    <cellStyle name="Currency [0]_Dowell C1b" xfId="671"/>
    <cellStyle name="Currency [0]_Dowell-C1a" xfId="672"/>
    <cellStyle name="Currency [0]_E&amp;ONW1" xfId="673"/>
    <cellStyle name="Currency [0]_E&amp;ONW2" xfId="674"/>
    <cellStyle name="Currency [0]_E&amp;OOCPX" xfId="675"/>
    <cellStyle name="Currency [0]_emserdefault" xfId="676"/>
    <cellStyle name="Currency [0]_EVER1" xfId="677"/>
    <cellStyle name="Currency [0]_F&amp;COCPX" xfId="678"/>
    <cellStyle name="Currency [0]_FEBRUARY" xfId="679"/>
    <cellStyle name="Currency [0]_FF" xfId="680"/>
    <cellStyle name="Currency [0]_FP 20 A (1)" xfId="681"/>
    <cellStyle name="Currency [0]_FP 20 A (2)" xfId="682"/>
    <cellStyle name="Currency [0]_FP-20 (App. E)" xfId="683"/>
    <cellStyle name="Currency [0]_FP-20 (App.A) " xfId="684"/>
    <cellStyle name="Currency [0]_FP-20 (App.D)" xfId="685"/>
    <cellStyle name="Currency [0]_FP-20(App.B)" xfId="686"/>
    <cellStyle name="Currency [0]_FP-20(C1) (a)" xfId="687"/>
    <cellStyle name="Currency [0]_FP-20(C1) (a) (2)" xfId="688"/>
    <cellStyle name="Currency [0]_FP-20(C1) (b)" xfId="689"/>
    <cellStyle name="Currency [0]_FP-20(C1) (b) " xfId="690"/>
    <cellStyle name="Currency [0]_FP-20(C1) (b) (2)" xfId="691"/>
    <cellStyle name="Currency [0]_GASDATA1" xfId="692"/>
    <cellStyle name="Currency [0]_GASDATA1 (2)" xfId="693"/>
    <cellStyle name="Currency [0]_GCM" xfId="694"/>
    <cellStyle name="Currency [0]_GenAssum" xfId="695"/>
    <cellStyle name="Currency [0]_GenMod" xfId="696"/>
    <cellStyle name="Currency [0]_GP C1a" xfId="697"/>
    <cellStyle name="Currency [0]_GP C1b" xfId="698"/>
    <cellStyle name="Currency [0]_GP_EI_3" xfId="699"/>
    <cellStyle name="Currency [0]_GQ C1A" xfId="700"/>
    <cellStyle name="Currency [0]_GQ C1B" xfId="701"/>
    <cellStyle name="Currency [0]_H" xfId="702"/>
    <cellStyle name="Currency [0]_Inputs" xfId="703"/>
    <cellStyle name="Currency [0]_Int. Data Table" xfId="704"/>
    <cellStyle name="Currency [0]_IPM C1b" xfId="705"/>
    <cellStyle name="Currency [0]_IPMC1a" xfId="706"/>
    <cellStyle name="Currency [0]_IPP" xfId="707"/>
    <cellStyle name="Currency [0]_IS-Hold" xfId="708"/>
    <cellStyle name="Currency [0]_ITOCPX" xfId="709"/>
    <cellStyle name="Currency [0]_jancf" xfId="710"/>
    <cellStyle name="Currency [0]_JUNMTH55" xfId="711"/>
    <cellStyle name="Currency [0]_JUNMTH57" xfId="712"/>
    <cellStyle name="Currency [0]_JUNYTD55" xfId="713"/>
    <cellStyle name="Currency [0]_JUNYTD57" xfId="714"/>
    <cellStyle name="Currency [0]_laroux" xfId="715"/>
    <cellStyle name="Currency [0]_laroux_1" xfId="716"/>
    <cellStyle name="Currency [0]_laroux_1995" xfId="717"/>
    <cellStyle name="Currency [0]_laroux_1_dimon" xfId="718"/>
    <cellStyle name="Currency [0]_laroux_1_dimon_1" xfId="719"/>
    <cellStyle name="Currency [0]_laroux_1_dimon_2" xfId="720"/>
    <cellStyle name="Currency [0]_laroux_1_dimon_3" xfId="721"/>
    <cellStyle name="Currency [0]_laroux_1_dimon_3_BasePowerModel-2-7-00" xfId="722"/>
    <cellStyle name="Currency [0]_laroux_1_laroux" xfId="723"/>
    <cellStyle name="Currency [0]_laroux_1_laroux_1" xfId="724"/>
    <cellStyle name="Currency [0]_laroux_1_laroux_dimon" xfId="725"/>
    <cellStyle name="Currency [0]_laroux_1_Locas" xfId="726"/>
    <cellStyle name="Currency [0]_laroux_1_pldt" xfId="727"/>
    <cellStyle name="Currency [0]_laroux_1_PLDT_dimon" xfId="728"/>
    <cellStyle name="Currency [0]_laroux_1_VERA" xfId="729"/>
    <cellStyle name="Currency [0]_laroux_1_VERA_1" xfId="730"/>
    <cellStyle name="Currency [0]_laroux_1_VIRUS-EDY" xfId="731"/>
    <cellStyle name="Currency [0]_laroux_2" xfId="732"/>
    <cellStyle name="Currency [0]_laroux_2_dimon" xfId="733"/>
    <cellStyle name="Currency [0]_laroux_2_dimon_1" xfId="734"/>
    <cellStyle name="Currency [0]_laroux_2_dimon_1_BasePowerModel-2-7-00" xfId="735"/>
    <cellStyle name="Currency [0]_laroux_2_dimon_2" xfId="736"/>
    <cellStyle name="Currency [0]_laroux_2_dimon_3" xfId="737"/>
    <cellStyle name="Currency [0]_laroux_2_laroux" xfId="738"/>
    <cellStyle name="Currency [0]_laroux_2_laroux_BasePowerModel-2-7-00" xfId="739"/>
    <cellStyle name="Currency [0]_laroux_2_laroux_dimon" xfId="740"/>
    <cellStyle name="Currency [0]_laroux_2_laroux_dimon_BasePowerModel-2-7-00" xfId="741"/>
    <cellStyle name="Currency [0]_laroux_2_Locas" xfId="742"/>
    <cellStyle name="Currency [0]_laroux_2_Locas_BasePowerModel-2-7-00" xfId="743"/>
    <cellStyle name="Currency [0]_laroux_2_pldt" xfId="744"/>
    <cellStyle name="Currency [0]_laroux_2_PLDT_dimon" xfId="745"/>
    <cellStyle name="Currency [0]_laroux_2_PLDT_dimon_BasePowerModel-2-7-00" xfId="746"/>
    <cellStyle name="Currency [0]_laroux_2_VIRUS-EDY" xfId="747"/>
    <cellStyle name="Currency [0]_laroux_2_VIRUS-EDY_BasePowerModel-2-7-00" xfId="748"/>
    <cellStyle name="Currency [0]_laroux_3" xfId="749"/>
    <cellStyle name="Currency [0]_laroux_3_dimon" xfId="750"/>
    <cellStyle name="Currency [0]_laroux_3_dimon_1" xfId="751"/>
    <cellStyle name="Currency [0]_laroux_3_dimon_2" xfId="752"/>
    <cellStyle name="Currency [0]_laroux_3_dimon_3" xfId="753"/>
    <cellStyle name="Currency [0]_laroux_3_dimon_3_BasePowerModel-2-7-00" xfId="754"/>
    <cellStyle name="Currency [0]_laroux_4" xfId="755"/>
    <cellStyle name="Currency [0]_laroux_4_dimon" xfId="756"/>
    <cellStyle name="Currency [0]_laroux_4_dimon_1" xfId="757"/>
    <cellStyle name="Currency [0]_laroux_4_dimon_1_BasePowerModel-2-7-00" xfId="758"/>
    <cellStyle name="Currency [0]_laroux_5" xfId="759"/>
    <cellStyle name="Currency [0]_laroux_6" xfId="760"/>
    <cellStyle name="Currency [0]_laroux_7" xfId="761"/>
    <cellStyle name="Currency [0]_laroux_dimon" xfId="762"/>
    <cellStyle name="Currency [0]_laroux_dimon_1" xfId="763"/>
    <cellStyle name="Currency [0]_laroux_dimon_2" xfId="764"/>
    <cellStyle name="Currency [0]_laroux_dimon_2_BasePowerModel-2-7-00" xfId="765"/>
    <cellStyle name="Currency [0]_laroux_dimon_3" xfId="766"/>
    <cellStyle name="Currency [0]_laroux_laroux" xfId="767"/>
    <cellStyle name="Currency [0]_laroux_laroux_1" xfId="768"/>
    <cellStyle name="Currency [0]_laroux_laroux_1_dimon" xfId="769"/>
    <cellStyle name="Currency [0]_laroux_laroux_BasePowerModel-2-7-00" xfId="770"/>
    <cellStyle name="Currency [0]_laroux_laroux_dimon" xfId="771"/>
    <cellStyle name="Currency [0]_laroux_laroux_dimon_BasePowerModel-2-7-00" xfId="772"/>
    <cellStyle name="Currency [0]_laroux_Locas" xfId="773"/>
    <cellStyle name="Currency [0]_laroux_MATERAL2" xfId="774"/>
    <cellStyle name="Currency [0]_laroux_MATERAL2_dimon" xfId="775"/>
    <cellStyle name="Currency [0]_laroux_MATERAL2_dimon_1" xfId="776"/>
    <cellStyle name="Currency [0]_laroux_MATERAL2_dimon_1_BasePowerModel-2-7-00" xfId="777"/>
    <cellStyle name="Currency [0]_laroux_MATERAL2_laroux" xfId="778"/>
    <cellStyle name="Currency [0]_laroux_MATERAL2_laroux_BasePowerModel-2-7-00" xfId="779"/>
    <cellStyle name="Currency [0]_laroux_MATERAL2_laroux_dimon" xfId="780"/>
    <cellStyle name="Currency [0]_laroux_MATERAL2_laroux_dimon_BasePowerModel-2-7-00" xfId="781"/>
    <cellStyle name="Currency [0]_laroux_MATERAL2_pldt" xfId="782"/>
    <cellStyle name="Currency [0]_laroux_MATERAL2_VERA" xfId="783"/>
    <cellStyle name="Currency [0]_laroux_MATERAL2_VERA_BasePowerModel-2-7-00" xfId="784"/>
    <cellStyle name="Currency [0]_laroux_MATERAL2_VIRUS-EDY" xfId="785"/>
    <cellStyle name="Currency [0]_laroux_MATERAL2_VIRUS-EDY_BasePowerModel-2-7-00" xfId="786"/>
    <cellStyle name="Currency [0]_laroux_mud plant bolted" xfId="787"/>
    <cellStyle name="Currency [0]_laroux_mud plant bolted_dimon" xfId="788"/>
    <cellStyle name="Currency [0]_laroux_mud plant bolted_dimon_1" xfId="789"/>
    <cellStyle name="Currency [0]_laroux_pldt" xfId="790"/>
    <cellStyle name="Currency [0]_laroux_pldt_1" xfId="791"/>
    <cellStyle name="Currency [0]_laroux_VERA" xfId="792"/>
    <cellStyle name="Currency [0]_laroux_VERA_1" xfId="793"/>
    <cellStyle name="Currency [0]_laroux_VIRUS-EDY" xfId="794"/>
    <cellStyle name="Currency [0]_List" xfId="795"/>
    <cellStyle name="Currency [0]_MATERAL2" xfId="796"/>
    <cellStyle name="Currency [0]_MATERAL2_dimon" xfId="797"/>
    <cellStyle name="Currency [0]_MATERAL2_dimon_1" xfId="798"/>
    <cellStyle name="Currency [0]_MKGOCPX" xfId="799"/>
    <cellStyle name="Currency [0]_MOBCPX" xfId="800"/>
    <cellStyle name="Currency [0]_Module1" xfId="801"/>
    <cellStyle name="Currency [0]_mud plant bolted" xfId="802"/>
    <cellStyle name="Currency [0]_mud plant bolted_dimon" xfId="803"/>
    <cellStyle name="Currency [0]_mud plant bolted_dimon_1" xfId="804"/>
    <cellStyle name="Currency [0]_mud plant bolted_dimon_1_BasePowerModel-2-7-00" xfId="805"/>
    <cellStyle name="Currency [0]_mud plant bolted_laroux" xfId="806"/>
    <cellStyle name="Currency [0]_mud plant bolted_laroux_BasePowerModel-2-7-00" xfId="807"/>
    <cellStyle name="Currency [0]_mud plant bolted_laroux_dimon" xfId="808"/>
    <cellStyle name="Currency [0]_mud plant bolted_laroux_dimon_BasePowerModel-2-7-00" xfId="809"/>
    <cellStyle name="Currency [0]_mud plant bolted_pldt" xfId="810"/>
    <cellStyle name="Currency [0]_mud plant bolted_VERA" xfId="811"/>
    <cellStyle name="Currency [0]_mud plant bolted_VERA_BasePowerModel-2-7-00" xfId="812"/>
    <cellStyle name="Currency [0]_mud plant bolted_VIRUS-EDY" xfId="813"/>
    <cellStyle name="Currency [0]_mud plant bolted_VIRUS-EDY_BasePowerModel-2-7-00" xfId="814"/>
    <cellStyle name="Currency [0]_NA WITHOUT GOV'T &amp; PNX" xfId="815"/>
    <cellStyle name="Currency [0]_NAOBU10" xfId="816"/>
    <cellStyle name="Currency [0]_NAT ACCT" xfId="817"/>
    <cellStyle name="Currency [0]_NSACTUAL.XLS" xfId="818"/>
    <cellStyle name="Currency [0]_NX00" xfId="819"/>
    <cellStyle name="Currency [0]_Odner" xfId="820"/>
    <cellStyle name="Currency [0]_Odner (2)" xfId="821"/>
    <cellStyle name="Currency [0]_Odner (3)" xfId="822"/>
    <cellStyle name="Currency [0]_OFFDATA1" xfId="823"/>
    <cellStyle name="Currency [0]_OFFDATA1 (2)" xfId="824"/>
    <cellStyle name="Currency [0]_Operations" xfId="825"/>
    <cellStyle name="Currency [0]_opsmacro" xfId="826"/>
    <cellStyle name="Currency [0]_OSMOCPX" xfId="827"/>
    <cellStyle name="Currency [0]_Other Months" xfId="828"/>
    <cellStyle name="Currency [0]_Other Months_BasePowerModel-2-7-00" xfId="829"/>
    <cellStyle name="Currency [0]_Outlook" xfId="830"/>
    <cellStyle name="Currency [0]_pbdefault" xfId="831"/>
    <cellStyle name="Currency [0]_percentages" xfId="832"/>
    <cellStyle name="Currency [0]_PERSONAL" xfId="833"/>
    <cellStyle name="Currency [0]_PERSONAL_BasePowerModel-2-7-00" xfId="834"/>
    <cellStyle name="Currency [0]_PGMKOCPX" xfId="835"/>
    <cellStyle name="Currency [0]_PGNW1" xfId="836"/>
    <cellStyle name="Currency [0]_PGNW2" xfId="837"/>
    <cellStyle name="Currency [0]_PGNWOCPX" xfId="838"/>
    <cellStyle name="Currency [0]_Pink" xfId="839"/>
    <cellStyle name="Currency [0]_Pink_BasePowerModel-2-7-00" xfId="840"/>
    <cellStyle name="Currency [0]_PKDATA1" xfId="841"/>
    <cellStyle name="Currency [0]_PKDATA1 (2)" xfId="842"/>
    <cellStyle name="Currency [0]_Plan" xfId="843"/>
    <cellStyle name="Currency [0]_PLANT" xfId="844"/>
    <cellStyle name="Currency [0]_PLDT" xfId="845"/>
    <cellStyle name="Currency [0]_pldt_1" xfId="846"/>
    <cellStyle name="Currency [0]_PLDT_1_dimon" xfId="847"/>
    <cellStyle name="Currency [0]_pldt_1_dimon_1" xfId="848"/>
    <cellStyle name="Currency [0]_pldt_1_dimon_1_BasePowerModel-2-7-00" xfId="849"/>
    <cellStyle name="Currency [0]_pldt_2" xfId="850"/>
    <cellStyle name="Currency [0]_pldt_Calculations" xfId="851"/>
    <cellStyle name="Currency [0]_PLDT_dimon" xfId="852"/>
    <cellStyle name="Currency [0]_pldt_dimon_1" xfId="853"/>
    <cellStyle name="Currency [0]_priccurv" xfId="854"/>
    <cellStyle name="Currency [0]_PriceCurve" xfId="855"/>
    <cellStyle name="Currency [0]_PriceCurve_1" xfId="856"/>
    <cellStyle name="Currency [0]_PROCDS&amp;G" xfId="857"/>
    <cellStyle name="Currency [0]_PROFILE4" xfId="858"/>
    <cellStyle name="Currency [0]_Projects" xfId="859"/>
    <cellStyle name="Currency [0]_Quarter End Months" xfId="860"/>
    <cellStyle name="Currency [0]_Quarter End Months_BasePowerModel-2-7-00" xfId="861"/>
    <cellStyle name="Currency [0]_r1" xfId="862"/>
    <cellStyle name="Currency [0]_RFI" xfId="863"/>
    <cellStyle name="Currency [0]_RFI_1" xfId="864"/>
    <cellStyle name="Currency [0]_RFI_BasePowerModel-2-7-00" xfId="865"/>
    <cellStyle name="Currency [0]_Sales Order" xfId="866"/>
    <cellStyle name="Currency [0]_SATOCPX" xfId="867"/>
    <cellStyle name="Currency [0]_ScreeningModel" xfId="868"/>
    <cellStyle name="Currency [0]_SELECT" xfId="869"/>
    <cellStyle name="Currency [0]_SHEET" xfId="870"/>
    <cellStyle name="Currency [0]_Sheet1" xfId="871"/>
    <cellStyle name="Currency [0]_Sheet1 (2)" xfId="872"/>
    <cellStyle name="Currency [0]_Sheet1 (2)_BasePowerModel-2-7-00" xfId="873"/>
    <cellStyle name="Currency [0]_Sheet1_dimon" xfId="874"/>
    <cellStyle name="Currency [0]_Sheet1_dimon_BasePowerModel-2-7-00" xfId="875"/>
    <cellStyle name="Currency [0]_SHENREPT" xfId="876"/>
    <cellStyle name="Currency [0]_Snr. CO" xfId="877"/>
    <cellStyle name="Currency [0]_sprint contr" xfId="878"/>
    <cellStyle name="Currency [0]_Subcont File" xfId="879"/>
    <cellStyle name="Currency [0]_SUMMARY" xfId="880"/>
    <cellStyle name="Currency [0]_Summary Info" xfId="881"/>
    <cellStyle name="Currency [0]_SUMPAGE" xfId="882"/>
    <cellStyle name="Currency [0]_Template" xfId="883"/>
    <cellStyle name="Currency [0]_TMSNW1" xfId="884"/>
    <cellStyle name="Currency [0]_TMSNW2" xfId="885"/>
    <cellStyle name="Currency [0]_TMSOCPX" xfId="886"/>
    <cellStyle name="Currency [0]_TOTAL MTH" xfId="887"/>
    <cellStyle name="Currency [0]_TOTAL YTD" xfId="888"/>
    <cellStyle name="Currency [0]_TRANSDSC.XLS" xfId="889"/>
    <cellStyle name="Currency [0]_TRANSFXA.XLS" xfId="890"/>
    <cellStyle name="Currency [0]_TRANSFXA.XLS_1" xfId="891"/>
    <cellStyle name="Currency [0]_TRANSIME.XLS" xfId="892"/>
    <cellStyle name="Currency [0]_TRANSIME.XLS_TRANSDSC.XLS" xfId="893"/>
    <cellStyle name="Currency [0]_TRANSIME.XLS_TRANSFXA.XLS" xfId="894"/>
    <cellStyle name="Currency [0]_VERA" xfId="895"/>
    <cellStyle name="Currency [0]_VIRUS-EDY" xfId="896"/>
    <cellStyle name="Currency [0]_VIRUS-EDY_1" xfId="897"/>
    <cellStyle name="Currency [0]_VIRUS-EDY_BasePowerModel-2-7-00" xfId="898"/>
    <cellStyle name="Currency [0]_White" xfId="899"/>
    <cellStyle name="Currency [0]_White_BasePowerModel-2-7-00" xfId="900"/>
    <cellStyle name="Currency [0]_WO Var. &amp; Tot. Exp." xfId="901"/>
    <cellStyle name="Currency [0]_WSP" xfId="902"/>
    <cellStyle name="Currency [0]_yrcao" xfId="903"/>
    <cellStyle name="Currency [0]_YREND55" xfId="904"/>
    <cellStyle name="Currency [0]_YREND57" xfId="905"/>
    <cellStyle name="Currency [0]_YTDCUR" xfId="906"/>
    <cellStyle name="Currency_12matrix" xfId="907"/>
    <cellStyle name="Currency_1995" xfId="908"/>
    <cellStyle name="Currency_A" xfId="909"/>
    <cellStyle name="Currency_A_dimon" xfId="910"/>
    <cellStyle name="Currency_A_dimon_1" xfId="911"/>
    <cellStyle name="Currency_ACTUAL" xfId="912"/>
    <cellStyle name="Currency_ACTUAL NA -OBU" xfId="913"/>
    <cellStyle name="Currency_Actual vs." xfId="914"/>
    <cellStyle name="Currency_algasdefault" xfId="915"/>
    <cellStyle name="Currency_algasdefault_1" xfId="916"/>
    <cellStyle name="Currency_Alternative1" xfId="917"/>
    <cellStyle name="Currency_Alternative1_1" xfId="918"/>
    <cellStyle name="Currency_App E" xfId="919"/>
    <cellStyle name="Currency_Apr" xfId="920"/>
    <cellStyle name="Currency_Arapahoe" xfId="921"/>
    <cellStyle name="Currency_Assumptions" xfId="922"/>
    <cellStyle name="Currency_Assumptions_dimon" xfId="923"/>
    <cellStyle name="Currency_Assumptions_summary" xfId="924"/>
    <cellStyle name="Currency_B" xfId="925"/>
    <cellStyle name="Currency_bahiadefault" xfId="926"/>
    <cellStyle name="Currency_bahiadefault_1" xfId="927"/>
    <cellStyle name="Currency_BIGOUT" xfId="928"/>
    <cellStyle name="Currency_Book3" xfId="929"/>
    <cellStyle name="Currency_BOP" xfId="930"/>
    <cellStyle name="Currency_BOPBAL1" xfId="931"/>
    <cellStyle name="Currency_BOPCBU" xfId="932"/>
    <cellStyle name="Currency_BOPCBU (2)" xfId="933"/>
    <cellStyle name="Currency_BOPCBU96" xfId="934"/>
    <cellStyle name="Currency_BSAPPE.XLS" xfId="935"/>
    <cellStyle name="Currency_Calculations" xfId="936"/>
    <cellStyle name="Currency_Calculations (2)" xfId="937"/>
    <cellStyle name="Currency_Calculations II" xfId="938"/>
    <cellStyle name="Currency_Calculations III" xfId="939"/>
    <cellStyle name="Currency_Calculations_1" xfId="940"/>
    <cellStyle name="Currency_CAPEX" xfId="941"/>
    <cellStyle name="Currency_CAPEX94" xfId="942"/>
    <cellStyle name="Currency_CapInt" xfId="943"/>
    <cellStyle name="Currency_Cardig GHS" xfId="944"/>
    <cellStyle name="Currency_Cash Flows" xfId="945"/>
    <cellStyle name="Currency_Cashflow" xfId="946"/>
    <cellStyle name="Currency_CBU BOX CHART V PLAN" xfId="947"/>
    <cellStyle name="Currency_CCA" xfId="948"/>
    <cellStyle name="Currency_CCOCPX" xfId="949"/>
    <cellStyle name="Currency_CFMODEL" xfId="950"/>
    <cellStyle name="Currency_CFtest3" xfId="951"/>
    <cellStyle name="Currency_CFTEST49" xfId="952"/>
    <cellStyle name="Currency_CHANGES.XLS" xfId="953"/>
    <cellStyle name="Currency_Charts" xfId="954"/>
    <cellStyle name="Currency_chase1026" xfId="955"/>
    <cellStyle name="Currency_Comm File" xfId="956"/>
    <cellStyle name="Currency_coperdefault" xfId="957"/>
    <cellStyle name="Currency_coperdefault_1" xfId="958"/>
    <cellStyle name="Currency_Corp method" xfId="959"/>
    <cellStyle name="Currency_Cost Code" xfId="960"/>
    <cellStyle name="Currency_CTCUR" xfId="961"/>
    <cellStyle name="Currency_CUMPLTCH" xfId="962"/>
    <cellStyle name="Currency_Curve_Economics" xfId="963"/>
    <cellStyle name="Currency_DEFAULT" xfId="964"/>
    <cellStyle name="Currency_DeskCurves" xfId="965"/>
    <cellStyle name="Currency_dimon" xfId="966"/>
    <cellStyle name="Currency_dimon_1" xfId="967"/>
    <cellStyle name="Currency_dimon_2" xfId="968"/>
    <cellStyle name="Currency_Dowell C1b" xfId="969"/>
    <cellStyle name="Currency_Dowell-C1a" xfId="970"/>
    <cellStyle name="Currency_E&amp;ONW1" xfId="971"/>
    <cellStyle name="Currency_E&amp;ONW2" xfId="972"/>
    <cellStyle name="Currency_E&amp;OOCPX" xfId="973"/>
    <cellStyle name="Currency_emserdefault" xfId="974"/>
    <cellStyle name="Currency_emserdefault_1" xfId="975"/>
    <cellStyle name="Currency_EVER1" xfId="976"/>
    <cellStyle name="Currency_F&amp;COCPX" xfId="977"/>
    <cellStyle name="Currency_FEBRUARY" xfId="978"/>
    <cellStyle name="Currency_FF" xfId="979"/>
    <cellStyle name="Currency_FP 20 A (1)" xfId="980"/>
    <cellStyle name="Currency_FP 20 A (2)" xfId="981"/>
    <cellStyle name="Currency_FP-20 (App. E)" xfId="982"/>
    <cellStyle name="Currency_FP-20 (App.A) " xfId="983"/>
    <cellStyle name="Currency_FP-20 (App.D)" xfId="984"/>
    <cellStyle name="Currency_FP-20(App.B)" xfId="985"/>
    <cellStyle name="Currency_FP-20(C1) (a)" xfId="986"/>
    <cellStyle name="Currency_FP-20(C1) (a) (2)" xfId="987"/>
    <cellStyle name="Currency_FP-20(C1) (b)" xfId="988"/>
    <cellStyle name="Currency_FP-20(C1) (b) " xfId="989"/>
    <cellStyle name="Currency_FP-20(C1) (b) (2)" xfId="990"/>
    <cellStyle name="Currency_GASDATA1" xfId="991"/>
    <cellStyle name="Currency_GASDATA1 (2)" xfId="992"/>
    <cellStyle name="Currency_GCM" xfId="993"/>
    <cellStyle name="Currency_GenAssum" xfId="994"/>
    <cellStyle name="Currency_GenMod" xfId="995"/>
    <cellStyle name="Currency_GP C1a" xfId="996"/>
    <cellStyle name="Currency_GP C1b" xfId="997"/>
    <cellStyle name="Currency_GP_EI_3" xfId="998"/>
    <cellStyle name="Currency_GQ C1A" xfId="999"/>
    <cellStyle name="Currency_GQ C1B" xfId="1000"/>
    <cellStyle name="Currency_H" xfId="1001"/>
    <cellStyle name="Currency_Inputs" xfId="1002"/>
    <cellStyle name="Currency_Int. Data Table" xfId="1003"/>
    <cellStyle name="Currency_IPM C1b" xfId="1004"/>
    <cellStyle name="Currency_IPMC1a" xfId="1005"/>
    <cellStyle name="Currency_IPP" xfId="1006"/>
    <cellStyle name="Currency_IS-Hold" xfId="1007"/>
    <cellStyle name="Currency_ITOCPX" xfId="1008"/>
    <cellStyle name="Currency_jancf" xfId="1009"/>
    <cellStyle name="Currency_JUNMTH55" xfId="1010"/>
    <cellStyle name="Currency_JUNMTH57" xfId="1011"/>
    <cellStyle name="Currency_JUNYTD55" xfId="1012"/>
    <cellStyle name="Currency_JUNYTD57" xfId="1013"/>
    <cellStyle name="Currency_laroux" xfId="1014"/>
    <cellStyle name="Currency_laroux_1" xfId="1015"/>
    <cellStyle name="Currency_laroux_1995" xfId="1016"/>
    <cellStyle name="Currency_laroux_1_dimon" xfId="1017"/>
    <cellStyle name="Currency_laroux_1_dimon_1" xfId="1018"/>
    <cellStyle name="Currency_laroux_1_dimon_2" xfId="1019"/>
    <cellStyle name="Currency_laroux_1_dimon_3" xfId="1020"/>
    <cellStyle name="Currency_laroux_1_laroux" xfId="1021"/>
    <cellStyle name="Currency_laroux_1_laroux_1" xfId="1022"/>
    <cellStyle name="Currency_laroux_1_laroux_dimon" xfId="1023"/>
    <cellStyle name="Currency_laroux_1_Locas" xfId="1024"/>
    <cellStyle name="Currency_laroux_1_pldt" xfId="1025"/>
    <cellStyle name="Currency_laroux_1_PLDT_dimon" xfId="1026"/>
    <cellStyle name="Currency_laroux_1_VERA" xfId="1027"/>
    <cellStyle name="Currency_laroux_1_VERA_1" xfId="1028"/>
    <cellStyle name="Currency_laroux_1_VIRUS-EDY" xfId="1029"/>
    <cellStyle name="Currency_laroux_2" xfId="1030"/>
    <cellStyle name="Currency_laroux_2_dimon" xfId="1031"/>
    <cellStyle name="Currency_laroux_2_dimon_1" xfId="1032"/>
    <cellStyle name="Currency_laroux_2_dimon_2" xfId="1033"/>
    <cellStyle name="Currency_laroux_2_dimon_3" xfId="1034"/>
    <cellStyle name="Currency_laroux_2_laroux" xfId="1035"/>
    <cellStyle name="Currency_laroux_2_laroux_dimon" xfId="1036"/>
    <cellStyle name="Currency_laroux_2_Locas" xfId="1037"/>
    <cellStyle name="Currency_laroux_2_pldt" xfId="1038"/>
    <cellStyle name="Currency_laroux_2_PLDT_dimon" xfId="1039"/>
    <cellStyle name="Currency_laroux_2_VIRUS-EDY" xfId="1040"/>
    <cellStyle name="Currency_laroux_3" xfId="1041"/>
    <cellStyle name="Currency_laroux_3_dimon" xfId="1042"/>
    <cellStyle name="Currency_laroux_3_dimon_1" xfId="1043"/>
    <cellStyle name="Currency_laroux_3_dimon_2" xfId="1044"/>
    <cellStyle name="Currency_laroux_3_dimon_3" xfId="1045"/>
    <cellStyle name="Currency_laroux_4" xfId="1046"/>
    <cellStyle name="Currency_laroux_4_dimon" xfId="1047"/>
    <cellStyle name="Currency_laroux_4_dimon_1" xfId="1048"/>
    <cellStyle name="Currency_laroux_5" xfId="1049"/>
    <cellStyle name="Currency_laroux_6" xfId="1050"/>
    <cellStyle name="Currency_laroux_7" xfId="1051"/>
    <cellStyle name="Currency_laroux_8" xfId="1052"/>
    <cellStyle name="Currency_laroux_dimon" xfId="1053"/>
    <cellStyle name="Currency_laroux_dimon_1" xfId="1054"/>
    <cellStyle name="Currency_laroux_dimon_2" xfId="1055"/>
    <cellStyle name="Currency_laroux_dimon_3" xfId="1056"/>
    <cellStyle name="Currency_laroux_laroux" xfId="1057"/>
    <cellStyle name="Currency_laroux_laroux_1" xfId="1058"/>
    <cellStyle name="Currency_laroux_laroux_1_dimon" xfId="1059"/>
    <cellStyle name="Currency_laroux_laroux_dimon" xfId="1060"/>
    <cellStyle name="Currency_laroux_Locas" xfId="1061"/>
    <cellStyle name="Currency_laroux_pldt" xfId="1062"/>
    <cellStyle name="Currency_laroux_pldt_1" xfId="1063"/>
    <cellStyle name="Currency_laroux_VERA" xfId="1064"/>
    <cellStyle name="Currency_laroux_VERA_1" xfId="1065"/>
    <cellStyle name="Currency_laroux_VIRUS-EDY" xfId="1066"/>
    <cellStyle name="Currency_List" xfId="1067"/>
    <cellStyle name="Currency_MATERAL2" xfId="1068"/>
    <cellStyle name="Currency_MATERAL2_dimon" xfId="1069"/>
    <cellStyle name="Currency_MATERAL2_dimon_1" xfId="1070"/>
    <cellStyle name="Currency_MKGOCPX" xfId="1071"/>
    <cellStyle name="Currency_MOBCPX" xfId="1072"/>
    <cellStyle name="Currency_Module1" xfId="1073"/>
    <cellStyle name="Currency_mud plant bolted" xfId="1074"/>
    <cellStyle name="Currency_mud plant bolted_dimon" xfId="1075"/>
    <cellStyle name="Currency_mud plant bolted_dimon_1" xfId="1076"/>
    <cellStyle name="Currency_mud plant bolted_PLDT" xfId="1077"/>
    <cellStyle name="Currency_mud plant bolted_VERA" xfId="1078"/>
    <cellStyle name="Currency_mud plant bolted_VERA_1" xfId="1079"/>
    <cellStyle name="Currency_NA WITHOUT GOV'T &amp; PNX" xfId="1080"/>
    <cellStyle name="Currency_NAOBU10" xfId="1081"/>
    <cellStyle name="Currency_NAT ACCT" xfId="1082"/>
    <cellStyle name="Currency_NSACTUAL.XLS" xfId="1083"/>
    <cellStyle name="Currency_NX00" xfId="1084"/>
    <cellStyle name="Currency_Odner" xfId="1085"/>
    <cellStyle name="Currency_Odner (2)" xfId="1086"/>
    <cellStyle name="Currency_Odner (3)" xfId="1087"/>
    <cellStyle name="Currency_OFFDATA1" xfId="1088"/>
    <cellStyle name="Currency_OFFDATA1 (2)" xfId="1089"/>
    <cellStyle name="Currency_Operations" xfId="1090"/>
    <cellStyle name="Currency_opsmacro" xfId="1091"/>
    <cellStyle name="Currency_OSMOCPX" xfId="1092"/>
    <cellStyle name="Currency_Other Months" xfId="1093"/>
    <cellStyle name="Currency_Outlook" xfId="1094"/>
    <cellStyle name="Currency_pbdefault" xfId="1095"/>
    <cellStyle name="Currency_pbdefault_1" xfId="1096"/>
    <cellStyle name="Currency_percentages" xfId="1097"/>
    <cellStyle name="Currency_PERSONAL" xfId="1098"/>
    <cellStyle name="Currency_PGMKOCPX" xfId="1099"/>
    <cellStyle name="Currency_PGNW1" xfId="1100"/>
    <cellStyle name="Currency_PGNW2" xfId="1101"/>
    <cellStyle name="Currency_PGNWOCPX" xfId="1102"/>
    <cellStyle name="Currency_Pink" xfId="1103"/>
    <cellStyle name="Currency_PKDATA1" xfId="1104"/>
    <cellStyle name="Currency_PKDATA1 (2)" xfId="1105"/>
    <cellStyle name="Currency_Plan" xfId="1106"/>
    <cellStyle name="Currency_PLANT" xfId="1107"/>
    <cellStyle name="Currency_PLDT" xfId="1108"/>
    <cellStyle name="Currency_pldt_1" xfId="1109"/>
    <cellStyle name="Currency_PLDT_1_dimon" xfId="1110"/>
    <cellStyle name="Currency_pldt_1_dimon_1" xfId="1111"/>
    <cellStyle name="Currency_pldt_2" xfId="1112"/>
    <cellStyle name="Currency_pldt_Calculations" xfId="1113"/>
    <cellStyle name="Currency_PLDT_dimon" xfId="1114"/>
    <cellStyle name="Currency_pldt_dimon_1" xfId="1115"/>
    <cellStyle name="Currency_priccurv" xfId="1116"/>
    <cellStyle name="Currency_PriceCurve" xfId="1117"/>
    <cellStyle name="Currency_PriceCurve_1" xfId="1118"/>
    <cellStyle name="Currency_PROCDS&amp;G" xfId="1119"/>
    <cellStyle name="Currency_PROFILE4" xfId="1120"/>
    <cellStyle name="Currency_Projects" xfId="1121"/>
    <cellStyle name="Currency_Quarter End Months" xfId="1122"/>
    <cellStyle name="Currency_r1" xfId="1123"/>
    <cellStyle name="Currency_RFI" xfId="1124"/>
    <cellStyle name="Currency_RFI_1" xfId="1125"/>
    <cellStyle name="Currency_Sales Order" xfId="1126"/>
    <cellStyle name="Currency_Salton Sea 4" xfId="1127"/>
    <cellStyle name="Currency_SATOCPX" xfId="1128"/>
    <cellStyle name="Currency_ScreeningModel" xfId="1129"/>
    <cellStyle name="Currency_SELECT" xfId="1130"/>
    <cellStyle name="Currency_SHEET" xfId="1131"/>
    <cellStyle name="Currency_Sheet1" xfId="1132"/>
    <cellStyle name="Currency_Sheet1 (2)" xfId="1133"/>
    <cellStyle name="Currency_Sheet1_dimon" xfId="1134"/>
    <cellStyle name="Currency_SHENREPT" xfId="1135"/>
    <cellStyle name="Currency_Snr. CO" xfId="1136"/>
    <cellStyle name="Currency_sprint contr" xfId="1137"/>
    <cellStyle name="Currency_Subcont File" xfId="1138"/>
    <cellStyle name="Currency_SUMMARY" xfId="1139"/>
    <cellStyle name="Currency_Summary Info" xfId="1140"/>
    <cellStyle name="Currency_SUMPAGE" xfId="1141"/>
    <cellStyle name="Currency_Template" xfId="1142"/>
    <cellStyle name="Currency_TMSNW1" xfId="1143"/>
    <cellStyle name="Currency_TMSNW2" xfId="1144"/>
    <cellStyle name="Currency_TMSOCPX" xfId="1145"/>
    <cellStyle name="Currency_TOTAL MTH" xfId="1146"/>
    <cellStyle name="Currency_TOTAL YTD" xfId="1147"/>
    <cellStyle name="Currency_TRANSDSC.XLS" xfId="1148"/>
    <cellStyle name="Currency_TRANSFXA.XLS" xfId="1149"/>
    <cellStyle name="Currency_TRANSFXA.XLS_1" xfId="1150"/>
    <cellStyle name="Currency_TRANSIME.XLS" xfId="1151"/>
    <cellStyle name="Currency_TRANSIME.XLS_TRANSDSC.XLS" xfId="1152"/>
    <cellStyle name="Currency_TRANSIME.XLS_TRANSFXA.XLS" xfId="1153"/>
    <cellStyle name="Currency_VERA" xfId="1154"/>
    <cellStyle name="Currency_VIRUS-EDY" xfId="1155"/>
    <cellStyle name="Currency_VIRUS-EDY_1" xfId="1156"/>
    <cellStyle name="Currency_White" xfId="1157"/>
    <cellStyle name="Currency_WO Var. &amp; Tot. Exp." xfId="1158"/>
    <cellStyle name="Currency_WSP" xfId="1159"/>
    <cellStyle name="Currency_yrcao" xfId="1160"/>
    <cellStyle name="Currency_YREND55" xfId="1161"/>
    <cellStyle name="Currency_YREND57" xfId="1162"/>
    <cellStyle name="Currency_YTDCUR" xfId="1163"/>
    <cellStyle name="Currency_Yuma CE Strategic" xfId="1164"/>
    <cellStyle name="Date" xfId="1165"/>
    <cellStyle name="Dezimal [0]_Compiling Utility Macros" xfId="1166"/>
    <cellStyle name="Dezimal [0]_FixerSetupDlg" xfId="1167"/>
    <cellStyle name="Dezimal [0]_TemplateInformation" xfId="1168"/>
    <cellStyle name="Dezimal_Compiling Utility Macros" xfId="1169"/>
    <cellStyle name="Dezimal_FixerSetupDlg" xfId="1170"/>
    <cellStyle name="Dezimal_TemplateInformation" xfId="1171"/>
    <cellStyle name="Fixed" xfId="1172"/>
    <cellStyle name="Grey" xfId="1173"/>
    <cellStyle name="HEADER" xfId="1174"/>
    <cellStyle name="Heading 1" xfId="1175"/>
    <cellStyle name="Heading2" xfId="1176"/>
    <cellStyle name="HIGHLIGHT" xfId="1177"/>
    <cellStyle name="Hyperlink_dimon" xfId="1178"/>
    <cellStyle name="Input [yellow]" xfId="1179"/>
    <cellStyle name="no dec" xfId="1180"/>
    <cellStyle name="Normal - Style1" xfId="1181"/>
    <cellStyle name="Normal - Style1_dimon" xfId="1182"/>
    <cellStyle name="Normal_03_06_98 list _ecm deals 030998 excel95" xfId="1183"/>
    <cellStyle name="Normal_12matrix" xfId="1184"/>
    <cellStyle name="Normal_20196" xfId="1185"/>
    <cellStyle name="Normal_4018fin" xfId="1186"/>
    <cellStyle name="Normal_4021fin" xfId="1187"/>
    <cellStyle name="Normal_95CHART" xfId="1188"/>
    <cellStyle name="Normal_A" xfId="1189"/>
    <cellStyle name="Normal_A (2)" xfId="1190"/>
    <cellStyle name="Normal_A_dimon" xfId="1191"/>
    <cellStyle name="Normal_A_dimon_1" xfId="1192"/>
    <cellStyle name="Normal_A_PriceCurve" xfId="1193"/>
    <cellStyle name="Normal_A_VERA" xfId="1194"/>
    <cellStyle name="Normal_ACTUAL" xfId="1195"/>
    <cellStyle name="Normal_ACTUAL NA -OBU" xfId="1196"/>
    <cellStyle name="Normal_Actual vs." xfId="1197"/>
    <cellStyle name="Normal_ACTUAL_1" xfId="1198"/>
    <cellStyle name="Normal_ACTUAL_NA WITHOUT GOV'T &amp; PNX" xfId="1199"/>
    <cellStyle name="Normal_algasdefault" xfId="1200"/>
    <cellStyle name="Normal_algasdefault_1" xfId="1201"/>
    <cellStyle name="Normal_Alternative1" xfId="1202"/>
    <cellStyle name="Normal_Alternative1_1" xfId="1203"/>
    <cellStyle name="Normal_AOPS" xfId="1204"/>
    <cellStyle name="Normal_App E" xfId="1205"/>
    <cellStyle name="Normal_APR" xfId="1206"/>
    <cellStyle name="Normal_APR_laroux" xfId="1207"/>
    <cellStyle name="Normal_Apr_pldt" xfId="1208"/>
    <cellStyle name="Normal_Arapahoe" xfId="1209"/>
    <cellStyle name="Normal_Assumptions" xfId="1210"/>
    <cellStyle name="Normal_Assumptions_dimon" xfId="1211"/>
    <cellStyle name="Normal_Assumptions_summary" xfId="1212"/>
    <cellStyle name="Normal_B" xfId="1213"/>
    <cellStyle name="Normal_bahiadefault" xfId="1214"/>
    <cellStyle name="Normal_bahiadefault_1" xfId="1215"/>
    <cellStyle name="Normal_BIGOUT" xfId="1216"/>
    <cellStyle name="Normal_Book Depr" xfId="1217"/>
    <cellStyle name="Normal_Book3" xfId="1218"/>
    <cellStyle name="Normal_Book3_dimon" xfId="1219"/>
    <cellStyle name="Normal_BOP" xfId="1220"/>
    <cellStyle name="Normal_BOPBAL1" xfId="1221"/>
    <cellStyle name="Normal_BOPCBU" xfId="1222"/>
    <cellStyle name="Normal_BOPCBU (2)" xfId="1223"/>
    <cellStyle name="Normal_BOPCBU96" xfId="1224"/>
    <cellStyle name="Normal_BREPAIR" xfId="1225"/>
    <cellStyle name="Normal_BSAPPE.XLS" xfId="1226"/>
    <cellStyle name="Normal_BUDGET" xfId="1227"/>
    <cellStyle name="Normal_C-Cap intensity" xfId="1228"/>
    <cellStyle name="Normal_C-Capex%rev" xfId="1229"/>
    <cellStyle name="Normal_C-Line per Staff" xfId="1230"/>
    <cellStyle name="Normal_C-lines distribution" xfId="1231"/>
    <cellStyle name="Normal_C-Orig PLDT lines" xfId="1232"/>
    <cellStyle name="Normal_C-Ret on Rev" xfId="1233"/>
    <cellStyle name="Normal_C-ROACE" xfId="1234"/>
    <cellStyle name="Normal_Calculations" xfId="1235"/>
    <cellStyle name="Normal_Calculations (2)" xfId="1236"/>
    <cellStyle name="Normal_Calculations II" xfId="1237"/>
    <cellStyle name="Normal_Calculations II_1" xfId="1238"/>
    <cellStyle name="Normal_Calculations III" xfId="1239"/>
    <cellStyle name="Normal_Calculations_1" xfId="1240"/>
    <cellStyle name="Normal_Calculations_2" xfId="1241"/>
    <cellStyle name="Normal_Capex" xfId="1242"/>
    <cellStyle name="Normal_Capex per line" xfId="1243"/>
    <cellStyle name="Normal_Capex%rev" xfId="1244"/>
    <cellStyle name="Normal_CAPEX2" xfId="1245"/>
    <cellStyle name="Normal_CAPEX94" xfId="1246"/>
    <cellStyle name="Normal_CAPEX_dimon" xfId="1247"/>
    <cellStyle name="Normal_CAPEX_VERA" xfId="1248"/>
    <cellStyle name="Normal_CAPEXPWI.XLS" xfId="1249"/>
    <cellStyle name="Normal_CAPEXPWO.XLS" xfId="1250"/>
    <cellStyle name="Normal_CapInt" xfId="1251"/>
    <cellStyle name="Normal_Cardig GHS" xfId="1252"/>
    <cellStyle name="Normal_Cash Flows" xfId="1253"/>
    <cellStyle name="Normal_Cashflow" xfId="1254"/>
    <cellStyle name="Normal_CBU BOX CHART V PLAN" xfId="1255"/>
    <cellStyle name="Normal_CBU BOX CHART V PLAN_1" xfId="1256"/>
    <cellStyle name="Normal_CCOCPX" xfId="1257"/>
    <cellStyle name="Normal_CEL-C-CO.XLS" xfId="1258"/>
    <cellStyle name="Normal_Certs Q2" xfId="1259"/>
    <cellStyle name="Normal_Certs Q2 (2)" xfId="1260"/>
    <cellStyle name="Normal_cf0402_ndf" xfId="1261"/>
    <cellStyle name="Normal_CFMACROS.XLM" xfId="1262"/>
    <cellStyle name="Normal_CFMODEL" xfId="1263"/>
    <cellStyle name="Normal_CFMODEL.XLS" xfId="1264"/>
    <cellStyle name="Normal_CFTEST49" xfId="1265"/>
    <cellStyle name="Normal_CHANGES.XLS" xfId="1266"/>
    <cellStyle name="Normal_CHANGES.XLS_1" xfId="1267"/>
    <cellStyle name="Normal_chase1026" xfId="1268"/>
    <cellStyle name="Normal_ChgLoan" xfId="1269"/>
    <cellStyle name="Normal_Cht-Capex per line" xfId="1270"/>
    <cellStyle name="Normal_Cht-Cum Real Opr Cf" xfId="1271"/>
    <cellStyle name="Normal_Cht-Dep%Rev" xfId="1272"/>
    <cellStyle name="Normal_Cht-Real Opr Cf" xfId="1273"/>
    <cellStyle name="Normal_Cht-Rev dist" xfId="1274"/>
    <cellStyle name="Normal_Cht-Rev p line" xfId="1275"/>
    <cellStyle name="Normal_Cht-Rev per Staff" xfId="1276"/>
    <cellStyle name="Normal_Cht-Staff cost%revenue" xfId="1277"/>
    <cellStyle name="Normal_Co-wide Monthly" xfId="1278"/>
    <cellStyle name="Normal_Co-wide Monthly_dimon" xfId="1279"/>
    <cellStyle name="Normal_Code" xfId="1280"/>
    <cellStyle name="Normal_COMOTH" xfId="1281"/>
    <cellStyle name="Normal_coperdefault" xfId="1282"/>
    <cellStyle name="Normal_coperdefault_1" xfId="1283"/>
    <cellStyle name="Normal_Corp method" xfId="1284"/>
    <cellStyle name="Normal_COSO Capex" xfId="1285"/>
    <cellStyle name="Normal_Cost Code" xfId="1286"/>
    <cellStyle name="Normal_CROCF" xfId="1287"/>
    <cellStyle name="Normal_CTCUR" xfId="1288"/>
    <cellStyle name="Normal_Cum Real Opr Cf" xfId="1289"/>
    <cellStyle name="Normal_CUMPLTCH" xfId="1290"/>
    <cellStyle name="Normal_CurrencySKorea" xfId="1291"/>
    <cellStyle name="Normal_Curve_Economics" xfId="1292"/>
    <cellStyle name="Normal_Curve_Economics_1" xfId="1293"/>
    <cellStyle name="Normal_DAS Imperial 12-24-98 5PM" xfId="1294"/>
    <cellStyle name="Normal_DEFAULT" xfId="1295"/>
    <cellStyle name="Normal_Demand Fcst." xfId="1296"/>
    <cellStyle name="Normal_Dep%Rev" xfId="1297"/>
    <cellStyle name="Normal_Depletion" xfId="1298"/>
    <cellStyle name="Normal_DeskCurves" xfId="1299"/>
    <cellStyle name="Normal_dimon" xfId="1300"/>
    <cellStyle name="Normal_dimon_1" xfId="1301"/>
    <cellStyle name="Normal_dimon_2" xfId="1302"/>
    <cellStyle name="Normal_dimon_3" xfId="1303"/>
    <cellStyle name="Normal_dimon_4" xfId="1304"/>
    <cellStyle name="Normal_DIV" xfId="1305"/>
    <cellStyle name="Normal_Dowell C1b" xfId="1306"/>
    <cellStyle name="Normal_Dowell-C1a" xfId="1307"/>
    <cellStyle name="Normal_DRAFT Order Summary" xfId="1308"/>
    <cellStyle name="Normal_Dummy1" xfId="1309"/>
    <cellStyle name="Normal_E&amp;ONW1" xfId="1310"/>
    <cellStyle name="Normal_E&amp;ONW2" xfId="1311"/>
    <cellStyle name="Normal_E&amp;OOCPX" xfId="1312"/>
    <cellStyle name="Normal_Effective Tax Rate" xfId="1313"/>
    <cellStyle name="Normal_emserdefault" xfId="1314"/>
    <cellStyle name="Normal_emserdefault_1" xfId="1315"/>
    <cellStyle name="Normal_EPS" xfId="1316"/>
    <cellStyle name="Normal_EQCON" xfId="1317"/>
    <cellStyle name="Normal_EVER1" xfId="1318"/>
    <cellStyle name="Normal_export 61898" xfId="1319"/>
    <cellStyle name="Normal_export deals 050898" xfId="1320"/>
    <cellStyle name="Normal_EXTEMP1" xfId="1321"/>
    <cellStyle name="Normal_F&amp;COCPX" xfId="1322"/>
    <cellStyle name="Normal_FEBRUARY" xfId="1323"/>
    <cellStyle name="Normal_FF" xfId="1324"/>
    <cellStyle name="Normal_FP 20 A (1)" xfId="1325"/>
    <cellStyle name="Normal_FP 20 A (2)" xfId="1326"/>
    <cellStyle name="Normal_FP-20 (App. E)" xfId="1327"/>
    <cellStyle name="Normal_FP-20 (App.A) " xfId="1328"/>
    <cellStyle name="Normal_FP-20 (App.A) _1" xfId="1329"/>
    <cellStyle name="Normal_FP-20(C1) (a)" xfId="1330"/>
    <cellStyle name="Normal_FP-20(C1) (a) (2)" xfId="1331"/>
    <cellStyle name="Normal_FP-20(C1) (a)_1" xfId="1332"/>
    <cellStyle name="Normal_FP-20(C1) (b)" xfId="1333"/>
    <cellStyle name="Normal_FP-20(C1) (b) " xfId="1334"/>
    <cellStyle name="Normal_FP-20(C1) (b) (2)" xfId="1335"/>
    <cellStyle name="Normal_FP-20(C1) (e)" xfId="1336"/>
    <cellStyle name="Normal_FP20_C1A" xfId="1337"/>
    <cellStyle name="Normal_FP20_C1B" xfId="1338"/>
    <cellStyle name="Normal_GASDATA1" xfId="1339"/>
    <cellStyle name="Normal_GASDATA1 (2)" xfId="1340"/>
    <cellStyle name="Normal_GASDATA1_1" xfId="1341"/>
    <cellStyle name="Normal_GCM" xfId="1342"/>
    <cellStyle name="Normal_GE03" xfId="1343"/>
    <cellStyle name="Normal_GE04" xfId="1344"/>
    <cellStyle name="Normal_GenAssum" xfId="1345"/>
    <cellStyle name="Normal_GenMod" xfId="1346"/>
    <cellStyle name="Normal_GP C1a" xfId="1347"/>
    <cellStyle name="Normal_GP C1b" xfId="1348"/>
    <cellStyle name="Normal_GP_EI_3" xfId="1349"/>
    <cellStyle name="Normal_GQ C1A" xfId="1350"/>
    <cellStyle name="Normal_GQ C1B" xfId="1351"/>
    <cellStyle name="Normal_H" xfId="1352"/>
    <cellStyle name="Normal_HC" xfId="1353"/>
    <cellStyle name="Normal_Igobox" xfId="1354"/>
    <cellStyle name="Normal_Igobox_1" xfId="1355"/>
    <cellStyle name="Normal_Igobox_2" xfId="1356"/>
    <cellStyle name="Normal_Igobox_Imacros" xfId="1357"/>
    <cellStyle name="Normal_Igobox_IPP" xfId="1358"/>
    <cellStyle name="Normal_Igobox_Iprintbox" xfId="1359"/>
    <cellStyle name="Normal_Imacros" xfId="1360"/>
    <cellStyle name="Normal_Imacros_1" xfId="1361"/>
    <cellStyle name="Normal_Imacros_2" xfId="1362"/>
    <cellStyle name="Normal_Input" xfId="1363"/>
    <cellStyle name="Normal_INPUT_1" xfId="1364"/>
    <cellStyle name="Normal_INPUT_GenAssum" xfId="1365"/>
    <cellStyle name="Normal_Inputs" xfId="1366"/>
    <cellStyle name="Normal_Inputs_dimon" xfId="1367"/>
    <cellStyle name="Normal_Int. Data Table" xfId="1368"/>
    <cellStyle name="Normal_Int. Data Table_1" xfId="1369"/>
    <cellStyle name="Normal_INVREV" xfId="1370"/>
    <cellStyle name="Normal_IPM C1b" xfId="1371"/>
    <cellStyle name="Normal_IPMC1a" xfId="1372"/>
    <cellStyle name="Normal_IPP" xfId="1373"/>
    <cellStyle name="Normal_IPP Summary" xfId="1374"/>
    <cellStyle name="Normal_IPP_1" xfId="1375"/>
    <cellStyle name="Normal_IPP_1_Igobox" xfId="1376"/>
    <cellStyle name="Normal_IPP_1_Imacros" xfId="1377"/>
    <cellStyle name="Normal_IPP_1_Iprintbox" xfId="1378"/>
    <cellStyle name="Normal_IPP_2" xfId="1379"/>
    <cellStyle name="Normal_IPP_dimon" xfId="1380"/>
    <cellStyle name="Normal_Iprintbox" xfId="1381"/>
    <cellStyle name="Normal_Iprintbox_1" xfId="1382"/>
    <cellStyle name="Normal_Iprintbox_2" xfId="1383"/>
    <cellStyle name="Normal_IRR" xfId="1384"/>
    <cellStyle name="Normal_IS-Hold" xfId="1385"/>
    <cellStyle name="Normal_Iterbox" xfId="1386"/>
    <cellStyle name="Normal_ITOCPX" xfId="1387"/>
    <cellStyle name="Normal_jancf" xfId="1388"/>
    <cellStyle name="Normal_JUNMTH55" xfId="1389"/>
    <cellStyle name="Normal_JUNMTH57" xfId="1390"/>
    <cellStyle name="Normal_JUNYTD55" xfId="1391"/>
    <cellStyle name="Normal_JUNYTD57" xfId="1392"/>
    <cellStyle name="Normal_laroux" xfId="1393"/>
    <cellStyle name="Normal_laroux_1" xfId="1394"/>
    <cellStyle name="Normal_laroux_1_dimon" xfId="1395"/>
    <cellStyle name="Normal_laroux_1_dimon_1" xfId="1396"/>
    <cellStyle name="Normal_laroux_1_dimon_2" xfId="1397"/>
    <cellStyle name="Normal_laroux_1_laroux" xfId="1398"/>
    <cellStyle name="Normal_laroux_1_laroux_1" xfId="1399"/>
    <cellStyle name="Normal_laroux_1_laroux_2" xfId="1400"/>
    <cellStyle name="Normal_laroux_1_Locas" xfId="1401"/>
    <cellStyle name="Normal_laroux_1_Locas_1" xfId="1402"/>
    <cellStyle name="Normal_laroux_1_pldt" xfId="1403"/>
    <cellStyle name="Normal_laroux_1_pldt_1" xfId="1404"/>
    <cellStyle name="Normal_laroux_1_pldt_2" xfId="1405"/>
    <cellStyle name="Normal_laroux_1_pldt_3" xfId="1406"/>
    <cellStyle name="Normal_laroux_1_PLDT_dimon" xfId="1407"/>
    <cellStyle name="Normal_laroux_1_VERA" xfId="1408"/>
    <cellStyle name="Normal_laroux_1_VERA_1" xfId="1409"/>
    <cellStyle name="Normal_laroux_1_VIRUS-EDY" xfId="1410"/>
    <cellStyle name="Normal_laroux_2" xfId="1411"/>
    <cellStyle name="Normal_laroux_2_dimon" xfId="1412"/>
    <cellStyle name="Normal_laroux_2_dimon_1" xfId="1413"/>
    <cellStyle name="Normal_laroux_2_dimon_2" xfId="1414"/>
    <cellStyle name="Normal_laroux_2_dimon_3" xfId="1415"/>
    <cellStyle name="Normal_laroux_2_laroux" xfId="1416"/>
    <cellStyle name="Normal_laroux_2_laroux_1" xfId="1417"/>
    <cellStyle name="Normal_laroux_2_laroux_2" xfId="1418"/>
    <cellStyle name="Normal_laroux_2_Locas" xfId="1419"/>
    <cellStyle name="Normal_laroux_2_Locas_1" xfId="1420"/>
    <cellStyle name="Normal_laroux_2_pldt" xfId="1421"/>
    <cellStyle name="Normal_laroux_2_pldt_1" xfId="1422"/>
    <cellStyle name="Normal_laroux_2_pldt_2" xfId="1423"/>
    <cellStyle name="Normal_laroux_2_VIRUS-EDY" xfId="1424"/>
    <cellStyle name="Normal_laroux_3" xfId="1425"/>
    <cellStyle name="Normal_laroux_3_dimon" xfId="1426"/>
    <cellStyle name="Normal_laroux_3_dimon_1" xfId="1427"/>
    <cellStyle name="Normal_laroux_3_dimon_2" xfId="1428"/>
    <cellStyle name="Normal_laroux_3_dimon_3" xfId="1429"/>
    <cellStyle name="Normal_laroux_3_dimon_4" xfId="1430"/>
    <cellStyle name="Normal_laroux_3_laroux" xfId="1431"/>
    <cellStyle name="Normal_laroux_3_laroux_1" xfId="1432"/>
    <cellStyle name="Normal_laroux_3_laroux_2" xfId="1433"/>
    <cellStyle name="Normal_laroux_3_laroux_dimon" xfId="1434"/>
    <cellStyle name="Normal_laroux_3_Locas" xfId="1435"/>
    <cellStyle name="Normal_laroux_3_pldt" xfId="1436"/>
    <cellStyle name="Normal_laroux_3_pldt_1" xfId="1437"/>
    <cellStyle name="Normal_laroux_3_PLDT_dimon" xfId="1438"/>
    <cellStyle name="Normal_laroux_3_VERA" xfId="1439"/>
    <cellStyle name="Normal_laroux_3_VERA_1" xfId="1440"/>
    <cellStyle name="Normal_laroux_3_VIRUS-EDY" xfId="1441"/>
    <cellStyle name="Normal_laroux_4" xfId="1442"/>
    <cellStyle name="Normal_laroux_4_dimon" xfId="1443"/>
    <cellStyle name="Normal_laroux_4_dimon_1" xfId="1444"/>
    <cellStyle name="Normal_laroux_4_dimon_2" xfId="1445"/>
    <cellStyle name="Normal_laroux_4_dimon_3" xfId="1446"/>
    <cellStyle name="Normal_laroux_4_laroux" xfId="1447"/>
    <cellStyle name="Normal_laroux_4_laroux_1" xfId="1448"/>
    <cellStyle name="Normal_laroux_4_laroux_2" xfId="1449"/>
    <cellStyle name="Normal_laroux_4_pldt" xfId="1450"/>
    <cellStyle name="Normal_laroux_4_pldt_1" xfId="1451"/>
    <cellStyle name="Normal_laroux_4_pldt_2" xfId="1452"/>
    <cellStyle name="Normal_laroux_4_PLDT_dimon" xfId="1453"/>
    <cellStyle name="Normal_laroux_4_VERA" xfId="1454"/>
    <cellStyle name="Normal_laroux_4_VIRUS-EDY" xfId="1455"/>
    <cellStyle name="Normal_laroux_5" xfId="1456"/>
    <cellStyle name="Normal_laroux_5_dimon" xfId="1457"/>
    <cellStyle name="Normal_laroux_5_dimon_1" xfId="1458"/>
    <cellStyle name="Normal_laroux_5_dimon_2" xfId="1459"/>
    <cellStyle name="Normal_laroux_5_dimon_3" xfId="1460"/>
    <cellStyle name="Normal_laroux_5_laroux" xfId="1461"/>
    <cellStyle name="Normal_laroux_5_laroux_1" xfId="1462"/>
    <cellStyle name="Normal_laroux_5_laroux_2" xfId="1463"/>
    <cellStyle name="Normal_laroux_5_pldt" xfId="1464"/>
    <cellStyle name="Normal_laroux_5_pldt_1" xfId="1465"/>
    <cellStyle name="Normal_laroux_5_pldt_2" xfId="1466"/>
    <cellStyle name="Normal_laroux_5_pldt_3" xfId="1467"/>
    <cellStyle name="Normal_laroux_5_PLDT_dimon" xfId="1468"/>
    <cellStyle name="Normal_laroux_5_VERA" xfId="1469"/>
    <cellStyle name="Normal_laroux_5_VIRUS-EDY" xfId="1470"/>
    <cellStyle name="Normal_laroux_6" xfId="1471"/>
    <cellStyle name="Normal_laroux_6_dimon" xfId="1472"/>
    <cellStyle name="Normal_laroux_6_dimon_1" xfId="1473"/>
    <cellStyle name="Normal_laroux_6_dimon_2" xfId="1474"/>
    <cellStyle name="Normal_laroux_6_dimon_3" xfId="1475"/>
    <cellStyle name="Normal_laroux_6_laroux" xfId="1476"/>
    <cellStyle name="Normal_laroux_6_laroux_1" xfId="1477"/>
    <cellStyle name="Normal_laroux_6_laroux_dimon" xfId="1478"/>
    <cellStyle name="Normal_laroux_6_pldt" xfId="1479"/>
    <cellStyle name="Normal_laroux_6_pldt_1" xfId="1480"/>
    <cellStyle name="Normal_laroux_6_pldt_2" xfId="1481"/>
    <cellStyle name="Normal_laroux_6_PLDT_dimon" xfId="1482"/>
    <cellStyle name="Normal_laroux_6_VERA" xfId="1483"/>
    <cellStyle name="Normal_laroux_6_VIRUS-EDY" xfId="1484"/>
    <cellStyle name="Normal_laroux_7" xfId="1485"/>
    <cellStyle name="Normal_laroux_7_dimon" xfId="1486"/>
    <cellStyle name="Normal_laroux_7_dimon_1" xfId="1487"/>
    <cellStyle name="Normal_laroux_7_dimon_2" xfId="1488"/>
    <cellStyle name="Normal_laroux_7_laroux" xfId="1489"/>
    <cellStyle name="Normal_laroux_7_pldt" xfId="1490"/>
    <cellStyle name="Normal_laroux_7_pldt_1" xfId="1491"/>
    <cellStyle name="Normal_laroux_7_VERA" xfId="1492"/>
    <cellStyle name="Normal_laroux_7_VIRUS-EDY" xfId="1493"/>
    <cellStyle name="Normal_laroux_8" xfId="1494"/>
    <cellStyle name="Normal_laroux_8_dimon" xfId="1495"/>
    <cellStyle name="Normal_laroux_8_dimon_1" xfId="1496"/>
    <cellStyle name="Normal_laroux_8_pldt" xfId="1497"/>
    <cellStyle name="Normal_laroux_8_pldt_1" xfId="1498"/>
    <cellStyle name="Normal_laroux_8_VERA" xfId="1499"/>
    <cellStyle name="Normal_laroux_9" xfId="1500"/>
    <cellStyle name="Normal_laroux_9_dimon" xfId="1501"/>
    <cellStyle name="Normal_laroux_9_dimon_1" xfId="1502"/>
    <cellStyle name="Normal_laroux_A" xfId="1503"/>
    <cellStyle name="Normal_laroux_B" xfId="1504"/>
    <cellStyle name="Normal_laroux_C" xfId="1505"/>
    <cellStyle name="Normal_laroux_D" xfId="1506"/>
    <cellStyle name="Normal_laroux_dimon" xfId="1507"/>
    <cellStyle name="Normal_laroux_dimon_1" xfId="1508"/>
    <cellStyle name="Normal_laroux_dimon_2" xfId="1509"/>
    <cellStyle name="Normal_laroux_dimon_3" xfId="1510"/>
    <cellStyle name="Normal_laroux_dimon_4" xfId="1511"/>
    <cellStyle name="Normal_laroux_dimon_5" xfId="1512"/>
    <cellStyle name="Normal_laroux_laroux" xfId="1513"/>
    <cellStyle name="Normal_laroux_laroux_1" xfId="1514"/>
    <cellStyle name="Normal_laroux_laroux_2" xfId="1515"/>
    <cellStyle name="Normal_laroux_Locas" xfId="1516"/>
    <cellStyle name="Normal_laroux_pldt" xfId="1517"/>
    <cellStyle name="Normal_laroux_pldt_1" xfId="1518"/>
    <cellStyle name="Normal_laroux_pldt_2" xfId="1519"/>
    <cellStyle name="Normal_laroux_pldt_3" xfId="1520"/>
    <cellStyle name="Normal_laroux_PLDT_dimon" xfId="1521"/>
    <cellStyle name="Normal_laroux_VERA" xfId="1522"/>
    <cellStyle name="Normal_laroux_VERA_1" xfId="1523"/>
    <cellStyle name="Normal_laroux_VIRUS-EDY" xfId="1524"/>
    <cellStyle name="Normal_Line Inst." xfId="1525"/>
    <cellStyle name="Normal_List" xfId="1526"/>
    <cellStyle name="Normal_Locas" xfId="1527"/>
    <cellStyle name="Normal_Locas_1" xfId="1528"/>
    <cellStyle name="Normal_Lock" xfId="1529"/>
    <cellStyle name="Normal_MAJREP" xfId="1530"/>
    <cellStyle name="Normal_Master" xfId="1531"/>
    <cellStyle name="Normal_MATERAL2" xfId="1532"/>
    <cellStyle name="Normal_MATERAL2_dimon" xfId="1533"/>
    <cellStyle name="Normal_MED-A-CO.XLS" xfId="1534"/>
    <cellStyle name="Normal_MID CURVE" xfId="1535"/>
    <cellStyle name="Normal_MKGOCPX" xfId="1536"/>
    <cellStyle name="Normal_Mkt Shr" xfId="1537"/>
    <cellStyle name="Normal_MOBCPX" xfId="1538"/>
    <cellStyle name="Normal_Module1" xfId="1539"/>
    <cellStyle name="Normal_Module1 (2)" xfId="1540"/>
    <cellStyle name="Normal_Module1 (2)_1" xfId="1541"/>
    <cellStyle name="Normal_MONTHLY" xfId="1542"/>
    <cellStyle name="Normal_MOR  - Supp" xfId="1543"/>
    <cellStyle name="Normal_mud plant bolted" xfId="1544"/>
    <cellStyle name="Normal_mud plant bolted_dimon" xfId="1545"/>
    <cellStyle name="Normal_Multikarya" xfId="1546"/>
    <cellStyle name="Normal_NA WITHOUT GOV'T &amp; PNX" xfId="1547"/>
    <cellStyle name="Normal_NAOBU10" xfId="1548"/>
    <cellStyle name="Normal_NAT ACCT" xfId="1549"/>
    <cellStyle name="Normal_NCR-C&amp;W Val" xfId="1550"/>
    <cellStyle name="Normal_NCR-Cap intensity" xfId="1551"/>
    <cellStyle name="Normal_NCR-Line per Staff" xfId="1552"/>
    <cellStyle name="Normal_NCR-Rev dist" xfId="1553"/>
    <cellStyle name="Normal_NEHQ-ACT.XLS" xfId="1554"/>
    <cellStyle name="Normal_NS-A-CO.XLS" xfId="1555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FFDATA1" xfId="0"/>
    <cellStyle name="Normal_OFFDATA1 (2)" xfId="0"/>
    <cellStyle name="Normal_OFFDATA1_1" xfId="0"/>
    <cellStyle name="Normal_Op Cost Break" xfId="0"/>
    <cellStyle name="Normal_Operations" xfId="0"/>
    <cellStyle name="Normal_opsmacro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nk" xfId="0"/>
    <cellStyle name="Normal_PKDATA1" xfId="0"/>
    <cellStyle name="Normal_PKDATA1 (2)" xfId="0"/>
    <cellStyle name="Normal_PKDATA1_1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Curve" xfId="0"/>
    <cellStyle name="Normal_PriceCurve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MM-1" xfId="0"/>
    <cellStyle name="Normal_Quarter End Months" xfId="0"/>
    <cellStyle name="Normal_r1" xfId="0"/>
    <cellStyle name="Normal_R2FAC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lton Sea 4" xfId="0"/>
    <cellStyle name="Normal_SATOCPX" xfId="0"/>
    <cellStyle name="Normal_SC COP" xfId="0"/>
    <cellStyle name="Normal_ScreeningModel" xfId="0"/>
    <cellStyle name="Normal_SELECT" xfId="0"/>
    <cellStyle name="Normal_SHEET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brownsville_0121" xfId="0"/>
    <cellStyle name="Normal_Sheet1_dimon" xfId="0"/>
    <cellStyle name="Normal_Sheet1_dimon_1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ecifics" xfId="0"/>
    <cellStyle name="Normal_sprint contr" xfId="0"/>
    <cellStyle name="Normal_Staff cost%rev" xfId="0"/>
    <cellStyle name="Normal_Summary" xfId="0"/>
    <cellStyle name="Normal_SUMMARY_brownsville_0121" xfId="0"/>
    <cellStyle name="Normal_SUMMARY_DCF_IPP" xfId="0"/>
    <cellStyle name="Normal_Summary_dimon" xfId="0"/>
    <cellStyle name="Normal_SUMPAGE" xfId="0"/>
    <cellStyle name="Normal_Supplementary analysis" xfId="0"/>
    <cellStyle name="Normal_SWI-C-CO.XLS" xfId="0"/>
    <cellStyle name="Normal_Tax Depr" xfId="0"/>
    <cellStyle name="Normal_Template" xfId="0"/>
    <cellStyle name="Normal_Template_dimon" xfId="0"/>
    <cellStyle name="Normal_TESTDATA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Dlg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Yuma CE Strategic" xfId="0"/>
    <cellStyle name="Normal_yuma_1006a" xfId="0"/>
    <cellStyle name="Percent [2]" xfId="0"/>
    <cellStyle name="Percent_dimon" xfId="0"/>
    <cellStyle name="Percent_Salton Sea 4" xfId="0"/>
    <cellStyle name="Percent_SPC99-03" xfId="0"/>
    <cellStyle name="Percent_Tony" xfId="0"/>
    <cellStyle name="Percent_Yuma CE Strategic" xfId="0"/>
    <cellStyle name="Standard_Anpassen der Amortisation" xfId="0"/>
    <cellStyle name="Standard_ATW" xfId="0"/>
    <cellStyle name="Standard_Compiling Utility Macros" xfId="0"/>
    <cellStyle name="Standard_FixerSetupDlg" xfId="0"/>
    <cellStyle name="Standard_Sperren" xfId="0"/>
    <cellStyle name="Standard_Sperren_1" xfId="0"/>
    <cellStyle name="Standard_TemplateInformation" xfId="0"/>
    <cellStyle name="Standard_TemplateInformation_1" xfId="0"/>
    <cellStyle name="Total" xfId="0"/>
    <cellStyle name="uk" xfId="0"/>
    <cellStyle name="Un" xfId="0"/>
    <cellStyle name="Unprot" xfId="0"/>
    <cellStyle name="Unprot$" xfId="0"/>
    <cellStyle name="Unprot_CurrencySKorea" xfId="0"/>
    <cellStyle name="Unprot_GenMod" xfId="0"/>
    <cellStyle name="Unprot_ScreeningModel" xfId="0"/>
    <cellStyle name="Unprotect" xfId="0"/>
    <cellStyle name="Unprotect_dimon" xfId="0"/>
    <cellStyle name="Unprotect_summary" xfId="0"/>
    <cellStyle name="Währung [0]_Compiling Utility Macros" xfId="0"/>
    <cellStyle name="Währung [0]_FixerSetupDlg" xfId="0"/>
    <cellStyle name="Währung [0]_TemplateInformation" xfId="0"/>
    <cellStyle name="Währung_Compiling Utility Macros" xfId="0"/>
    <cellStyle name="Währung_FixerSetupDlg" xfId="0"/>
    <cellStyle name="Währung_TemplateInformation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externalLink" Target="externalLinks/externalLink1.xml"/><Relationship Id="rId21" Type="http://schemas.openxmlformats.org/officeDocument/2006/relationships/externalLink" Target="externalLinks/externalLink2.xml"/><Relationship Id="rId22" Type="http://schemas.openxmlformats.org/officeDocument/2006/relationships/externalLink" Target="externalLinks/externalLink3.xml"/><Relationship Id="rId23" Type="http://schemas.openxmlformats.org/officeDocument/2006/relationships/externalLink" Target="externalLinks/externalLink4.xml"/><Relationship Id="rId24" Type="http://schemas.openxmlformats.org/officeDocument/2006/relationships/externalLink" Target="externalLinks/externalLink5.xml"/><Relationship Id="rId25" Type="http://schemas.openxmlformats.org/officeDocument/2006/relationships/externalLink" Target="externalLinks/externalLink6.xml"/><Relationship Id="rId26" Type="http://schemas.openxmlformats.org/officeDocument/2006/relationships/externalLink" Target="externalLinks/externalLink7.xml"/><Relationship Id="rId27" Type="http://schemas.openxmlformats.org/officeDocument/2006/relationships/externalLink" Target="externalLinks/externalLink8.xml"/><Relationship Id="rId28" Type="http://schemas.openxmlformats.org/officeDocument/2006/relationships/externalLink" Target="externalLinks/externalLink9.xml"/><Relationship Id="rId2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433440</xdr:colOff>
          <xdr:row>31</xdr:row>
          <xdr:rowOff>29160</xdr:rowOff>
        </xdr:from>
        <xdr:to>
          <xdr:col>3</xdr:col>
          <xdr:colOff>655920</xdr:colOff>
          <xdr:row>32</xdr:row>
          <xdr:rowOff>161640</xdr:rowOff>
        </xdr:to>
        <xdr:sp>
          <xdr:nvSpPr>
            <xdr:cNvPr id="1001" name="Button 422" descr="Goal Seek Equit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Goal Seek Equity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NAES/From_KO/LM6000s/Control/BasePowerModel-2-7-0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PEMEX_Model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NAES/From_KO/LM6000s/Control/OldCostConfiguration-1-20-99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Brownsville2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ast%20Origination/CTG%20Models/brownsville_0121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NAES/GenSvcs/Genco/Financing/Control/Wilton_New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Genco/Valuation/05-08-00/Peaker%20Valuation%20050800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Genco/Valuation/03-29-00/00%20O&amp;M%20analysis%20-%200001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%08ANALYSIS/ATPVBAEN.XLA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Tracking Sheet"/>
      <sheetName val="Assumptions"/>
      <sheetName val="Price_Technical Assumption"/>
      <sheetName val="IS"/>
      <sheetName val="BS"/>
      <sheetName val="Returns Analysis"/>
      <sheetName val="Debt"/>
      <sheetName val="Depreciation"/>
      <sheetName val="Taxes"/>
      <sheetName val="ID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IS &amp; CF"/>
      <sheetName val="Ops"/>
      <sheetName val="Ins &amp; PT"/>
      <sheetName val="Financing"/>
      <sheetName val="Dep"/>
      <sheetName val="O&amp;M"/>
      <sheetName val="Volumes"/>
      <sheetName val="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PROJECTCONFIGURATION"/>
      <sheetName val="SOURCEDATA"/>
      <sheetName val="OPERATIONAL CHARACTERISTICS"/>
      <sheetName val="EPC DETAIL X 2 LM 6000"/>
      <sheetName val="FINANCE"/>
      <sheetName val="TURBINE AVAILABILITY"/>
      <sheetName val="CLAR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roject Assumptions"/>
      <sheetName val="PPA Assumptions &amp;Summary"/>
      <sheetName val="Operations"/>
      <sheetName val="Book Income Statement"/>
      <sheetName val="Cash Flow Statement"/>
      <sheetName val="B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Capacity Prices"/>
      <sheetName val="Assumptions"/>
      <sheetName val="Spark-Spread"/>
      <sheetName val="99 Acct Sumry"/>
      <sheetName val="00 Acct Sumry"/>
      <sheetName val="Consolidated"/>
      <sheetName val="Brownsville"/>
      <sheetName val="Caledonia"/>
      <sheetName val="New Albany"/>
      <sheetName val="Gleason"/>
      <sheetName val="Wheatland"/>
      <sheetName val="Wilton"/>
      <sheetName val="Depreciation"/>
      <sheetName val="Notes"/>
      <sheetName val="Process"/>
      <sheetName val="Changes"/>
      <sheetName val="Start Charge Matri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WC Summ"/>
      <sheetName val="WC MO"/>
      <sheetName val="WC YTD"/>
      <sheetName val="WH Summ"/>
      <sheetName val="WH MO"/>
      <sheetName val="WH YTD"/>
      <sheetName val="Gl Summ"/>
      <sheetName val="Gl MO"/>
      <sheetName val="Gl YT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G"/>
      <sheetName val="VBA Functions and Subs"/>
      <sheetName val="Loc Table"/>
    </sheetNames>
    <definedNames>
      <definedName name="xirr"/>
      <definedName name="xnpv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5.99"/>
    <col collapsed="false" customWidth="true" hidden="false" outlineLevel="0" max="2" min="2" style="1" width="19.28"/>
    <col collapsed="false" customWidth="true" hidden="false" outlineLevel="0" max="3" min="3" style="1" width="20.7"/>
    <col collapsed="false" customWidth="true" hidden="false" outlineLevel="0" max="4" min="4" style="1" width="21.13"/>
    <col collapsed="false" customWidth="true" hidden="false" outlineLevel="0" max="5" min="5" style="1" width="24.7"/>
    <col collapsed="false" customWidth="true" hidden="false" outlineLevel="0" max="6" min="6" style="1" width="21.28"/>
    <col collapsed="false" customWidth="true" hidden="false" outlineLevel="0" max="7" min="7" style="1" width="17.7"/>
    <col collapsed="false" customWidth="true" hidden="false" outlineLevel="0" max="8" min="8" style="1" width="9.85"/>
    <col collapsed="false" customWidth="true" hidden="false" outlineLevel="0" max="9" min="9" style="1" width="14.14"/>
    <col collapsed="false" customWidth="true" hidden="false" outlineLevel="0" max="10" min="10" style="1" width="22.99"/>
    <col collapsed="false" customWidth="true" hidden="false" outlineLevel="0" max="11" min="11" style="1" width="14.41"/>
    <col collapsed="false" customWidth="true" hidden="false" outlineLevel="0" max="12" min="12" style="1" width="13.85"/>
    <col collapsed="false" customWidth="true" hidden="false" outlineLevel="0" max="13" min="13" style="1" width="5.13"/>
    <col collapsed="false" customWidth="true" hidden="false" outlineLevel="0" max="16" min="14" style="1" width="14.41"/>
    <col collapsed="false" customWidth="true" hidden="false" outlineLevel="0" max="17" min="17" style="1" width="5.71"/>
    <col collapsed="false" customWidth="true" hidden="false" outlineLevel="0" max="18" min="18" style="1" width="12.28"/>
    <col collapsed="false" customWidth="true" hidden="false" outlineLevel="0" max="19" min="19" style="1" width="8.99"/>
    <col collapsed="false" customWidth="true" hidden="false" outlineLevel="0" max="20" min="20" style="1" width="11.99"/>
    <col collapsed="false" customWidth="true" hidden="false" outlineLevel="0" max="21" min="21" style="1" width="12.85"/>
    <col collapsed="false" customWidth="true" hidden="false" outlineLevel="0" max="22" min="22" style="1" width="11.99"/>
    <col collapsed="false" customWidth="true" hidden="false" outlineLevel="0" max="23" min="23" style="1" width="22.99"/>
    <col collapsed="false" customWidth="true" hidden="false" outlineLevel="0" max="29" min="24" style="1" width="11.99"/>
    <col collapsed="false" customWidth="false" hidden="false" outlineLevel="0" max="30" min="30" style="1" width="9.14"/>
    <col collapsed="false" customWidth="true" hidden="false" outlineLevel="0" max="33" min="31" style="1" width="9.99"/>
    <col collapsed="false" customWidth="true" hidden="false" outlineLevel="0" max="34" min="34" style="1" width="11.99"/>
    <col collapsed="false" customWidth="true" hidden="false" outlineLevel="0" max="35" min="35" style="1" width="17.56"/>
    <col collapsed="false" customWidth="true" hidden="false" outlineLevel="0" max="36" min="36" style="1" width="22.42"/>
    <col collapsed="false" customWidth="true" hidden="false" outlineLevel="0" max="37" min="37" style="1" width="18.99"/>
    <col collapsed="false" customWidth="true" hidden="false" outlineLevel="0" max="38" min="38" style="1" width="10.28"/>
    <col collapsed="false" customWidth="true" hidden="false" outlineLevel="0" max="58" min="39" style="1" width="13.14"/>
    <col collapsed="false" customWidth="false" hidden="false" outlineLevel="0" max="59" min="59" style="1" width="9.14"/>
    <col collapsed="false" customWidth="true" hidden="false" outlineLevel="0" max="69" min="60" style="1" width="9.99"/>
    <col collapsed="false" customWidth="false" hidden="false" outlineLevel="0" max="70" min="70" style="1" width="9.14"/>
    <col collapsed="false" customWidth="true" hidden="false" outlineLevel="0" max="76" min="71" style="1" width="9.99"/>
    <col collapsed="false" customWidth="false" hidden="false" outlineLevel="0" max="77" min="77" style="1" width="9.14"/>
    <col collapsed="false" customWidth="true" hidden="false" outlineLevel="0" max="83" min="78" style="1" width="9.99"/>
    <col collapsed="false" customWidth="false" hidden="false" outlineLevel="0" max="257" min="84" style="1" width="9.14"/>
  </cols>
  <sheetData>
    <row r="1" customFormat="false" ht="25.5" hidden="true" customHeight="false" outlineLevel="0" collapsed="false">
      <c r="A1" s="2" t="s">
        <v>0</v>
      </c>
      <c r="T1" s="3"/>
      <c r="AH1" s="3"/>
    </row>
    <row r="2" customFormat="false" ht="12.75" hidden="false" customHeight="true" outlineLevel="0" collapsed="false">
      <c r="A2" s="2"/>
      <c r="T2" s="3"/>
      <c r="AH2" s="3"/>
    </row>
    <row r="3" customFormat="false" ht="18.75" hidden="false" customHeight="false" outlineLevel="0" collapsed="false">
      <c r="A3" s="4" t="s">
        <v>1</v>
      </c>
      <c r="B3" s="5"/>
      <c r="C3" s="5"/>
      <c r="D3" s="5"/>
    </row>
    <row r="5" customFormat="false" ht="13.5" hidden="false" customHeight="false" outlineLevel="0" collapsed="false">
      <c r="S5" s="6"/>
    </row>
    <row r="6" customFormat="false" ht="15.75" hidden="false" customHeight="false" outlineLevel="0" collapsed="false">
      <c r="A6" s="7" t="s">
        <v>2</v>
      </c>
      <c r="B6" s="8"/>
      <c r="C6" s="8"/>
      <c r="D6" s="8"/>
      <c r="E6" s="9"/>
      <c r="F6" s="9"/>
      <c r="G6" s="10"/>
      <c r="T6" s="11"/>
    </row>
    <row r="7" customFormat="false" ht="15.75" hidden="false" customHeight="false" outlineLevel="0" collapsed="false">
      <c r="A7" s="12" t="s">
        <v>3</v>
      </c>
      <c r="B7" s="13" t="s">
        <v>4</v>
      </c>
      <c r="C7" s="14" t="s">
        <v>5</v>
      </c>
      <c r="D7" s="15"/>
      <c r="E7" s="16" t="s">
        <v>6</v>
      </c>
      <c r="F7" s="13" t="s">
        <v>4</v>
      </c>
      <c r="G7" s="17" t="s">
        <v>5</v>
      </c>
      <c r="X7" s="18"/>
      <c r="Y7" s="18"/>
      <c r="Z7" s="18"/>
    </row>
    <row r="8" customFormat="false" ht="15.75" hidden="false" customHeight="false" outlineLevel="0" collapsed="false">
      <c r="A8" s="19" t="s">
        <v>7</v>
      </c>
      <c r="B8" s="20" t="e">
        <f aca="false">C8/$C$14</f>
        <v>#VALUE!</v>
      </c>
      <c r="C8" s="21" t="n">
        <f aca="false">B33</f>
        <v>578000</v>
      </c>
      <c r="D8" s="22"/>
      <c r="E8" s="23" t="s">
        <v>8</v>
      </c>
      <c r="F8" s="24" t="e">
        <f aca="false">G8/G14</f>
        <v>#VALUE!</v>
      </c>
      <c r="G8" s="25" t="e">
        <f aca="false">(C14-G12)*Allocation!C10</f>
        <v>#VALUE!</v>
      </c>
      <c r="H8" s="26"/>
      <c r="X8" s="18"/>
      <c r="Y8" s="18"/>
      <c r="Z8" s="18"/>
    </row>
    <row r="9" customFormat="false" ht="15.75" hidden="false" customHeight="false" outlineLevel="0" collapsed="false">
      <c r="A9" s="12" t="s">
        <v>9</v>
      </c>
      <c r="B9" s="27" t="e">
        <f aca="false">C9/$C$14</f>
        <v>#VALUE!</v>
      </c>
      <c r="C9" s="28" t="n">
        <f aca="false">E20</f>
        <v>735000</v>
      </c>
      <c r="D9" s="29"/>
      <c r="E9" s="16" t="s">
        <v>10</v>
      </c>
      <c r="F9" s="30" t="e">
        <f aca="false">G9/G14</f>
        <v>#VALUE!</v>
      </c>
      <c r="G9" s="31" t="e">
        <f aca="false">(C14-G12)*Allocation!C15</f>
        <v>#VALUE!</v>
      </c>
      <c r="H9" s="5"/>
      <c r="T9" s="32"/>
      <c r="X9" s="18"/>
      <c r="Y9" s="18"/>
      <c r="Z9" s="18"/>
    </row>
    <row r="10" customFormat="false" ht="15.75" hidden="false" customHeight="false" outlineLevel="0" collapsed="false">
      <c r="A10" s="19" t="s">
        <v>11</v>
      </c>
      <c r="B10" s="20" t="e">
        <f aca="false">SUM(B8:B9)</f>
        <v>#VALUE!</v>
      </c>
      <c r="C10" s="21" t="n">
        <f aca="false">IS!A50</f>
        <v>1075431</v>
      </c>
      <c r="D10" s="33"/>
      <c r="E10" s="23" t="s">
        <v>11</v>
      </c>
      <c r="F10" s="24" t="e">
        <f aca="false">SUM(F8:F9)</f>
        <v>#VALUE!</v>
      </c>
      <c r="G10" s="25" t="e">
        <f aca="false">SUM(G8:G9)</f>
        <v>#VALUE!</v>
      </c>
      <c r="H10" s="34"/>
      <c r="T10" s="32"/>
      <c r="X10" s="18"/>
      <c r="Y10" s="18"/>
      <c r="Z10" s="18"/>
    </row>
    <row r="11" customFormat="false" ht="15.75" hidden="false" customHeight="false" outlineLevel="0" collapsed="false">
      <c r="A11" s="35"/>
      <c r="B11" s="33"/>
      <c r="C11" s="33"/>
      <c r="D11" s="33"/>
      <c r="E11" s="33"/>
      <c r="F11" s="33"/>
      <c r="G11" s="36"/>
      <c r="H11" s="5"/>
      <c r="T11" s="32"/>
      <c r="X11" s="18"/>
      <c r="Y11" s="18"/>
      <c r="Z11" s="18"/>
    </row>
    <row r="12" customFormat="false" ht="15.75" hidden="false" customHeight="false" outlineLevel="0" collapsed="false">
      <c r="A12" s="37" t="s">
        <v>12</v>
      </c>
      <c r="B12" s="20" t="e">
        <f aca="false">C12/$C$14</f>
        <v>#VALUE!</v>
      </c>
      <c r="C12" s="21" t="e">
        <f aca="false">'Amortization of Power Contract'!C54</f>
        <v>#VALUE!</v>
      </c>
      <c r="D12" s="15"/>
      <c r="E12" s="15" t="s">
        <v>12</v>
      </c>
      <c r="F12" s="24" t="e">
        <f aca="false">G12/G14</f>
        <v>#VALUE!</v>
      </c>
      <c r="G12" s="25" t="e">
        <f aca="false">'Amortization of Power Contract'!C54</f>
        <v>#VALUE!</v>
      </c>
      <c r="H12" s="38"/>
      <c r="T12" s="32"/>
      <c r="W12" s="18"/>
      <c r="X12" s="18"/>
      <c r="Y12" s="18"/>
      <c r="Z12" s="18"/>
    </row>
    <row r="13" customFormat="false" ht="15.75" hidden="false" customHeight="false" outlineLevel="0" collapsed="false">
      <c r="A13" s="35"/>
      <c r="B13" s="33"/>
      <c r="C13" s="39"/>
      <c r="D13" s="33"/>
      <c r="E13" s="33"/>
      <c r="F13" s="33"/>
      <c r="G13" s="36"/>
      <c r="H13" s="5"/>
      <c r="T13" s="32"/>
      <c r="W13" s="18"/>
      <c r="X13" s="18"/>
      <c r="Y13" s="18"/>
      <c r="Z13" s="18"/>
    </row>
    <row r="14" customFormat="false" ht="16.5" hidden="false" customHeight="false" outlineLevel="0" collapsed="false">
      <c r="A14" s="40" t="s">
        <v>13</v>
      </c>
      <c r="B14" s="41" t="e">
        <f aca="false">C14/$C$14</f>
        <v>#VALUE!</v>
      </c>
      <c r="C14" s="42" t="e">
        <f aca="false">C12+C10</f>
        <v>#VALUE!</v>
      </c>
      <c r="D14" s="43"/>
      <c r="E14" s="44" t="s">
        <v>14</v>
      </c>
      <c r="F14" s="45" t="e">
        <f aca="false">SUM(F12,F10)</f>
        <v>#VALUE!</v>
      </c>
      <c r="G14" s="46" t="e">
        <f aca="false">G12+G10</f>
        <v>#VALUE!</v>
      </c>
      <c r="H14" s="5"/>
      <c r="T14" s="32"/>
    </row>
    <row r="15" customFormat="false" ht="16.5" hidden="false" customHeight="false" outlineLevel="0" collapsed="false">
      <c r="A15" s="47"/>
      <c r="B15" s="48"/>
      <c r="C15" s="28"/>
      <c r="D15" s="15"/>
      <c r="E15" s="15"/>
      <c r="F15" s="49"/>
      <c r="G15" s="50"/>
      <c r="H15" s="5"/>
      <c r="T15" s="32"/>
    </row>
    <row r="16" customFormat="false" ht="15.75" hidden="false" customHeight="false" outlineLevel="0" collapsed="false">
      <c r="A16" s="7" t="s">
        <v>15</v>
      </c>
      <c r="B16" s="9"/>
      <c r="C16" s="9"/>
      <c r="D16" s="51"/>
      <c r="E16" s="9"/>
      <c r="F16" s="9"/>
      <c r="G16" s="10"/>
      <c r="H16" s="5"/>
      <c r="T16" s="32"/>
    </row>
    <row r="17" customFormat="false" ht="15.75" hidden="false" customHeight="false" outlineLevel="0" collapsed="false">
      <c r="A17" s="35"/>
      <c r="B17" s="52" t="s">
        <v>16</v>
      </c>
      <c r="C17" s="52" t="s">
        <v>17</v>
      </c>
      <c r="D17" s="52" t="s">
        <v>18</v>
      </c>
      <c r="E17" s="52" t="s">
        <v>19</v>
      </c>
      <c r="F17" s="53"/>
      <c r="G17" s="54"/>
      <c r="H17" s="5"/>
      <c r="T17" s="32"/>
    </row>
    <row r="18" customFormat="false" ht="15.75" hidden="false" customHeight="false" outlineLevel="0" collapsed="false">
      <c r="A18" s="55" t="s">
        <v>20</v>
      </c>
      <c r="B18" s="56"/>
      <c r="C18" s="56"/>
      <c r="D18" s="56"/>
      <c r="E18" s="33"/>
      <c r="F18" s="33"/>
      <c r="G18" s="36"/>
      <c r="H18" s="5"/>
      <c r="T18" s="32"/>
    </row>
    <row r="19" customFormat="false" ht="15.75" hidden="false" customHeight="false" outlineLevel="0" collapsed="false">
      <c r="A19" s="57" t="s">
        <v>21</v>
      </c>
      <c r="B19" s="58" t="n">
        <v>36892</v>
      </c>
      <c r="C19" s="33"/>
      <c r="D19" s="33"/>
      <c r="E19" s="33"/>
      <c r="F19" s="33"/>
      <c r="G19" s="36"/>
      <c r="H19" s="5"/>
      <c r="T19" s="32"/>
    </row>
    <row r="20" customFormat="false" ht="15.75" hidden="false" customHeight="false" outlineLevel="0" collapsed="false">
      <c r="A20" s="57" t="s">
        <v>22</v>
      </c>
      <c r="B20" s="59" t="n">
        <v>50000</v>
      </c>
      <c r="C20" s="59" t="n">
        <v>210000</v>
      </c>
      <c r="D20" s="59" t="n">
        <v>475000</v>
      </c>
      <c r="E20" s="60" t="n">
        <f aca="false">SUM(B20:D20)</f>
        <v>735000</v>
      </c>
      <c r="F20" s="61"/>
      <c r="G20" s="62"/>
      <c r="H20" s="5"/>
      <c r="T20" s="32"/>
    </row>
    <row r="21" customFormat="false" ht="15.75" hidden="false" customHeight="false" outlineLevel="0" collapsed="false">
      <c r="A21" s="57" t="s">
        <v>23</v>
      </c>
      <c r="B21" s="63" t="n">
        <f aca="false">Debt!E98</f>
        <v>2.99520876112252</v>
      </c>
      <c r="C21" s="63" t="n">
        <f aca="false">Debt!J98</f>
        <v>9.9958932238193</v>
      </c>
      <c r="D21" s="63" t="n">
        <f aca="false">Debt!O98</f>
        <v>19.9972621492129</v>
      </c>
      <c r="E21" s="64"/>
      <c r="F21" s="61"/>
      <c r="G21" s="62"/>
      <c r="H21" s="34"/>
      <c r="T21" s="32"/>
    </row>
    <row r="22" customFormat="false" ht="15.75" hidden="false" customHeight="false" outlineLevel="0" collapsed="false">
      <c r="A22" s="57" t="s">
        <v>24</v>
      </c>
      <c r="B22" s="58" t="n">
        <v>37986</v>
      </c>
      <c r="C22" s="58" t="n">
        <v>40543</v>
      </c>
      <c r="D22" s="58" t="n">
        <v>44196</v>
      </c>
      <c r="E22" s="60"/>
      <c r="F22" s="33"/>
      <c r="G22" s="36"/>
      <c r="H22" s="34"/>
      <c r="T22" s="32"/>
    </row>
    <row r="23" customFormat="false" ht="15.75" hidden="false" customHeight="false" outlineLevel="0" collapsed="false">
      <c r="A23" s="57" t="s">
        <v>25</v>
      </c>
      <c r="B23" s="65" t="n">
        <f aca="false">Debt!E99</f>
        <v>1.75621492128679</v>
      </c>
      <c r="C23" s="65" t="n">
        <f aca="false">Debt!J99</f>
        <v>7.15483367556468</v>
      </c>
      <c r="D23" s="65" t="n">
        <f aca="false">Debt!O99</f>
        <v>15.0306091718001</v>
      </c>
      <c r="E23" s="66"/>
      <c r="F23" s="33"/>
      <c r="G23" s="36"/>
      <c r="H23" s="5"/>
      <c r="T23" s="32"/>
    </row>
    <row r="24" customFormat="false" ht="15.75" hidden="false" customHeight="false" outlineLevel="0" collapsed="false">
      <c r="A24" s="57"/>
      <c r="B24" s="33"/>
      <c r="C24" s="33"/>
      <c r="D24" s="33"/>
      <c r="E24" s="60"/>
      <c r="F24" s="33"/>
      <c r="G24" s="36"/>
      <c r="T24" s="32"/>
    </row>
    <row r="25" customFormat="false" ht="15.75" hidden="false" customHeight="false" outlineLevel="0" collapsed="false">
      <c r="A25" s="37" t="s">
        <v>26</v>
      </c>
      <c r="B25" s="67" t="n">
        <v>0.068</v>
      </c>
      <c r="C25" s="67" t="n">
        <v>0.065</v>
      </c>
      <c r="D25" s="67" t="n">
        <v>0.062</v>
      </c>
      <c r="E25" s="68" t="n">
        <f aca="false">SUMPRODUCT(B25:D25,$B$20:$D$20)/E20</f>
        <v>0.063265306122449</v>
      </c>
      <c r="F25" s="33"/>
      <c r="G25" s="36"/>
      <c r="T25" s="32"/>
    </row>
    <row r="26" customFormat="false" ht="15.75" hidden="false" customHeight="false" outlineLevel="0" collapsed="false">
      <c r="A26" s="69" t="s">
        <v>27</v>
      </c>
      <c r="B26" s="70" t="n">
        <v>0.0225</v>
      </c>
      <c r="C26" s="70" t="n">
        <v>0.045</v>
      </c>
      <c r="D26" s="70" t="n">
        <v>0.05</v>
      </c>
      <c r="E26" s="71" t="n">
        <f aca="false">SUMPRODUCT(B26:D26,$B$20:$D$20)/E20</f>
        <v>0.0467006802721088</v>
      </c>
      <c r="F26" s="33"/>
      <c r="G26" s="36"/>
      <c r="T26" s="32"/>
    </row>
    <row r="27" customFormat="false" ht="15.75" hidden="false" customHeight="false" outlineLevel="0" collapsed="false">
      <c r="A27" s="57" t="s">
        <v>28</v>
      </c>
      <c r="B27" s="72" t="n">
        <f aca="false">SUM(B25:B26)</f>
        <v>0.0905</v>
      </c>
      <c r="C27" s="72" t="n">
        <f aca="false">SUM(C25:C26)</f>
        <v>0.11</v>
      </c>
      <c r="D27" s="72" t="n">
        <f aca="false">SUM(D25:D26)</f>
        <v>0.112</v>
      </c>
      <c r="E27" s="68" t="n">
        <f aca="false">SUMPRODUCT(B27:D27,$B$20:$D$20)/E20</f>
        <v>0.109965986394558</v>
      </c>
      <c r="F27" s="33"/>
      <c r="G27" s="36"/>
      <c r="T27" s="32"/>
    </row>
    <row r="28" customFormat="false" ht="15.75" hidden="false" customHeight="false" outlineLevel="0" collapsed="false">
      <c r="A28" s="37"/>
      <c r="B28" s="15"/>
      <c r="C28" s="15"/>
      <c r="D28" s="15"/>
      <c r="E28" s="73"/>
      <c r="F28" s="33"/>
      <c r="G28" s="36"/>
      <c r="T28" s="32"/>
    </row>
    <row r="29" customFormat="false" ht="15.75" hidden="false" customHeight="false" outlineLevel="0" collapsed="false">
      <c r="A29" s="37" t="s">
        <v>29</v>
      </c>
      <c r="B29" s="74" t="n">
        <v>0.05</v>
      </c>
      <c r="C29" s="33"/>
      <c r="D29" s="33"/>
      <c r="E29" s="75"/>
      <c r="F29" s="76"/>
      <c r="G29" s="77"/>
      <c r="T29" s="32"/>
    </row>
    <row r="30" customFormat="false" ht="15.75" hidden="false" customHeight="false" outlineLevel="0" collapsed="false">
      <c r="A30" s="35"/>
      <c r="B30" s="33"/>
      <c r="C30" s="33"/>
      <c r="D30" s="33"/>
      <c r="E30" s="33"/>
      <c r="F30" s="78"/>
      <c r="G30" s="36"/>
      <c r="T30" s="32"/>
    </row>
    <row r="31" customFormat="false" ht="15.75" hidden="false" customHeight="false" outlineLevel="0" collapsed="false">
      <c r="A31" s="55" t="s">
        <v>30</v>
      </c>
      <c r="B31" s="33"/>
      <c r="C31" s="33"/>
      <c r="D31" s="33"/>
      <c r="E31" s="33"/>
      <c r="F31" s="33"/>
      <c r="G31" s="36"/>
      <c r="T31" s="32"/>
    </row>
    <row r="32" customFormat="false" ht="15.75" hidden="false" customHeight="false" outlineLevel="0" collapsed="false">
      <c r="A32" s="57" t="s">
        <v>31</v>
      </c>
      <c r="B32" s="58" t="n">
        <v>36892</v>
      </c>
      <c r="C32" s="33"/>
      <c r="D32" s="33"/>
      <c r="E32" s="33"/>
      <c r="F32" s="33"/>
      <c r="G32" s="36"/>
      <c r="T32" s="32"/>
    </row>
    <row r="33" customFormat="false" ht="15.75" hidden="false" customHeight="false" outlineLevel="0" collapsed="false">
      <c r="A33" s="57" t="s">
        <v>22</v>
      </c>
      <c r="B33" s="79" t="n">
        <v>578000</v>
      </c>
      <c r="C33" s="33"/>
      <c r="D33" s="33"/>
      <c r="E33" s="33"/>
      <c r="F33" s="33"/>
      <c r="G33" s="36"/>
      <c r="T33" s="32"/>
    </row>
    <row r="34" customFormat="false" ht="16.5" hidden="false" customHeight="false" outlineLevel="0" collapsed="false">
      <c r="A34" s="80" t="s">
        <v>32</v>
      </c>
      <c r="B34" s="81" t="n">
        <v>0.14</v>
      </c>
      <c r="C34" s="82"/>
      <c r="D34" s="82"/>
      <c r="E34" s="82"/>
      <c r="F34" s="82"/>
      <c r="G34" s="83"/>
      <c r="T34" s="32"/>
    </row>
    <row r="35" customFormat="false" ht="16.5" hidden="false" customHeight="false" outlineLevel="0" collapsed="false">
      <c r="A35" s="33"/>
      <c r="B35" s="33"/>
      <c r="C35" s="33"/>
      <c r="D35" s="33"/>
      <c r="E35" s="33"/>
      <c r="F35" s="33"/>
      <c r="G35" s="33"/>
      <c r="T35" s="32"/>
    </row>
    <row r="36" customFormat="false" ht="15.75" hidden="false" customHeight="false" outlineLevel="0" collapsed="false">
      <c r="A36" s="84" t="s">
        <v>33</v>
      </c>
      <c r="B36" s="85"/>
      <c r="C36" s="86"/>
      <c r="D36" s="86"/>
      <c r="E36" s="87"/>
      <c r="F36" s="87"/>
      <c r="G36" s="10"/>
      <c r="T36" s="32"/>
    </row>
    <row r="37" customFormat="false" ht="15.75" hidden="false" customHeight="false" outlineLevel="0" collapsed="false">
      <c r="A37" s="35"/>
      <c r="B37" s="88" t="s">
        <v>34</v>
      </c>
      <c r="C37" s="88"/>
      <c r="D37" s="33"/>
      <c r="E37" s="33"/>
      <c r="F37" s="15"/>
      <c r="G37" s="36"/>
      <c r="T37" s="32"/>
    </row>
    <row r="38" customFormat="false" ht="15.75" hidden="false" customHeight="false" outlineLevel="0" collapsed="false">
      <c r="A38" s="37"/>
      <c r="B38" s="89" t="n">
        <v>1999</v>
      </c>
      <c r="C38" s="89" t="n">
        <v>2000</v>
      </c>
      <c r="D38" s="89" t="s">
        <v>35</v>
      </c>
      <c r="E38" s="89" t="s">
        <v>36</v>
      </c>
      <c r="F38" s="13" t="s">
        <v>37</v>
      </c>
      <c r="G38" s="36"/>
      <c r="T38" s="32"/>
    </row>
    <row r="39" customFormat="false" ht="15.75" hidden="false" customHeight="false" outlineLevel="0" collapsed="false">
      <c r="A39" s="90" t="s">
        <v>38</v>
      </c>
      <c r="B39" s="91"/>
      <c r="C39" s="33"/>
      <c r="D39" s="91"/>
      <c r="E39" s="91"/>
      <c r="F39" s="15"/>
      <c r="G39" s="36"/>
      <c r="T39" s="32"/>
    </row>
    <row r="40" customFormat="false" ht="15.75" hidden="false" customHeight="false" outlineLevel="0" collapsed="false">
      <c r="A40" s="92" t="s">
        <v>39</v>
      </c>
      <c r="B40" s="93" t="e">
        <f aca="false">G8</f>
        <v>#VALUE!</v>
      </c>
      <c r="C40" s="50" t="e">
        <f aca="false">G9</f>
        <v>#VALUE!</v>
      </c>
      <c r="D40" s="93" t="n">
        <v>15</v>
      </c>
      <c r="E40" s="94" t="s">
        <v>40</v>
      </c>
      <c r="F40" s="95" t="n">
        <v>0</v>
      </c>
      <c r="G40" s="36"/>
      <c r="T40" s="32"/>
    </row>
    <row r="41" customFormat="false" ht="15.75" hidden="false" customHeight="false" outlineLevel="0" collapsed="false">
      <c r="A41" s="92"/>
      <c r="B41" s="93"/>
      <c r="C41" s="50"/>
      <c r="D41" s="93"/>
      <c r="E41" s="94"/>
      <c r="F41" s="95"/>
      <c r="G41" s="36"/>
      <c r="T41" s="32"/>
    </row>
    <row r="42" customFormat="false" ht="15.75" hidden="false" customHeight="false" outlineLevel="0" collapsed="false">
      <c r="A42" s="90" t="s">
        <v>41</v>
      </c>
      <c r="B42" s="96"/>
      <c r="C42" s="97"/>
      <c r="D42" s="96"/>
      <c r="E42" s="96"/>
      <c r="F42" s="95"/>
      <c r="G42" s="36"/>
      <c r="T42" s="32"/>
    </row>
    <row r="43" customFormat="false" ht="16.5" hidden="false" customHeight="false" outlineLevel="0" collapsed="false">
      <c r="A43" s="98" t="s">
        <v>42</v>
      </c>
      <c r="B43" s="99" t="e">
        <f aca="false">G8+'Amortization of Power Contract'!C46</f>
        <v>#VALUE!</v>
      </c>
      <c r="C43" s="100" t="e">
        <f aca="false">G9+'Amortization of Power Contract'!C50</f>
        <v>#VALUE!</v>
      </c>
      <c r="D43" s="99" t="n">
        <v>30</v>
      </c>
      <c r="E43" s="101" t="s">
        <v>43</v>
      </c>
      <c r="F43" s="102" t="n">
        <v>0.1</v>
      </c>
      <c r="G43" s="83"/>
      <c r="T43" s="32"/>
    </row>
    <row r="44" customFormat="false" ht="16.5" hidden="false" customHeight="false" outlineLevel="0" collapsed="false">
      <c r="T44" s="32"/>
    </row>
    <row r="45" customFormat="false" ht="15.75" hidden="false" customHeight="false" outlineLevel="0" collapsed="false">
      <c r="A45" s="7" t="s">
        <v>44</v>
      </c>
      <c r="B45" s="87"/>
      <c r="C45" s="87"/>
      <c r="D45" s="87"/>
      <c r="E45" s="87"/>
      <c r="F45" s="87"/>
      <c r="G45" s="103"/>
      <c r="T45" s="32"/>
    </row>
    <row r="46" customFormat="false" ht="15.75" hidden="false" customHeight="false" outlineLevel="0" collapsed="false">
      <c r="A46" s="37"/>
      <c r="B46" s="15"/>
      <c r="C46" s="15"/>
      <c r="D46" s="15"/>
      <c r="E46" s="15"/>
      <c r="F46" s="15"/>
      <c r="G46" s="104"/>
      <c r="T46" s="32"/>
    </row>
    <row r="47" customFormat="false" ht="15.75" hidden="false" customHeight="false" outlineLevel="0" collapsed="false">
      <c r="A47" s="69" t="s">
        <v>45</v>
      </c>
      <c r="B47" s="105"/>
      <c r="C47" s="33"/>
      <c r="D47" s="13" t="s">
        <v>46</v>
      </c>
      <c r="E47" s="13" t="s">
        <v>47</v>
      </c>
      <c r="F47" s="15"/>
      <c r="G47" s="104"/>
      <c r="T47" s="32"/>
    </row>
    <row r="48" customFormat="false" ht="15.75" hidden="false" customHeight="false" outlineLevel="0" collapsed="false">
      <c r="A48" s="37" t="s">
        <v>48</v>
      </c>
      <c r="B48" s="15"/>
      <c r="C48" s="33"/>
      <c r="D48" s="106" t="e">
        <f aca="false">Debt!D84</f>
        <v>#VALUE!</v>
      </c>
      <c r="E48" s="106" t="e">
        <f aca="false">Debt!D85</f>
        <v>#VALUE!</v>
      </c>
      <c r="F48" s="15"/>
      <c r="G48" s="104"/>
      <c r="T48" s="32"/>
    </row>
    <row r="49" customFormat="false" ht="15.75" hidden="false" customHeight="false" outlineLevel="0" collapsed="false">
      <c r="A49" s="37" t="s">
        <v>49</v>
      </c>
      <c r="B49" s="15"/>
      <c r="C49" s="33"/>
      <c r="D49" s="106" t="n">
        <f aca="false">Debt!G84</f>
        <v>2.22719710850389</v>
      </c>
      <c r="E49" s="106" t="n">
        <f aca="false">Debt!G85</f>
        <v>3.20635745479295</v>
      </c>
      <c r="F49" s="15"/>
      <c r="G49" s="104"/>
      <c r="T49" s="32"/>
    </row>
    <row r="50" customFormat="false" ht="15.75" hidden="false" customHeight="false" outlineLevel="0" collapsed="false">
      <c r="A50" s="37"/>
      <c r="B50" s="15"/>
      <c r="C50" s="15"/>
      <c r="D50" s="15"/>
      <c r="E50" s="15"/>
      <c r="F50" s="15"/>
      <c r="G50" s="104"/>
      <c r="T50" s="32"/>
    </row>
    <row r="51" customFormat="false" ht="15.75" hidden="false" customHeight="false" outlineLevel="0" collapsed="false">
      <c r="A51" s="37"/>
      <c r="B51" s="15"/>
      <c r="C51" s="15"/>
      <c r="D51" s="13" t="s">
        <v>50</v>
      </c>
      <c r="E51" s="13" t="s">
        <v>51</v>
      </c>
      <c r="F51" s="13" t="s">
        <v>52</v>
      </c>
      <c r="G51" s="104"/>
      <c r="T51" s="32"/>
    </row>
    <row r="52" customFormat="false" ht="15.75" hidden="false" customHeight="false" outlineLevel="0" collapsed="false">
      <c r="A52" s="37" t="s">
        <v>53</v>
      </c>
      <c r="B52" s="15"/>
      <c r="C52" s="15"/>
      <c r="D52" s="50" t="n">
        <f aca="false">SUMPRODUCT(Assumptions!C9:E9,Assumptions!C10:E10)/SUM(Assumptions!C9:E9)</f>
        <v>11956.1945945946</v>
      </c>
      <c r="E52" s="50" t="n">
        <f aca="false">SUMPRODUCT(Assumptions!G9:I9,Assumptions!G10:I10)/SUM(Assumptions!G9:I9)</f>
        <v>11458.7430730479</v>
      </c>
      <c r="F52" s="50" t="n">
        <f aca="false">SUMPRODUCT(Assumptions!C9:I9,Assumptions!C10:I10)/Assumptions!K9</f>
        <v>11682.1907734998</v>
      </c>
      <c r="G52" s="104"/>
      <c r="T52" s="32"/>
    </row>
    <row r="53" customFormat="false" ht="15.75" hidden="false" customHeight="false" outlineLevel="0" collapsed="false">
      <c r="A53" s="35"/>
      <c r="B53" s="33"/>
      <c r="C53" s="33"/>
      <c r="D53" s="33"/>
      <c r="E53" s="33"/>
      <c r="F53" s="33"/>
      <c r="G53" s="36"/>
      <c r="T53" s="32"/>
    </row>
    <row r="54" customFormat="false" ht="15.75" hidden="false" customHeight="false" outlineLevel="0" collapsed="false">
      <c r="A54" s="37" t="s">
        <v>54</v>
      </c>
      <c r="B54" s="15"/>
      <c r="C54" s="15"/>
      <c r="D54" s="50" t="n">
        <f aca="false">SUM(Assumptions!C9:E9)</f>
        <v>1295</v>
      </c>
      <c r="E54" s="50" t="n">
        <f aca="false">SUM(Assumptions!G9:I9)</f>
        <v>1588</v>
      </c>
      <c r="F54" s="50" t="n">
        <f aca="false">SUM(D54:E54)</f>
        <v>2883</v>
      </c>
      <c r="G54" s="104"/>
      <c r="T54" s="32"/>
    </row>
    <row r="55" customFormat="false" ht="15.75" hidden="false" customHeight="false" outlineLevel="0" collapsed="false">
      <c r="A55" s="37"/>
      <c r="B55" s="33"/>
      <c r="C55" s="33"/>
      <c r="D55" s="50"/>
      <c r="E55" s="50"/>
      <c r="F55" s="50"/>
      <c r="G55" s="36"/>
      <c r="T55" s="32"/>
    </row>
    <row r="56" customFormat="false" ht="15.75" hidden="false" customHeight="false" outlineLevel="0" collapsed="false">
      <c r="A56" s="37" t="s">
        <v>55</v>
      </c>
      <c r="B56" s="33"/>
      <c r="C56" s="33"/>
      <c r="D56" s="50" t="n">
        <f aca="false">CF!V31/Assumptions!K9</f>
        <v>191.887400638752</v>
      </c>
      <c r="E56" s="33"/>
      <c r="F56" s="33"/>
      <c r="G56" s="36"/>
      <c r="T56" s="32"/>
    </row>
    <row r="57" customFormat="false" ht="12.75" hidden="false" customHeight="false" outlineLevel="0" collapsed="false">
      <c r="A57" s="35"/>
      <c r="B57" s="33"/>
      <c r="C57" s="33"/>
      <c r="D57" s="33"/>
      <c r="E57" s="33"/>
      <c r="F57" s="33"/>
      <c r="G57" s="36"/>
      <c r="T57" s="107"/>
      <c r="U57" s="107"/>
      <c r="V57" s="107"/>
      <c r="W57" s="107"/>
      <c r="X57" s="107"/>
    </row>
    <row r="58" customFormat="false" ht="15.75" hidden="false" customHeight="false" outlineLevel="0" collapsed="false">
      <c r="A58" s="37" t="s">
        <v>56</v>
      </c>
      <c r="B58" s="15"/>
      <c r="C58" s="15"/>
      <c r="D58" s="108" t="e">
        <f aca="false">CF!B33</f>
        <v>#VALUE!</v>
      </c>
      <c r="E58" s="15"/>
      <c r="F58" s="15"/>
      <c r="G58" s="104"/>
      <c r="T58" s="107"/>
      <c r="U58" s="107"/>
      <c r="V58" s="107"/>
      <c r="W58" s="107"/>
      <c r="X58" s="107"/>
    </row>
    <row r="59" customFormat="false" ht="15.75" hidden="false" customHeight="false" outlineLevel="0" collapsed="false">
      <c r="A59" s="37"/>
      <c r="B59" s="91"/>
      <c r="C59" s="109"/>
      <c r="D59" s="110"/>
      <c r="E59" s="15"/>
      <c r="F59" s="15"/>
      <c r="G59" s="104"/>
      <c r="T59" s="111"/>
      <c r="U59" s="107"/>
      <c r="V59" s="107"/>
      <c r="W59" s="107"/>
      <c r="X59" s="107"/>
    </row>
    <row r="60" customFormat="false" ht="15.75" hidden="false" customHeight="false" outlineLevel="0" collapsed="false">
      <c r="A60" s="37"/>
      <c r="B60" s="13" t="n">
        <v>2001</v>
      </c>
      <c r="C60" s="13" t="n">
        <v>2002</v>
      </c>
      <c r="D60" s="13" t="n">
        <v>2003</v>
      </c>
      <c r="E60" s="13" t="n">
        <v>2004</v>
      </c>
      <c r="F60" s="13" t="n">
        <v>2005</v>
      </c>
      <c r="G60" s="36"/>
      <c r="T60" s="111"/>
      <c r="U60" s="107"/>
      <c r="V60" s="107"/>
      <c r="W60" s="107"/>
      <c r="X60" s="107"/>
    </row>
    <row r="61" customFormat="false" ht="15.75" hidden="false" customHeight="false" outlineLevel="0" collapsed="false">
      <c r="A61" s="37" t="s">
        <v>57</v>
      </c>
      <c r="B61" s="50" t="e">
        <f aca="false">IS!B33</f>
        <v>#VALUE!</v>
      </c>
      <c r="C61" s="50" t="e">
        <f aca="false">IS!C33</f>
        <v>#VALUE!</v>
      </c>
      <c r="D61" s="50" t="e">
        <f aca="false">IS!D33</f>
        <v>#VALUE!</v>
      </c>
      <c r="E61" s="50" t="n">
        <f aca="false">IS!E33</f>
        <v>208938.043807967</v>
      </c>
      <c r="F61" s="50" t="n">
        <f aca="false">IS!F33</f>
        <v>219875.441542811</v>
      </c>
      <c r="G61" s="36"/>
      <c r="T61" s="111"/>
      <c r="U61" s="107"/>
      <c r="V61" s="107"/>
      <c r="W61" s="107"/>
      <c r="X61" s="107"/>
    </row>
    <row r="62" customFormat="false" ht="15.75" hidden="false" customHeight="false" outlineLevel="0" collapsed="false">
      <c r="A62" s="37" t="s">
        <v>58</v>
      </c>
      <c r="B62" s="50" t="e">
        <f aca="false">IS!B46</f>
        <v>#VALUE!</v>
      </c>
      <c r="C62" s="50" t="e">
        <f aca="false">IS!C46</f>
        <v>#VALUE!</v>
      </c>
      <c r="D62" s="50" t="e">
        <f aca="false">IS!D46</f>
        <v>#VALUE!</v>
      </c>
      <c r="E62" s="50" t="e">
        <f aca="false">IS!E46</f>
        <v>#VALUE!</v>
      </c>
      <c r="F62" s="50" t="e">
        <f aca="false">IS!F46</f>
        <v>#VALUE!</v>
      </c>
      <c r="G62" s="36"/>
      <c r="T62" s="111"/>
      <c r="U62" s="107"/>
      <c r="V62" s="107"/>
      <c r="W62" s="107"/>
      <c r="X62" s="107"/>
    </row>
    <row r="63" customFormat="false" ht="15.75" hidden="false" customHeight="false" outlineLevel="0" collapsed="false">
      <c r="A63" s="37" t="s">
        <v>59</v>
      </c>
      <c r="B63" s="50" t="e">
        <f aca="false">CF!C17</f>
        <v>#VALUE!</v>
      </c>
      <c r="C63" s="50" t="e">
        <f aca="false">CF!D17</f>
        <v>#VALUE!</v>
      </c>
      <c r="D63" s="50" t="e">
        <f aca="false">CF!E17</f>
        <v>#VALUE!</v>
      </c>
      <c r="E63" s="50" t="n">
        <f aca="false">CF!F17</f>
        <v>115203.183138563</v>
      </c>
      <c r="F63" s="50" t="n">
        <f aca="false">CF!G17</f>
        <v>121748.250321729</v>
      </c>
      <c r="G63" s="36"/>
      <c r="T63" s="111"/>
      <c r="U63" s="107"/>
      <c r="V63" s="107"/>
      <c r="W63" s="107"/>
      <c r="X63" s="107"/>
    </row>
    <row r="64" customFormat="false" ht="16.5" hidden="false" customHeight="false" outlineLevel="0" collapsed="false">
      <c r="A64" s="112" t="s">
        <v>60</v>
      </c>
      <c r="B64" s="100" t="e">
        <f aca="false">CF!C22</f>
        <v>#VALUE!</v>
      </c>
      <c r="C64" s="100" t="e">
        <f aca="false">CF!D22</f>
        <v>#VALUE!</v>
      </c>
      <c r="D64" s="100" t="e">
        <f aca="false">CF!E22</f>
        <v>#VALUE!</v>
      </c>
      <c r="E64" s="100" t="e">
        <f aca="false">CF!F22</f>
        <v>#VALUE!</v>
      </c>
      <c r="F64" s="100" t="e">
        <f aca="false">CF!G22</f>
        <v>#VALUE!</v>
      </c>
      <c r="G64" s="83"/>
      <c r="I64" s="113"/>
      <c r="J64" s="114"/>
      <c r="K64" s="114"/>
      <c r="L64" s="114"/>
      <c r="M64" s="114"/>
      <c r="N64" s="114"/>
      <c r="O64" s="114"/>
      <c r="P64" s="114"/>
      <c r="Q64" s="114"/>
      <c r="R64" s="114"/>
      <c r="S64" s="107"/>
      <c r="T64" s="111"/>
      <c r="U64" s="107"/>
      <c r="V64" s="107"/>
      <c r="W64" s="107"/>
      <c r="X64" s="107"/>
    </row>
    <row r="65" customFormat="false" ht="15.75" hidden="false" customHeight="false" outlineLevel="0" collapsed="false">
      <c r="J65" s="114"/>
      <c r="K65" s="114"/>
      <c r="L65" s="114"/>
      <c r="M65" s="114"/>
      <c r="N65" s="114"/>
      <c r="O65" s="114"/>
      <c r="P65" s="114"/>
      <c r="Q65" s="114"/>
      <c r="R65" s="114"/>
      <c r="S65" s="107"/>
      <c r="T65" s="111"/>
      <c r="U65" s="107"/>
      <c r="V65" s="107"/>
      <c r="W65" s="107"/>
      <c r="X65" s="107"/>
    </row>
    <row r="66" customFormat="false" ht="15.75" hidden="false" customHeight="false" outlineLevel="0" collapsed="false">
      <c r="J66" s="114"/>
      <c r="K66" s="114"/>
      <c r="L66" s="114"/>
      <c r="M66" s="114"/>
      <c r="N66" s="114"/>
      <c r="O66" s="114"/>
      <c r="P66" s="114"/>
      <c r="Q66" s="114"/>
      <c r="R66" s="114"/>
      <c r="S66" s="107"/>
      <c r="T66" s="111"/>
      <c r="U66" s="107"/>
      <c r="V66" s="107"/>
      <c r="W66" s="107"/>
      <c r="X66" s="107"/>
    </row>
    <row r="67" customFormat="false" ht="15.75" hidden="false" customHeight="false" outlineLevel="0" collapsed="false"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11"/>
      <c r="U67" s="107"/>
      <c r="V67" s="107"/>
      <c r="W67" s="107"/>
      <c r="X67" s="107"/>
    </row>
    <row r="68" customFormat="false" ht="12.75" hidden="false" customHeight="false" outlineLevel="0" collapsed="false"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</row>
    <row r="69" customFormat="false" ht="12.75" hidden="false" customHeight="false" outlineLevel="0" collapsed="false"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</row>
    <row r="70" customFormat="false" ht="12.75" hidden="false" customHeight="false" outlineLevel="0" collapsed="false"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</row>
    <row r="71" customFormat="false" ht="12.75" hidden="false" customHeight="false" outlineLevel="0" collapsed="false"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</row>
    <row r="72" customFormat="false" ht="12.75" hidden="false" customHeight="false" outlineLevel="0" collapsed="false"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</row>
    <row r="73" customFormat="false" ht="12.75" hidden="false" customHeight="false" outlineLevel="0" collapsed="false"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</row>
    <row r="74" customFormat="false" ht="12.75" hidden="false" customHeight="false" outlineLevel="0" collapsed="false"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</row>
    <row r="75" customFormat="false" ht="12.75" hidden="false" customHeight="false" outlineLevel="0" collapsed="false">
      <c r="S75" s="107"/>
      <c r="T75" s="107"/>
      <c r="U75" s="107"/>
      <c r="V75" s="107"/>
      <c r="W75" s="107"/>
      <c r="X75" s="107"/>
    </row>
    <row r="76" customFormat="false" ht="12.75" hidden="false" customHeight="false" outlineLevel="0" collapsed="false">
      <c r="S76" s="107"/>
      <c r="T76" s="107"/>
      <c r="U76" s="107"/>
      <c r="V76" s="107"/>
      <c r="W76" s="107"/>
      <c r="X76" s="107"/>
    </row>
    <row r="77" customFormat="false" ht="12.75" hidden="false" customHeight="false" outlineLevel="0" collapsed="false">
      <c r="S77" s="107"/>
      <c r="T77" s="107"/>
      <c r="U77" s="107"/>
      <c r="V77" s="107"/>
      <c r="W77" s="107"/>
      <c r="X77" s="107"/>
    </row>
    <row r="78" customFormat="false" ht="12.75" hidden="false" customHeight="false" outlineLevel="0" collapsed="false">
      <c r="S78" s="107"/>
      <c r="T78" s="107"/>
      <c r="U78" s="107"/>
      <c r="V78" s="107"/>
      <c r="W78" s="107"/>
      <c r="X78" s="107"/>
    </row>
    <row r="79" customFormat="false" ht="12.75" hidden="false" customHeight="false" outlineLevel="0" collapsed="false">
      <c r="S79" s="107"/>
      <c r="T79" s="107"/>
      <c r="U79" s="107"/>
      <c r="V79" s="107"/>
      <c r="W79" s="107"/>
      <c r="X79" s="107"/>
    </row>
    <row r="80" customFormat="false" ht="12.75" hidden="false" customHeight="false" outlineLevel="0" collapsed="false">
      <c r="S80" s="107"/>
      <c r="T80" s="107"/>
      <c r="U80" s="107"/>
      <c r="V80" s="107"/>
      <c r="W80" s="107"/>
      <c r="X80" s="107"/>
    </row>
    <row r="81" customFormat="false" ht="12.75" hidden="false" customHeight="false" outlineLevel="0" collapsed="false">
      <c r="S81" s="107"/>
      <c r="T81" s="107"/>
      <c r="U81" s="107"/>
      <c r="V81" s="107"/>
      <c r="W81" s="107"/>
      <c r="X81" s="107"/>
    </row>
    <row r="82" customFormat="false" ht="12.75" hidden="false" customHeight="false" outlineLevel="0" collapsed="false">
      <c r="S82" s="107"/>
      <c r="T82" s="107"/>
      <c r="U82" s="107"/>
      <c r="V82" s="107"/>
      <c r="W82" s="107"/>
      <c r="X82" s="107"/>
    </row>
    <row r="83" customFormat="false" ht="12.75" hidden="false" customHeight="false" outlineLevel="0" collapsed="false">
      <c r="S83" s="107"/>
      <c r="T83" s="107"/>
      <c r="U83" s="107"/>
      <c r="V83" s="107"/>
      <c r="W83" s="107"/>
      <c r="X83" s="107"/>
    </row>
    <row r="84" customFormat="false" ht="12.75" hidden="false" customHeight="false" outlineLevel="0" collapsed="false">
      <c r="S84" s="107"/>
      <c r="T84" s="107"/>
      <c r="U84" s="107"/>
      <c r="V84" s="107"/>
      <c r="W84" s="107"/>
      <c r="X84" s="107"/>
    </row>
    <row r="85" customFormat="false" ht="12.75" hidden="false" customHeight="false" outlineLevel="0" collapsed="false">
      <c r="S85" s="107"/>
      <c r="T85" s="107"/>
      <c r="U85" s="107"/>
      <c r="V85" s="107"/>
      <c r="W85" s="107"/>
      <c r="X85" s="107"/>
    </row>
    <row r="86" customFormat="false" ht="12.75" hidden="false" customHeight="false" outlineLevel="0" collapsed="false">
      <c r="S86" s="107"/>
      <c r="T86" s="107"/>
      <c r="U86" s="107"/>
      <c r="V86" s="107"/>
      <c r="W86" s="107"/>
      <c r="X86" s="107"/>
    </row>
    <row r="87" customFormat="false" ht="12.75" hidden="false" customHeight="false" outlineLevel="0" collapsed="false">
      <c r="S87" s="107"/>
      <c r="T87" s="107"/>
      <c r="U87" s="107"/>
      <c r="V87" s="107"/>
      <c r="W87" s="107"/>
      <c r="X87" s="107"/>
    </row>
    <row r="88" customFormat="false" ht="12.75" hidden="false" customHeight="false" outlineLevel="0" collapsed="false"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</row>
    <row r="89" customFormat="false" ht="12.75" hidden="false" customHeight="false" outlineLevel="0" collapsed="false"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</row>
    <row r="94" customFormat="false" ht="12.75" hidden="false" customHeight="false" outlineLevel="0" collapsed="false">
      <c r="Q94" s="5"/>
    </row>
  </sheetData>
  <mergeCells count="1">
    <mergeCell ref="B37:C3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8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22">
              <controlPr defaultSize="0" print="false" autoFill="0" autoPict="0" macro="Module2.Equity">
                <anchor moveWithCells="true" sizeWithCells="false">
                  <from>
                    <xdr:col>2</xdr:col>
                    <xdr:colOff>433440</xdr:colOff>
                    <xdr:row>31</xdr:row>
                    <xdr:rowOff>29160</xdr:rowOff>
                  </from>
                  <to>
                    <xdr:col>3</xdr:col>
                    <xdr:colOff>655920</xdr:colOff>
                    <xdr:row>32</xdr:row>
                    <xdr:rowOff>161640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5" width="47.56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2.28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230</v>
      </c>
      <c r="B2" s="437"/>
      <c r="C2" s="437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</row>
    <row r="6" customFormat="false" ht="12.75" hidden="false" customHeight="false" outlineLevel="0" collapsed="false">
      <c r="A6" s="219"/>
      <c r="B6" s="222"/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8"/>
      <c r="W7" s="438"/>
      <c r="X7" s="438"/>
      <c r="Y7" s="217" t="n">
        <f aca="false">SUM(Z7:AS7)-SUM(Z8:AS8)</f>
        <v>0</v>
      </c>
      <c r="Z7" s="218" t="n">
        <f aca="false">B10+B11</f>
        <v>1429.00403866386</v>
      </c>
      <c r="AA7" s="218" t="n">
        <f aca="false">C10+C11</f>
        <v>1471.87415982378</v>
      </c>
      <c r="AB7" s="218" t="n">
        <f aca="false">D10+D11</f>
        <v>1516.03038461849</v>
      </c>
      <c r="AC7" s="218" t="n">
        <f aca="false">E16</f>
        <v>1223.85865315705</v>
      </c>
      <c r="AD7" s="218" t="n">
        <f aca="false">F16</f>
        <v>1260.57441275176</v>
      </c>
      <c r="AE7" s="218" t="n">
        <f aca="false">G16</f>
        <v>1298.39164513431</v>
      </c>
      <c r="AF7" s="218" t="n">
        <f aca="false">H16</f>
        <v>1337.34339448834</v>
      </c>
      <c r="AG7" s="218" t="n">
        <f aca="false">I16</f>
        <v>1377.46369632299</v>
      </c>
      <c r="AH7" s="218" t="n">
        <f aca="false">J16</f>
        <v>1418.78760721268</v>
      </c>
      <c r="AI7" s="218" t="n">
        <f aca="false">K16</f>
        <v>1461.35123542906</v>
      </c>
      <c r="AJ7" s="218" t="n">
        <f aca="false">L16</f>
        <v>1505.19177249193</v>
      </c>
      <c r="AK7" s="218" t="n">
        <f aca="false">M16</f>
        <v>1550.34752566669</v>
      </c>
      <c r="AL7" s="218" t="n">
        <f aca="false">N16</f>
        <v>1596.85795143669</v>
      </c>
      <c r="AM7" s="218" t="n">
        <f aca="false">O16</f>
        <v>1644.76368997979</v>
      </c>
      <c r="AN7" s="218" t="n">
        <f aca="false">P16</f>
        <v>1694.10660067918</v>
      </c>
      <c r="AO7" s="218" t="n">
        <f aca="false">Q16</f>
        <v>1744.92979869956</v>
      </c>
      <c r="AP7" s="218" t="n">
        <f aca="false">R16</f>
        <v>1797.27769266055</v>
      </c>
      <c r="AQ7" s="218" t="n">
        <f aca="false">S16</f>
        <v>1851.19602344036</v>
      </c>
      <c r="AR7" s="218" t="n">
        <f aca="false">T16</f>
        <v>1906.73190414357</v>
      </c>
      <c r="AS7" s="218" t="n">
        <f aca="false">U16</f>
        <v>1963.93386126788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8"/>
      <c r="W8" s="1"/>
      <c r="X8" s="1"/>
      <c r="Y8" s="217" t="n">
        <v>0</v>
      </c>
      <c r="Z8" s="439" t="n">
        <f aca="false">B23+B24</f>
        <v>1429.00403866386</v>
      </c>
      <c r="AA8" s="439" t="n">
        <f aca="false">C23+C24</f>
        <v>1471.87415982378</v>
      </c>
      <c r="AB8" s="439" t="n">
        <f aca="false">D23+D24</f>
        <v>1516.03038461849</v>
      </c>
      <c r="AC8" s="439" t="n">
        <f aca="false">E23+1/3*E24</f>
        <v>1223.85865315705</v>
      </c>
      <c r="AD8" s="439" t="n">
        <f aca="false">F23+1/3*F24</f>
        <v>1260.57441275176</v>
      </c>
      <c r="AE8" s="439" t="n">
        <f aca="false">G23+1/3*G24</f>
        <v>1298.39164513431</v>
      </c>
      <c r="AF8" s="439" t="n">
        <f aca="false">H23+1/3*H24</f>
        <v>1337.34339448834</v>
      </c>
      <c r="AG8" s="439" t="n">
        <f aca="false">I23+1/3*I24</f>
        <v>1377.46369632299</v>
      </c>
      <c r="AH8" s="439" t="n">
        <f aca="false">J23+1/3*J24</f>
        <v>1418.78760721268</v>
      </c>
      <c r="AI8" s="439" t="n">
        <f aca="false">K23+1/3*K24</f>
        <v>1461.35123542906</v>
      </c>
      <c r="AJ8" s="439" t="n">
        <f aca="false">L23+1/3*L24</f>
        <v>1505.19177249193</v>
      </c>
      <c r="AK8" s="439" t="n">
        <f aca="false">M23+1/3*M24</f>
        <v>1550.34752566669</v>
      </c>
      <c r="AL8" s="439" t="n">
        <f aca="false">N23+1/3*N24</f>
        <v>1596.85795143669</v>
      </c>
      <c r="AM8" s="439" t="n">
        <f aca="false">O23+1/3*O24</f>
        <v>1644.76368997979</v>
      </c>
      <c r="AN8" s="439" t="n">
        <f aca="false">P23+1/3*P24</f>
        <v>1694.10660067918</v>
      </c>
      <c r="AO8" s="439" t="n">
        <f aca="false">Q23+1/3*Q24</f>
        <v>1744.92979869956</v>
      </c>
      <c r="AP8" s="439" t="n">
        <f aca="false">R23+1/3*R24</f>
        <v>1797.27769266055</v>
      </c>
      <c r="AQ8" s="439" t="n">
        <f aca="false">S23+1/3*S24</f>
        <v>1851.19602344036</v>
      </c>
      <c r="AR8" s="439" t="n">
        <f aca="false">T23+1/3*T24</f>
        <v>1906.73190414357</v>
      </c>
      <c r="AS8" s="439" t="n">
        <f aca="false">U23+1/3*U24</f>
        <v>1963.93386126788</v>
      </c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Assumption'!D27*12*Assumptions!$C$9</f>
        <v>21984</v>
      </c>
      <c r="C9" s="26" t="n">
        <f aca="false">'Power Price Assumption'!E27*12*Assumptions!$C$9</f>
        <v>21984</v>
      </c>
      <c r="D9" s="26" t="n">
        <f aca="false">'Power Price Assumption'!F27*12*Assumptions!$C$9</f>
        <v>21984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8"/>
      <c r="W9" s="224" t="n">
        <f aca="false">SUM(B9:U9)</f>
        <v>65952</v>
      </c>
      <c r="X9" s="1"/>
      <c r="Y9" s="217"/>
      <c r="Z9" s="221" t="n">
        <f aca="false">Z7-Z8</f>
        <v>0</v>
      </c>
      <c r="AA9" s="221" t="n">
        <f aca="false">AA7-AA8</f>
        <v>0</v>
      </c>
      <c r="AB9" s="221" t="n">
        <f aca="false">AB7-AB8</f>
        <v>0</v>
      </c>
      <c r="AC9" s="221" t="n">
        <f aca="false">AC7-AC8</f>
        <v>0</v>
      </c>
      <c r="AD9" s="221" t="n">
        <f aca="false">AD7-AD8</f>
        <v>0</v>
      </c>
      <c r="AE9" s="221" t="n">
        <f aca="false">AE7-AE8</f>
        <v>0</v>
      </c>
      <c r="AF9" s="221" t="n">
        <f aca="false">AF7-AF8</f>
        <v>0</v>
      </c>
      <c r="AG9" s="221" t="n">
        <f aca="false">AG7-AG8</f>
        <v>0</v>
      </c>
      <c r="AH9" s="221" t="n">
        <f aca="false">AH7-AH8</f>
        <v>0</v>
      </c>
      <c r="AI9" s="221" t="n">
        <f aca="false">AI7-AI8</f>
        <v>0</v>
      </c>
      <c r="AJ9" s="221" t="n">
        <f aca="false">AJ7-AJ8</f>
        <v>0</v>
      </c>
      <c r="AK9" s="221" t="n">
        <f aca="false">AK7-AK8</f>
        <v>0</v>
      </c>
      <c r="AL9" s="221" t="n">
        <f aca="false">AL7-AL8</f>
        <v>0</v>
      </c>
      <c r="AM9" s="221" t="n">
        <f aca="false">AM7-AM8</f>
        <v>0</v>
      </c>
      <c r="AN9" s="221" t="n">
        <f aca="false">AN7-AN8</f>
        <v>0</v>
      </c>
      <c r="AO9" s="221" t="n">
        <f aca="false">AO7-AO8</f>
        <v>0</v>
      </c>
      <c r="AP9" s="221" t="n">
        <f aca="false">AP7-AP8</f>
        <v>0</v>
      </c>
      <c r="AQ9" s="221" t="n">
        <f aca="false">AQ7-AQ8</f>
        <v>0</v>
      </c>
      <c r="AR9" s="221" t="n">
        <f aca="false">AR7-AR8</f>
        <v>0</v>
      </c>
      <c r="AS9" s="221" t="n">
        <f aca="false">AS7-AS8</f>
        <v>0</v>
      </c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122</v>
      </c>
      <c r="B10" s="26" t="n">
        <f aca="false">Assumptions!C19*Assumptions!C17/1000*(1+Assumptions!$C$25)</f>
        <v>965.504038663861</v>
      </c>
      <c r="C10" s="26" t="n">
        <f aca="false">B10*(1+Assumptions!$C$25)</f>
        <v>994.469159823777</v>
      </c>
      <c r="D10" s="26" t="n">
        <f aca="false">C10*(1+Assumptions!$C$25)</f>
        <v>1024.30323461849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8"/>
      <c r="W10" s="224" t="n">
        <f aca="false">SUM(B10:U10)</f>
        <v>2984.27643310613</v>
      </c>
      <c r="X10" s="1"/>
      <c r="Y10" s="217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123</v>
      </c>
      <c r="B11" s="34" t="n">
        <f aca="false">Assumptions!$C$18*Assumptions!$C$11*Assumptions!$C$8/1000*(1+Assumptions!$C$25)</f>
        <v>463.5</v>
      </c>
      <c r="C11" s="224" t="n">
        <f aca="false">B11*(1+Assumptions!$C$25)</f>
        <v>477.405</v>
      </c>
      <c r="D11" s="224" t="n">
        <f aca="false">C11*(1+Assumptions!$C$25)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8"/>
      <c r="W11" s="224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Contract'!$C$11/3</f>
        <v>#VALUE!</v>
      </c>
      <c r="C12" s="34" t="e">
        <f aca="false">'Amortization of Power Contract'!$C$11/3</f>
        <v>#VALUE!</v>
      </c>
      <c r="D12" s="34" t="e">
        <f aca="false">'Amortization of Power Contract'!$C$11/3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8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8"/>
      <c r="W13" s="224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5" t="s">
        <v>125</v>
      </c>
      <c r="B14" s="34"/>
      <c r="W14" s="224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Assumption'!G27*Assumptions!$C$9*12</f>
        <v>35282.9006440893</v>
      </c>
      <c r="F15" s="26" t="n">
        <f aca="false">'Power Price Assumption'!H27*Assumptions!$C$9*12</f>
        <v>37032.4519185071</v>
      </c>
      <c r="G15" s="26" t="n">
        <f aca="false">'Power Price Assumption'!I27*Assumptions!$C$9*12</f>
        <v>37507.3452044017</v>
      </c>
      <c r="H15" s="26" t="n">
        <f aca="false">'Power Price Assumption'!J27*Assumptions!$C$9*12</f>
        <v>37988.3283823047</v>
      </c>
      <c r="I15" s="26" t="n">
        <f aca="false">'Power Price Assumption'!K27*Assumptions!$C$9*12</f>
        <v>38475.4795472023</v>
      </c>
      <c r="J15" s="26" t="n">
        <f aca="false">'Power Price Assumption'!L27*Assumptions!$C$9*12</f>
        <v>38968.8777955481</v>
      </c>
      <c r="K15" s="26" t="n">
        <f aca="false">'Power Price Assumption'!M27*Assumptions!$C$9*12</f>
        <v>39468.6032381054</v>
      </c>
      <c r="L15" s="26" t="n">
        <f aca="false">'Power Price Assumption'!N27*Assumptions!$C$9*12</f>
        <v>40215.4342737747</v>
      </c>
      <c r="M15" s="26" t="n">
        <f aca="false">'Power Price Assumption'!O27*Assumptions!$C$9*12</f>
        <v>40976.3969622029</v>
      </c>
      <c r="N15" s="26" t="n">
        <f aca="false">'Power Price Assumption'!P27*Assumptions!$C$9*12</f>
        <v>41751.7587047166</v>
      </c>
      <c r="O15" s="26" t="n">
        <f aca="false">'Power Price Assumption'!Q27*Assumptions!$C$9*12</f>
        <v>42541.7919624519</v>
      </c>
      <c r="P15" s="26" t="n">
        <f aca="false">'Power Price Assumption'!R27*Assumptions!$C$9*12</f>
        <v>43346.7743520965</v>
      </c>
      <c r="Q15" s="26" t="n">
        <f aca="false">'Power Price Assumption'!S27*Assumptions!$C$9*12</f>
        <v>43965.2208029777</v>
      </c>
      <c r="R15" s="26" t="n">
        <f aca="false">'Power Price Assumption'!T27*Assumptions!$C$9*12</f>
        <v>44592.4908864895</v>
      </c>
      <c r="S15" s="26" t="n">
        <f aca="false">'Power Price Assumption'!U27*Assumptions!$C$9*12</f>
        <v>45228.7104930672</v>
      </c>
      <c r="T15" s="26" t="n">
        <f aca="false">'Power Price Assumption'!V27*Assumptions!$C$9*12</f>
        <v>45874.0073092769</v>
      </c>
      <c r="U15" s="26" t="n">
        <f aca="false">'Power Price Assumption'!W27*Assumptions!$C$9*12</f>
        <v>46528.5108434423</v>
      </c>
      <c r="V15" s="440"/>
      <c r="W15" s="224" t="n">
        <f aca="false">SUM(B15:U15)</f>
        <v>699745.083320655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40"/>
      <c r="BE15" s="440"/>
      <c r="BF15" s="440"/>
      <c r="BG15" s="440"/>
      <c r="BH15" s="440"/>
      <c r="BI15" s="440"/>
      <c r="BJ15" s="440"/>
      <c r="BK15" s="440"/>
      <c r="BL15" s="440"/>
      <c r="BM15" s="440"/>
      <c r="BN15" s="440"/>
      <c r="BO15" s="440"/>
      <c r="BP15" s="440"/>
      <c r="BQ15" s="440"/>
      <c r="BR15" s="440"/>
      <c r="BS15" s="440"/>
      <c r="BT15" s="440"/>
      <c r="BU15" s="440"/>
      <c r="BV15" s="440"/>
      <c r="BW15" s="440"/>
      <c r="BX15" s="440"/>
      <c r="BY15" s="440"/>
      <c r="BZ15" s="440"/>
      <c r="CA15" s="440"/>
      <c r="CB15" s="440"/>
      <c r="CC15" s="440"/>
      <c r="CD15" s="440"/>
      <c r="CE15" s="440"/>
      <c r="CF15" s="440"/>
      <c r="CG15" s="440"/>
      <c r="CH15" s="440"/>
      <c r="CI15" s="440"/>
      <c r="CJ15" s="440"/>
      <c r="CK15" s="440"/>
      <c r="CL15" s="440"/>
      <c r="CM15" s="440"/>
      <c r="CN15" s="440"/>
      <c r="CO15" s="440"/>
      <c r="CP15" s="440"/>
      <c r="CQ15" s="440"/>
      <c r="CR15" s="440"/>
      <c r="CS15" s="440"/>
      <c r="CT15" s="440"/>
      <c r="CU15" s="440"/>
      <c r="CV15" s="440"/>
      <c r="CW15" s="440"/>
      <c r="CX15" s="440"/>
      <c r="CY15" s="440"/>
      <c r="CZ15" s="440"/>
      <c r="DA15" s="440"/>
      <c r="DB15" s="440"/>
      <c r="DC15" s="440"/>
      <c r="DD15" s="440"/>
      <c r="DE15" s="440"/>
      <c r="DF15" s="440"/>
      <c r="DG15" s="440"/>
      <c r="DH15" s="440"/>
      <c r="DI15" s="440"/>
      <c r="DJ15" s="440"/>
      <c r="DK15" s="440"/>
      <c r="DL15" s="440"/>
      <c r="DM15" s="440"/>
      <c r="DN15" s="440"/>
      <c r="DO15" s="440"/>
      <c r="DP15" s="440"/>
      <c r="DQ15" s="440"/>
      <c r="DR15" s="440"/>
      <c r="DS15" s="440"/>
      <c r="DT15" s="440"/>
      <c r="DU15" s="440"/>
      <c r="DV15" s="440"/>
      <c r="DW15" s="440"/>
      <c r="DX15" s="440"/>
      <c r="DY15" s="440"/>
      <c r="DZ15" s="440"/>
      <c r="EA15" s="440"/>
      <c r="EB15" s="440"/>
      <c r="EC15" s="440"/>
      <c r="ED15" s="440"/>
      <c r="EE15" s="440"/>
      <c r="EF15" s="440"/>
      <c r="EG15" s="440"/>
      <c r="EH15" s="440"/>
      <c r="EI15" s="440"/>
      <c r="EJ15" s="440"/>
      <c r="EK15" s="440"/>
      <c r="EL15" s="440"/>
      <c r="EM15" s="440"/>
      <c r="EN15" s="440"/>
      <c r="EO15" s="440"/>
      <c r="EP15" s="440"/>
      <c r="EQ15" s="440"/>
      <c r="ER15" s="440"/>
      <c r="ES15" s="440"/>
      <c r="ET15" s="440"/>
      <c r="EU15" s="440"/>
      <c r="EV15" s="440"/>
      <c r="EW15" s="440"/>
      <c r="EX15" s="440"/>
      <c r="EY15" s="440"/>
      <c r="EZ15" s="440"/>
      <c r="FA15" s="440"/>
      <c r="FB15" s="440"/>
      <c r="FC15" s="440"/>
      <c r="FD15" s="440"/>
      <c r="FE15" s="440"/>
      <c r="FF15" s="440"/>
      <c r="FG15" s="440"/>
      <c r="FH15" s="440"/>
      <c r="FI15" s="440"/>
      <c r="FJ15" s="440"/>
      <c r="FK15" s="440"/>
      <c r="FL15" s="440"/>
      <c r="FM15" s="440"/>
      <c r="FN15" s="440"/>
      <c r="FO15" s="440"/>
      <c r="FP15" s="440"/>
      <c r="FQ15" s="440"/>
      <c r="FR15" s="440"/>
      <c r="FS15" s="440"/>
      <c r="FT15" s="440"/>
      <c r="FU15" s="440"/>
      <c r="FV15" s="440"/>
      <c r="FW15" s="440"/>
      <c r="FX15" s="440"/>
      <c r="FY15" s="440"/>
      <c r="FZ15" s="440"/>
      <c r="GA15" s="440"/>
      <c r="GB15" s="440"/>
      <c r="GC15" s="440"/>
      <c r="GD15" s="440"/>
      <c r="GE15" s="440"/>
      <c r="GF15" s="440"/>
      <c r="GG15" s="440"/>
      <c r="GH15" s="440"/>
      <c r="GI15" s="440"/>
      <c r="GJ15" s="440"/>
      <c r="GK15" s="440"/>
      <c r="GL15" s="440"/>
      <c r="GM15" s="440"/>
      <c r="GN15" s="440"/>
      <c r="GO15" s="440"/>
      <c r="GP15" s="440"/>
      <c r="GQ15" s="440"/>
      <c r="GR15" s="440"/>
      <c r="GS15" s="440"/>
      <c r="GT15" s="440"/>
      <c r="GU15" s="440"/>
      <c r="GV15" s="440"/>
      <c r="GW15" s="440"/>
      <c r="GX15" s="440"/>
      <c r="GY15" s="440"/>
      <c r="GZ15" s="440"/>
      <c r="HA15" s="440"/>
      <c r="HB15" s="440"/>
      <c r="HC15" s="440"/>
      <c r="HD15" s="440"/>
      <c r="HE15" s="440"/>
      <c r="HF15" s="440"/>
      <c r="HG15" s="440"/>
      <c r="HH15" s="440"/>
      <c r="HI15" s="440"/>
      <c r="HJ15" s="440"/>
      <c r="HK15" s="440"/>
      <c r="HL15" s="440"/>
      <c r="HM15" s="440"/>
      <c r="HN15" s="440"/>
      <c r="HO15" s="440"/>
      <c r="HP15" s="440"/>
      <c r="HQ15" s="440"/>
      <c r="HR15" s="440"/>
      <c r="HS15" s="440"/>
      <c r="HT15" s="440"/>
      <c r="HU15" s="440"/>
      <c r="HV15" s="440"/>
      <c r="HW15" s="440"/>
      <c r="HX15" s="440"/>
      <c r="HY15" s="440"/>
      <c r="HZ15" s="440"/>
      <c r="IA15" s="440"/>
      <c r="IB15" s="440"/>
      <c r="IC15" s="440"/>
      <c r="ID15" s="440"/>
      <c r="IE15" s="440"/>
      <c r="IF15" s="440"/>
      <c r="IG15" s="440"/>
      <c r="IH15" s="440"/>
      <c r="II15" s="440"/>
      <c r="IJ15" s="440"/>
      <c r="IK15" s="440"/>
      <c r="IL15" s="440"/>
      <c r="IM15" s="440"/>
      <c r="IN15" s="440"/>
      <c r="IO15" s="440"/>
      <c r="IP15" s="440"/>
      <c r="IQ15" s="440"/>
      <c r="IR15" s="440"/>
      <c r="IS15" s="440"/>
      <c r="IT15" s="440"/>
      <c r="IU15" s="440"/>
      <c r="IV15" s="440"/>
      <c r="IW15" s="440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1/3*Assumptions!$C$18*Assumptions!$C$11*Assumptions!$C$8/1000*(1+Assumptions!$C$25)^(E5-2000)+Assumptions!$C$19*Assumptions!$C$17*(1+Assumptions!$C$25)^(E5-2000)/1000</f>
        <v>1223.85865315705</v>
      </c>
      <c r="F16" s="34" t="n">
        <f aca="false">1/3*Assumptions!$C$18*Assumptions!$C$11*Assumptions!$C$8/1000*(1+Assumptions!$C$25)^(F5-2000)+Assumptions!$C$19*Assumptions!$C$17*(1+Assumptions!$C$25)^(F5-2000)/1000</f>
        <v>1260.57441275176</v>
      </c>
      <c r="G16" s="34" t="n">
        <f aca="false">1/3*Assumptions!$C$18*Assumptions!$C$11*Assumptions!$C$8/1000*(1+Assumptions!$C$25)^(G5-2000)+Assumptions!$C$19*Assumptions!$C$17*(1+Assumptions!$C$25)^(G5-2000)/1000</f>
        <v>1298.39164513431</v>
      </c>
      <c r="H16" s="34" t="n">
        <f aca="false">1/3*Assumptions!$C$18*Assumptions!$C$11*Assumptions!$C$8/1000*(1+Assumptions!$C$25)^(H5-2000)+Assumptions!$C$19*Assumptions!$C$17*(1+Assumptions!$C$25)^(H5-2000)/1000</f>
        <v>1337.34339448834</v>
      </c>
      <c r="I16" s="34" t="n">
        <f aca="false">1/3*Assumptions!$C$18*Assumptions!$C$11*Assumptions!$C$8/1000*(1+Assumptions!$C$25)^(I5-2000)+Assumptions!$C$19*Assumptions!$C$17*(1+Assumptions!$C$25)^(I5-2000)/1000</f>
        <v>1377.46369632299</v>
      </c>
      <c r="J16" s="34" t="n">
        <f aca="false">1/3*Assumptions!$C$18*Assumptions!$C$11*Assumptions!$C$8/1000*(1+Assumptions!$C$25)^(J5-2000)+Assumptions!$C$19*Assumptions!$C$17*(1+Assumptions!$C$25)^(J5-2000)/1000</f>
        <v>1418.78760721268</v>
      </c>
      <c r="K16" s="34" t="n">
        <f aca="false">1/3*Assumptions!$C$18*Assumptions!$C$11*Assumptions!$C$8/1000*(1+Assumptions!$C$25)^(K5-2000)+Assumptions!$C$19*Assumptions!$C$17*(1+Assumptions!$C$25)^(K5-2000)/1000</f>
        <v>1461.35123542906</v>
      </c>
      <c r="L16" s="34" t="n">
        <f aca="false">1/3*Assumptions!$C$18*Assumptions!$C$11*Assumptions!$C$8/1000*(1+Assumptions!$C$25)^(L5-2000)+Assumptions!$C$19*Assumptions!$C$17*(1+Assumptions!$C$25)^(L5-2000)/1000</f>
        <v>1505.19177249193</v>
      </c>
      <c r="M16" s="34" t="n">
        <f aca="false">1/3*Assumptions!$C$18*Assumptions!$C$11*Assumptions!$C$8/1000*(1+Assumptions!$C$25)^(M5-2000)+Assumptions!$C$19*Assumptions!$C$17*(1+Assumptions!$C$25)^(M5-2000)/1000</f>
        <v>1550.34752566669</v>
      </c>
      <c r="N16" s="34" t="n">
        <f aca="false">1/3*Assumptions!$C$18*Assumptions!$C$11*Assumptions!$C$8/1000*(1+Assumptions!$C$25)^(N5-2000)+Assumptions!$C$19*Assumptions!$C$17*(1+Assumptions!$C$25)^(N5-2000)/1000</f>
        <v>1596.85795143669</v>
      </c>
      <c r="O16" s="34" t="n">
        <f aca="false">1/3*Assumptions!$C$18*Assumptions!$C$11*Assumptions!$C$8/1000*(1+Assumptions!$C$25)^(O5-2000)+Assumptions!$C$19*Assumptions!$C$17*(1+Assumptions!$C$25)^(O5-2000)/1000</f>
        <v>1644.76368997979</v>
      </c>
      <c r="P16" s="34" t="n">
        <f aca="false">1/3*Assumptions!$C$18*Assumptions!$C$11*Assumptions!$C$8/1000*(1+Assumptions!$C$25)^(P5-2000)+Assumptions!$C$19*Assumptions!$C$17*(1+Assumptions!$C$25)^(P5-2000)/1000</f>
        <v>1694.10660067918</v>
      </c>
      <c r="Q16" s="34" t="n">
        <f aca="false">1/3*Assumptions!$C$18*Assumptions!$C$11*Assumptions!$C$8/1000*(1+Assumptions!$C$25)^(Q5-2000)+Assumptions!$C$19*Assumptions!$C$17*(1+Assumptions!$C$25)^(Q5-2000)/1000</f>
        <v>1744.92979869956</v>
      </c>
      <c r="R16" s="34" t="n">
        <f aca="false">1/3*Assumptions!$C$18*Assumptions!$C$11*Assumptions!$C$8/1000*(1+Assumptions!$C$25)^(R5-2000)+Assumptions!$C$19*Assumptions!$C$17*(1+Assumptions!$C$25)^(R5-2000)/1000</f>
        <v>1797.27769266055</v>
      </c>
      <c r="S16" s="34" t="n">
        <f aca="false">1/3*Assumptions!$C$18*Assumptions!$C$11*Assumptions!$C$8/1000*(1+Assumptions!$C$25)^(S5-2000)+Assumptions!$C$19*Assumptions!$C$17*(1+Assumptions!$C$25)^(S5-2000)/1000</f>
        <v>1851.19602344036</v>
      </c>
      <c r="T16" s="34" t="n">
        <f aca="false">1/3*Assumptions!$C$18*Assumptions!$C$11*Assumptions!$C$8/1000*(1+Assumptions!$C$25)^(T5-2000)+Assumptions!$C$19*Assumptions!$C$17*(1+Assumptions!$C$25)^(T5-2000)/1000</f>
        <v>1906.73190414357</v>
      </c>
      <c r="U16" s="34" t="n">
        <f aca="false">1/3*Assumptions!$C$18*Assumptions!$C$11*Assumptions!$C$8/1000*(1+Assumptions!$C$25)^(U5-2000)+Assumptions!$C$19*Assumptions!$C$17*(1+Assumptions!$C$25)^(U5-2000)/1000</f>
        <v>1963.93386126788</v>
      </c>
      <c r="V16" s="440"/>
      <c r="W16" s="224" t="n">
        <f aca="false">SUM(B16:U16)</f>
        <v>26633.1074649624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40"/>
      <c r="BE16" s="440"/>
      <c r="BF16" s="440"/>
      <c r="BG16" s="440"/>
      <c r="BH16" s="440"/>
      <c r="BI16" s="440"/>
      <c r="BJ16" s="440"/>
      <c r="BK16" s="440"/>
      <c r="BL16" s="440"/>
      <c r="BM16" s="440"/>
      <c r="BN16" s="440"/>
      <c r="BO16" s="440"/>
      <c r="BP16" s="440"/>
      <c r="BQ16" s="440"/>
      <c r="BR16" s="440"/>
      <c r="BS16" s="440"/>
      <c r="BT16" s="440"/>
      <c r="BU16" s="440"/>
      <c r="BV16" s="440"/>
      <c r="BW16" s="440"/>
      <c r="BX16" s="440"/>
      <c r="BY16" s="440"/>
      <c r="BZ16" s="440"/>
      <c r="CA16" s="440"/>
      <c r="CB16" s="440"/>
      <c r="CC16" s="440"/>
      <c r="CD16" s="440"/>
      <c r="CE16" s="440"/>
      <c r="CF16" s="440"/>
      <c r="CG16" s="440"/>
      <c r="CH16" s="440"/>
      <c r="CI16" s="440"/>
      <c r="CJ16" s="440"/>
      <c r="CK16" s="440"/>
      <c r="CL16" s="440"/>
      <c r="CM16" s="440"/>
      <c r="CN16" s="440"/>
      <c r="CO16" s="440"/>
      <c r="CP16" s="440"/>
      <c r="CQ16" s="440"/>
      <c r="CR16" s="440"/>
      <c r="CS16" s="440"/>
      <c r="CT16" s="440"/>
      <c r="CU16" s="440"/>
      <c r="CV16" s="440"/>
      <c r="CW16" s="440"/>
      <c r="CX16" s="440"/>
      <c r="CY16" s="440"/>
      <c r="CZ16" s="440"/>
      <c r="DA16" s="440"/>
      <c r="DB16" s="440"/>
      <c r="DC16" s="440"/>
      <c r="DD16" s="440"/>
      <c r="DE16" s="440"/>
      <c r="DF16" s="440"/>
      <c r="DG16" s="440"/>
      <c r="DH16" s="440"/>
      <c r="DI16" s="440"/>
      <c r="DJ16" s="440"/>
      <c r="DK16" s="440"/>
      <c r="DL16" s="440"/>
      <c r="DM16" s="440"/>
      <c r="DN16" s="440"/>
      <c r="DO16" s="440"/>
      <c r="DP16" s="440"/>
      <c r="DQ16" s="440"/>
      <c r="DR16" s="440"/>
      <c r="DS16" s="440"/>
      <c r="DT16" s="440"/>
      <c r="DU16" s="440"/>
      <c r="DV16" s="440"/>
      <c r="DW16" s="440"/>
      <c r="DX16" s="440"/>
      <c r="DY16" s="440"/>
      <c r="DZ16" s="440"/>
      <c r="EA16" s="440"/>
      <c r="EB16" s="440"/>
      <c r="EC16" s="440"/>
      <c r="ED16" s="440"/>
      <c r="EE16" s="440"/>
      <c r="EF16" s="440"/>
      <c r="EG16" s="440"/>
      <c r="EH16" s="440"/>
      <c r="EI16" s="440"/>
      <c r="EJ16" s="440"/>
      <c r="EK16" s="440"/>
      <c r="EL16" s="440"/>
      <c r="EM16" s="440"/>
      <c r="EN16" s="440"/>
      <c r="EO16" s="440"/>
      <c r="EP16" s="440"/>
      <c r="EQ16" s="440"/>
      <c r="ER16" s="440"/>
      <c r="ES16" s="440"/>
      <c r="ET16" s="440"/>
      <c r="EU16" s="440"/>
      <c r="EV16" s="440"/>
      <c r="EW16" s="440"/>
      <c r="EX16" s="440"/>
      <c r="EY16" s="440"/>
      <c r="EZ16" s="440"/>
      <c r="FA16" s="440"/>
      <c r="FB16" s="440"/>
      <c r="FC16" s="440"/>
      <c r="FD16" s="440"/>
      <c r="FE16" s="440"/>
      <c r="FF16" s="440"/>
      <c r="FG16" s="440"/>
      <c r="FH16" s="440"/>
      <c r="FI16" s="440"/>
      <c r="FJ16" s="440"/>
      <c r="FK16" s="440"/>
      <c r="FL16" s="440"/>
      <c r="FM16" s="440"/>
      <c r="FN16" s="440"/>
      <c r="FO16" s="440"/>
      <c r="FP16" s="440"/>
      <c r="FQ16" s="440"/>
      <c r="FR16" s="440"/>
      <c r="FS16" s="440"/>
      <c r="FT16" s="440"/>
      <c r="FU16" s="440"/>
      <c r="FV16" s="440"/>
      <c r="FW16" s="440"/>
      <c r="FX16" s="440"/>
      <c r="FY16" s="440"/>
      <c r="FZ16" s="440"/>
      <c r="GA16" s="440"/>
      <c r="GB16" s="440"/>
      <c r="GC16" s="440"/>
      <c r="GD16" s="440"/>
      <c r="GE16" s="440"/>
      <c r="GF16" s="440"/>
      <c r="GG16" s="440"/>
      <c r="GH16" s="440"/>
      <c r="GI16" s="440"/>
      <c r="GJ16" s="440"/>
      <c r="GK16" s="440"/>
      <c r="GL16" s="440"/>
      <c r="GM16" s="440"/>
      <c r="GN16" s="440"/>
      <c r="GO16" s="440"/>
      <c r="GP16" s="440"/>
      <c r="GQ16" s="440"/>
      <c r="GR16" s="440"/>
      <c r="GS16" s="440"/>
      <c r="GT16" s="440"/>
      <c r="GU16" s="440"/>
      <c r="GV16" s="440"/>
      <c r="GW16" s="440"/>
      <c r="GX16" s="440"/>
      <c r="GY16" s="440"/>
      <c r="GZ16" s="440"/>
      <c r="HA16" s="440"/>
      <c r="HB16" s="440"/>
      <c r="HC16" s="440"/>
      <c r="HD16" s="440"/>
      <c r="HE16" s="440"/>
      <c r="HF16" s="440"/>
      <c r="HG16" s="440"/>
      <c r="HH16" s="440"/>
      <c r="HI16" s="440"/>
      <c r="HJ16" s="440"/>
      <c r="HK16" s="440"/>
      <c r="HL16" s="440"/>
      <c r="HM16" s="440"/>
      <c r="HN16" s="440"/>
      <c r="HO16" s="440"/>
      <c r="HP16" s="440"/>
      <c r="HQ16" s="440"/>
      <c r="HR16" s="440"/>
      <c r="HS16" s="440"/>
      <c r="HT16" s="440"/>
      <c r="HU16" s="440"/>
      <c r="HV16" s="440"/>
      <c r="HW16" s="440"/>
      <c r="HX16" s="440"/>
      <c r="HY16" s="440"/>
      <c r="HZ16" s="440"/>
      <c r="IA16" s="440"/>
      <c r="IB16" s="440"/>
      <c r="IC16" s="440"/>
      <c r="ID16" s="440"/>
      <c r="IE16" s="440"/>
      <c r="IF16" s="440"/>
      <c r="IG16" s="440"/>
      <c r="IH16" s="440"/>
      <c r="II16" s="440"/>
      <c r="IJ16" s="440"/>
      <c r="IK16" s="440"/>
      <c r="IL16" s="440"/>
      <c r="IM16" s="440"/>
      <c r="IN16" s="440"/>
      <c r="IO16" s="440"/>
      <c r="IP16" s="440"/>
      <c r="IQ16" s="440"/>
      <c r="IR16" s="440"/>
      <c r="IS16" s="440"/>
      <c r="IT16" s="440"/>
      <c r="IU16" s="440"/>
      <c r="IV16" s="440"/>
      <c r="IW16" s="440"/>
    </row>
    <row r="17" customFormat="false" ht="12" hidden="false" customHeight="true" outlineLevel="0" collapsed="false">
      <c r="A17" s="113"/>
      <c r="B17" s="440"/>
      <c r="C17" s="440"/>
      <c r="D17" s="440"/>
      <c r="E17" s="440"/>
      <c r="F17" s="440"/>
      <c r="G17" s="440"/>
      <c r="H17" s="440"/>
      <c r="I17" s="440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224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40"/>
      <c r="BE17" s="440"/>
      <c r="BF17" s="440"/>
      <c r="BG17" s="440"/>
      <c r="BH17" s="440"/>
      <c r="BI17" s="440"/>
      <c r="BJ17" s="440"/>
      <c r="BK17" s="440"/>
      <c r="BL17" s="440"/>
      <c r="BM17" s="440"/>
      <c r="BN17" s="440"/>
      <c r="BO17" s="440"/>
      <c r="BP17" s="440"/>
      <c r="BQ17" s="440"/>
      <c r="BR17" s="440"/>
      <c r="BS17" s="440"/>
      <c r="BT17" s="440"/>
      <c r="BU17" s="440"/>
      <c r="BV17" s="440"/>
      <c r="BW17" s="440"/>
      <c r="BX17" s="440"/>
      <c r="BY17" s="440"/>
      <c r="BZ17" s="440"/>
      <c r="CA17" s="440"/>
      <c r="CB17" s="440"/>
      <c r="CC17" s="440"/>
      <c r="CD17" s="440"/>
      <c r="CE17" s="440"/>
      <c r="CF17" s="440"/>
      <c r="CG17" s="440"/>
      <c r="CH17" s="440"/>
      <c r="CI17" s="440"/>
      <c r="CJ17" s="440"/>
      <c r="CK17" s="440"/>
      <c r="CL17" s="440"/>
      <c r="CM17" s="440"/>
      <c r="CN17" s="440"/>
      <c r="CO17" s="440"/>
      <c r="CP17" s="440"/>
      <c r="CQ17" s="440"/>
      <c r="CR17" s="440"/>
      <c r="CS17" s="440"/>
      <c r="CT17" s="440"/>
      <c r="CU17" s="440"/>
      <c r="CV17" s="440"/>
      <c r="CW17" s="440"/>
      <c r="CX17" s="440"/>
      <c r="CY17" s="440"/>
      <c r="CZ17" s="440"/>
      <c r="DA17" s="440"/>
      <c r="DB17" s="440"/>
      <c r="DC17" s="440"/>
      <c r="DD17" s="440"/>
      <c r="DE17" s="440"/>
      <c r="DF17" s="440"/>
      <c r="DG17" s="440"/>
      <c r="DH17" s="440"/>
      <c r="DI17" s="440"/>
      <c r="DJ17" s="440"/>
      <c r="DK17" s="440"/>
      <c r="DL17" s="440"/>
      <c r="DM17" s="440"/>
      <c r="DN17" s="440"/>
      <c r="DO17" s="440"/>
      <c r="DP17" s="440"/>
      <c r="DQ17" s="440"/>
      <c r="DR17" s="440"/>
      <c r="DS17" s="440"/>
      <c r="DT17" s="440"/>
      <c r="DU17" s="440"/>
      <c r="DV17" s="440"/>
      <c r="DW17" s="440"/>
      <c r="DX17" s="440"/>
      <c r="DY17" s="440"/>
      <c r="DZ17" s="440"/>
      <c r="EA17" s="440"/>
      <c r="EB17" s="440"/>
      <c r="EC17" s="440"/>
      <c r="ED17" s="440"/>
      <c r="EE17" s="440"/>
      <c r="EF17" s="440"/>
      <c r="EG17" s="440"/>
      <c r="EH17" s="440"/>
      <c r="EI17" s="440"/>
      <c r="EJ17" s="440"/>
      <c r="EK17" s="440"/>
      <c r="EL17" s="440"/>
      <c r="EM17" s="440"/>
      <c r="EN17" s="440"/>
      <c r="EO17" s="440"/>
      <c r="EP17" s="440"/>
      <c r="EQ17" s="440"/>
      <c r="ER17" s="440"/>
      <c r="ES17" s="440"/>
      <c r="ET17" s="440"/>
      <c r="EU17" s="440"/>
      <c r="EV17" s="440"/>
      <c r="EW17" s="440"/>
      <c r="EX17" s="440"/>
      <c r="EY17" s="440"/>
      <c r="EZ17" s="440"/>
      <c r="FA17" s="440"/>
      <c r="FB17" s="440"/>
      <c r="FC17" s="440"/>
      <c r="FD17" s="440"/>
      <c r="FE17" s="440"/>
      <c r="FF17" s="440"/>
      <c r="FG17" s="440"/>
      <c r="FH17" s="440"/>
      <c r="FI17" s="440"/>
      <c r="FJ17" s="440"/>
      <c r="FK17" s="440"/>
      <c r="FL17" s="440"/>
      <c r="FM17" s="440"/>
      <c r="FN17" s="440"/>
      <c r="FO17" s="440"/>
      <c r="FP17" s="440"/>
      <c r="FQ17" s="440"/>
      <c r="FR17" s="440"/>
      <c r="FS17" s="440"/>
      <c r="FT17" s="440"/>
      <c r="FU17" s="440"/>
      <c r="FV17" s="440"/>
      <c r="FW17" s="440"/>
      <c r="FX17" s="440"/>
      <c r="FY17" s="440"/>
      <c r="FZ17" s="440"/>
      <c r="GA17" s="440"/>
      <c r="GB17" s="440"/>
      <c r="GC17" s="440"/>
      <c r="GD17" s="440"/>
      <c r="GE17" s="440"/>
      <c r="GF17" s="440"/>
      <c r="GG17" s="440"/>
      <c r="GH17" s="440"/>
      <c r="GI17" s="440"/>
      <c r="GJ17" s="440"/>
      <c r="GK17" s="440"/>
      <c r="GL17" s="440"/>
      <c r="GM17" s="440"/>
      <c r="GN17" s="440"/>
      <c r="GO17" s="440"/>
      <c r="GP17" s="440"/>
      <c r="GQ17" s="440"/>
      <c r="GR17" s="440"/>
      <c r="GS17" s="440"/>
      <c r="GT17" s="440"/>
      <c r="GU17" s="440"/>
      <c r="GV17" s="440"/>
      <c r="GW17" s="440"/>
      <c r="GX17" s="440"/>
      <c r="GY17" s="440"/>
      <c r="GZ17" s="440"/>
      <c r="HA17" s="440"/>
      <c r="HB17" s="440"/>
      <c r="HC17" s="440"/>
      <c r="HD17" s="440"/>
      <c r="HE17" s="440"/>
      <c r="HF17" s="440"/>
      <c r="HG17" s="440"/>
      <c r="HH17" s="440"/>
      <c r="HI17" s="440"/>
      <c r="HJ17" s="440"/>
      <c r="HK17" s="440"/>
      <c r="HL17" s="440"/>
      <c r="HM17" s="440"/>
      <c r="HN17" s="440"/>
      <c r="HO17" s="440"/>
      <c r="HP17" s="440"/>
      <c r="HQ17" s="440"/>
      <c r="HR17" s="440"/>
      <c r="HS17" s="440"/>
      <c r="HT17" s="440"/>
      <c r="HU17" s="440"/>
      <c r="HV17" s="440"/>
      <c r="HW17" s="440"/>
      <c r="HX17" s="440"/>
      <c r="HY17" s="440"/>
      <c r="HZ17" s="440"/>
      <c r="IA17" s="440"/>
      <c r="IB17" s="440"/>
      <c r="IC17" s="440"/>
      <c r="ID17" s="440"/>
      <c r="IE17" s="440"/>
      <c r="IF17" s="440"/>
      <c r="IG17" s="440"/>
      <c r="IH17" s="440"/>
      <c r="II17" s="440"/>
      <c r="IJ17" s="440"/>
      <c r="IK17" s="440"/>
      <c r="IL17" s="440"/>
      <c r="IM17" s="440"/>
      <c r="IN17" s="440"/>
      <c r="IO17" s="440"/>
      <c r="IP17" s="440"/>
      <c r="IQ17" s="440"/>
      <c r="IR17" s="440"/>
      <c r="IS17" s="440"/>
      <c r="IT17" s="440"/>
      <c r="IU17" s="440"/>
      <c r="IV17" s="440"/>
      <c r="IW17" s="440"/>
    </row>
    <row r="18" customFormat="false" ht="12" hidden="false" customHeight="true" outlineLevel="0" collapsed="false">
      <c r="A18" s="113" t="s">
        <v>127</v>
      </c>
      <c r="B18" s="385" t="n">
        <f aca="false">(SUM(B9:B11)-SUM(B22:B28))*'Summary Output'!$B$29/4</f>
        <v>239.439912981542</v>
      </c>
      <c r="C18" s="385" t="n">
        <f aca="false">(SUM(C9:C11)-SUM(C22:C28))*'Summary Output'!$B$29/4</f>
        <v>238.217583238249</v>
      </c>
      <c r="D18" s="385" t="n">
        <f aca="false">(SUM(D9:D11)-SUM(D22:D28))*'Summary Output'!$B$29/4</f>
        <v>237.597131604679</v>
      </c>
      <c r="E18" s="385" t="n">
        <f aca="false">(SUM(E9:E16)-SUM(E22:E28))*'Summary Output'!$B$29/4</f>
        <v>398.96846443774</v>
      </c>
      <c r="F18" s="385" t="n">
        <f aca="false">(SUM(F9:F16)-SUM(F22:F28))*'Summary Output'!$B$29/4</f>
        <v>420.042438432885</v>
      </c>
      <c r="G18" s="385" t="n">
        <f aca="false">(SUM(G9:G16)-SUM(G22:G28))*'Summary Output'!$B$29/4</f>
        <v>425.154123065462</v>
      </c>
      <c r="H18" s="385" t="n">
        <f aca="false">(SUM(H9:H16)-SUM(H22:H28))*'Summary Output'!$B$29/4</f>
        <v>430.31199490693</v>
      </c>
      <c r="I18" s="385" t="n">
        <f aca="false">(SUM(I9:I16)-SUM(I22:I28))*'Summary Output'!$B$29/4</f>
        <v>435.516132051384</v>
      </c>
      <c r="J18" s="385" t="n">
        <f aca="false">(SUM(J9:J16)-SUM(J22:J28))*'Summary Output'!$B$29/4</f>
        <v>440.766598168458</v>
      </c>
      <c r="K18" s="385" t="n">
        <f aca="false">(SUM(K9:K16)-SUM(K22:K28))*'Summary Output'!$B$29/4</f>
        <v>446.063441855579</v>
      </c>
      <c r="L18" s="385" t="n">
        <f aca="false">(SUM(L9:L16)-SUM(L22:L28))*'Summary Output'!$B$29/4</f>
        <v>454.415411728277</v>
      </c>
      <c r="M18" s="385" t="n">
        <f aca="false">(SUM(M9:M16)-SUM(M22:M28))*'Summary Output'!$B$29/4</f>
        <v>462.909322720288</v>
      </c>
      <c r="N18" s="385" t="n">
        <f aca="false">(SUM(N9:N16)-SUM(N22:N28))*'Summary Output'!$B$29/4</f>
        <v>471.547476211989</v>
      </c>
      <c r="O18" s="385" t="n">
        <f aca="false">(SUM(O9:O16)-SUM(O22:O28))*'Summary Output'!$B$29/4</f>
        <v>480.332205597288</v>
      </c>
      <c r="P18" s="385" t="n">
        <f aca="false">(SUM(P9:P16)-SUM(P22:P28))*'Summary Output'!$B$29/4</f>
        <v>488.60777277864</v>
      </c>
      <c r="Q18" s="385" t="n">
        <f aca="false">(SUM(Q9:Q16)-SUM(Q22:Q28))*'Summary Output'!$B$29/4</f>
        <v>495.063772149185</v>
      </c>
      <c r="R18" s="385" t="n">
        <f aca="false">(SUM(R9:R16)-SUM(R22:R28))*'Summary Output'!$B$29/4</f>
        <v>501.587696612425</v>
      </c>
      <c r="S18" s="385" t="n">
        <f aca="false">(SUM(S9:S16)-SUM(S22:S28))*'Summary Output'!$B$29/4</f>
        <v>508.179870071756</v>
      </c>
      <c r="T18" s="385" t="n">
        <f aca="false">(SUM(T9:T16)-SUM(T22:T28))*'Summary Output'!$B$29/4</f>
        <v>514.840601818055</v>
      </c>
      <c r="U18" s="385" t="n">
        <f aca="false">(SUM(U9:U16)-SUM(U22:U28))*'Summary Output'!$B$29/4</f>
        <v>521.68591081522</v>
      </c>
      <c r="V18" s="440"/>
      <c r="W18" s="224" t="n">
        <f aca="false">SUM(B18:U18)</f>
        <v>8611.24786124603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40"/>
      <c r="BE18" s="440"/>
      <c r="BF18" s="440"/>
      <c r="BG18" s="440"/>
      <c r="BH18" s="440"/>
      <c r="BI18" s="440"/>
      <c r="BJ18" s="440"/>
      <c r="BK18" s="440"/>
      <c r="BL18" s="440"/>
      <c r="BM18" s="440"/>
      <c r="BN18" s="440"/>
      <c r="BO18" s="440"/>
      <c r="BP18" s="440"/>
      <c r="BQ18" s="440"/>
      <c r="BR18" s="440"/>
      <c r="BS18" s="440"/>
      <c r="BT18" s="440"/>
      <c r="BU18" s="440"/>
      <c r="BV18" s="440"/>
      <c r="BW18" s="440"/>
      <c r="BX18" s="440"/>
      <c r="BY18" s="440"/>
      <c r="BZ18" s="440"/>
      <c r="CA18" s="440"/>
      <c r="CB18" s="440"/>
      <c r="CC18" s="440"/>
      <c r="CD18" s="440"/>
      <c r="CE18" s="440"/>
      <c r="CF18" s="440"/>
      <c r="CG18" s="440"/>
      <c r="CH18" s="440"/>
      <c r="CI18" s="440"/>
      <c r="CJ18" s="440"/>
      <c r="CK18" s="440"/>
      <c r="CL18" s="440"/>
      <c r="CM18" s="440"/>
      <c r="CN18" s="440"/>
      <c r="CO18" s="440"/>
      <c r="CP18" s="440"/>
      <c r="CQ18" s="440"/>
      <c r="CR18" s="440"/>
      <c r="CS18" s="440"/>
      <c r="CT18" s="440"/>
      <c r="CU18" s="440"/>
      <c r="CV18" s="440"/>
      <c r="CW18" s="440"/>
      <c r="CX18" s="440"/>
      <c r="CY18" s="440"/>
      <c r="CZ18" s="440"/>
      <c r="DA18" s="440"/>
      <c r="DB18" s="440"/>
      <c r="DC18" s="440"/>
      <c r="DD18" s="440"/>
      <c r="DE18" s="440"/>
      <c r="DF18" s="440"/>
      <c r="DG18" s="440"/>
      <c r="DH18" s="440"/>
      <c r="DI18" s="440"/>
      <c r="DJ18" s="440"/>
      <c r="DK18" s="440"/>
      <c r="DL18" s="440"/>
      <c r="DM18" s="440"/>
      <c r="DN18" s="440"/>
      <c r="DO18" s="440"/>
      <c r="DP18" s="440"/>
      <c r="DQ18" s="440"/>
      <c r="DR18" s="440"/>
      <c r="DS18" s="440"/>
      <c r="DT18" s="440"/>
      <c r="DU18" s="440"/>
      <c r="DV18" s="440"/>
      <c r="DW18" s="440"/>
      <c r="DX18" s="440"/>
      <c r="DY18" s="440"/>
      <c r="DZ18" s="440"/>
      <c r="EA18" s="440"/>
      <c r="EB18" s="440"/>
      <c r="EC18" s="440"/>
      <c r="ED18" s="440"/>
      <c r="EE18" s="440"/>
      <c r="EF18" s="440"/>
      <c r="EG18" s="440"/>
      <c r="EH18" s="440"/>
      <c r="EI18" s="440"/>
      <c r="EJ18" s="440"/>
      <c r="EK18" s="440"/>
      <c r="EL18" s="440"/>
      <c r="EM18" s="440"/>
      <c r="EN18" s="440"/>
      <c r="EO18" s="440"/>
      <c r="EP18" s="440"/>
      <c r="EQ18" s="440"/>
      <c r="ER18" s="440"/>
      <c r="ES18" s="440"/>
      <c r="ET18" s="440"/>
      <c r="EU18" s="440"/>
      <c r="EV18" s="440"/>
      <c r="EW18" s="440"/>
      <c r="EX18" s="440"/>
      <c r="EY18" s="440"/>
      <c r="EZ18" s="440"/>
      <c r="FA18" s="440"/>
      <c r="FB18" s="440"/>
      <c r="FC18" s="440"/>
      <c r="FD18" s="440"/>
      <c r="FE18" s="440"/>
      <c r="FF18" s="440"/>
      <c r="FG18" s="440"/>
      <c r="FH18" s="440"/>
      <c r="FI18" s="440"/>
      <c r="FJ18" s="440"/>
      <c r="FK18" s="440"/>
      <c r="FL18" s="440"/>
      <c r="FM18" s="440"/>
      <c r="FN18" s="440"/>
      <c r="FO18" s="440"/>
      <c r="FP18" s="440"/>
      <c r="FQ18" s="440"/>
      <c r="FR18" s="440"/>
      <c r="FS18" s="440"/>
      <c r="FT18" s="440"/>
      <c r="FU18" s="440"/>
      <c r="FV18" s="440"/>
      <c r="FW18" s="440"/>
      <c r="FX18" s="440"/>
      <c r="FY18" s="440"/>
      <c r="FZ18" s="440"/>
      <c r="GA18" s="440"/>
      <c r="GB18" s="440"/>
      <c r="GC18" s="440"/>
      <c r="GD18" s="440"/>
      <c r="GE18" s="440"/>
      <c r="GF18" s="440"/>
      <c r="GG18" s="440"/>
      <c r="GH18" s="440"/>
      <c r="GI18" s="440"/>
      <c r="GJ18" s="440"/>
      <c r="GK18" s="440"/>
      <c r="GL18" s="440"/>
      <c r="GM18" s="440"/>
      <c r="GN18" s="440"/>
      <c r="GO18" s="440"/>
      <c r="GP18" s="440"/>
      <c r="GQ18" s="440"/>
      <c r="GR18" s="440"/>
      <c r="GS18" s="440"/>
      <c r="GT18" s="440"/>
      <c r="GU18" s="440"/>
      <c r="GV18" s="440"/>
      <c r="GW18" s="440"/>
      <c r="GX18" s="440"/>
      <c r="GY18" s="440"/>
      <c r="GZ18" s="440"/>
      <c r="HA18" s="440"/>
      <c r="HB18" s="440"/>
      <c r="HC18" s="440"/>
      <c r="HD18" s="440"/>
      <c r="HE18" s="440"/>
      <c r="HF18" s="440"/>
      <c r="HG18" s="440"/>
      <c r="HH18" s="440"/>
      <c r="HI18" s="440"/>
      <c r="HJ18" s="440"/>
      <c r="HK18" s="440"/>
      <c r="HL18" s="440"/>
      <c r="HM18" s="440"/>
      <c r="HN18" s="440"/>
      <c r="HO18" s="440"/>
      <c r="HP18" s="440"/>
      <c r="HQ18" s="440"/>
      <c r="HR18" s="440"/>
      <c r="HS18" s="440"/>
      <c r="HT18" s="440"/>
      <c r="HU18" s="440"/>
      <c r="HV18" s="440"/>
      <c r="HW18" s="440"/>
      <c r="HX18" s="440"/>
      <c r="HY18" s="440"/>
      <c r="HZ18" s="440"/>
      <c r="IA18" s="440"/>
      <c r="IB18" s="440"/>
      <c r="IC18" s="440"/>
      <c r="ID18" s="440"/>
      <c r="IE18" s="440"/>
      <c r="IF18" s="440"/>
      <c r="IG18" s="440"/>
      <c r="IH18" s="440"/>
      <c r="II18" s="440"/>
      <c r="IJ18" s="440"/>
      <c r="IK18" s="440"/>
      <c r="IL18" s="440"/>
      <c r="IM18" s="440"/>
      <c r="IN18" s="440"/>
      <c r="IO18" s="440"/>
      <c r="IP18" s="440"/>
      <c r="IQ18" s="440"/>
      <c r="IR18" s="440"/>
      <c r="IS18" s="440"/>
      <c r="IT18" s="440"/>
      <c r="IU18" s="440"/>
      <c r="IV18" s="440"/>
      <c r="IW18" s="440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36905.7277616841</v>
      </c>
      <c r="F19" s="26" t="n">
        <f aca="false">SUM(F9:F18)</f>
        <v>38713.0687696917</v>
      </c>
      <c r="G19" s="26" t="n">
        <f aca="false">SUM(G9:G18)</f>
        <v>39230.8909726015</v>
      </c>
      <c r="H19" s="26" t="n">
        <f aca="false">SUM(H9:H18)</f>
        <v>39755.9837716999</v>
      </c>
      <c r="I19" s="26" t="n">
        <f aca="false">SUM(I9:I18)</f>
        <v>40288.4593755767</v>
      </c>
      <c r="J19" s="26" t="n">
        <f aca="false">SUM(J9:J18)</f>
        <v>40828.4320009293</v>
      </c>
      <c r="K19" s="26" t="n">
        <f aca="false">SUM(K9:K18)</f>
        <v>41376.01791539</v>
      </c>
      <c r="L19" s="26" t="n">
        <f aca="false">SUM(L9:L18)</f>
        <v>42175.0414579949</v>
      </c>
      <c r="M19" s="26" t="n">
        <f aca="false">SUM(M9:M18)</f>
        <v>42989.6538105899</v>
      </c>
      <c r="N19" s="26" t="n">
        <f aca="false">SUM(N9:N18)</f>
        <v>43820.1641323653</v>
      </c>
      <c r="O19" s="26" t="n">
        <f aca="false">SUM(O9:O18)</f>
        <v>44666.8878580289</v>
      </c>
      <c r="P19" s="26" t="n">
        <f aca="false">SUM(P9:P18)</f>
        <v>45529.4887255544</v>
      </c>
      <c r="Q19" s="26" t="n">
        <f aca="false">SUM(Q9:Q18)</f>
        <v>46205.2143738265</v>
      </c>
      <c r="R19" s="26" t="n">
        <f aca="false">SUM(R9:R18)</f>
        <v>46891.3562757625</v>
      </c>
      <c r="S19" s="26" t="n">
        <f aca="false">SUM(S9:S18)</f>
        <v>47588.0863865793</v>
      </c>
      <c r="T19" s="26" t="n">
        <f aca="false">SUM(T9:T18)</f>
        <v>48295.5798152385</v>
      </c>
      <c r="U19" s="26" t="n">
        <f aca="false">SUM(U9:U18)</f>
        <v>49014.1306155254</v>
      </c>
      <c r="V19" s="440"/>
      <c r="W19" s="224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0"/>
      <c r="BY19" s="440"/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0"/>
      <c r="DF19" s="440"/>
      <c r="DG19" s="440"/>
      <c r="DH19" s="440"/>
      <c r="DI19" s="440"/>
      <c r="DJ19" s="440"/>
      <c r="DK19" s="440"/>
      <c r="DL19" s="440"/>
      <c r="DM19" s="440"/>
      <c r="DN19" s="440"/>
      <c r="DO19" s="440"/>
      <c r="DP19" s="440"/>
      <c r="DQ19" s="440"/>
      <c r="DR19" s="440"/>
      <c r="DS19" s="440"/>
      <c r="DT19" s="440"/>
      <c r="DU19" s="440"/>
      <c r="DV19" s="440"/>
      <c r="DW19" s="440"/>
      <c r="DX19" s="440"/>
      <c r="DY19" s="440"/>
      <c r="DZ19" s="440"/>
      <c r="EA19" s="440"/>
      <c r="EB19" s="440"/>
      <c r="EC19" s="440"/>
      <c r="ED19" s="440"/>
      <c r="EE19" s="440"/>
      <c r="EF19" s="440"/>
      <c r="EG19" s="440"/>
      <c r="EH19" s="440"/>
      <c r="EI19" s="440"/>
      <c r="EJ19" s="440"/>
      <c r="EK19" s="440"/>
      <c r="EL19" s="440"/>
      <c r="EM19" s="440"/>
      <c r="EN19" s="440"/>
      <c r="EO19" s="440"/>
      <c r="EP19" s="440"/>
      <c r="EQ19" s="440"/>
      <c r="ER19" s="440"/>
      <c r="ES19" s="440"/>
      <c r="ET19" s="440"/>
      <c r="EU19" s="440"/>
      <c r="EV19" s="440"/>
      <c r="EW19" s="440"/>
      <c r="EX19" s="440"/>
      <c r="EY19" s="440"/>
      <c r="EZ19" s="440"/>
      <c r="FA19" s="440"/>
      <c r="FB19" s="440"/>
      <c r="FC19" s="440"/>
      <c r="FD19" s="440"/>
      <c r="FE19" s="440"/>
      <c r="FF19" s="440"/>
      <c r="FG19" s="440"/>
      <c r="FH19" s="440"/>
      <c r="FI19" s="440"/>
      <c r="FJ19" s="440"/>
      <c r="FK19" s="440"/>
      <c r="FL19" s="440"/>
      <c r="FM19" s="440"/>
      <c r="FN19" s="440"/>
      <c r="FO19" s="440"/>
      <c r="FP19" s="440"/>
      <c r="FQ19" s="440"/>
      <c r="FR19" s="440"/>
      <c r="FS19" s="440"/>
      <c r="FT19" s="440"/>
      <c r="FU19" s="440"/>
      <c r="FV19" s="440"/>
      <c r="FW19" s="440"/>
      <c r="FX19" s="440"/>
      <c r="FY19" s="440"/>
      <c r="FZ19" s="440"/>
      <c r="GA19" s="440"/>
      <c r="GB19" s="440"/>
      <c r="GC19" s="440"/>
      <c r="GD19" s="440"/>
      <c r="GE19" s="440"/>
      <c r="GF19" s="440"/>
      <c r="GG19" s="440"/>
      <c r="GH19" s="440"/>
      <c r="GI19" s="440"/>
      <c r="GJ19" s="440"/>
      <c r="GK19" s="440"/>
      <c r="GL19" s="440"/>
      <c r="GM19" s="440"/>
      <c r="GN19" s="440"/>
      <c r="GO19" s="440"/>
      <c r="GP19" s="440"/>
      <c r="GQ19" s="440"/>
      <c r="GR19" s="440"/>
      <c r="GS19" s="440"/>
      <c r="GT19" s="440"/>
      <c r="GU19" s="440"/>
      <c r="GV19" s="440"/>
      <c r="GW19" s="440"/>
      <c r="GX19" s="440"/>
      <c r="GY19" s="440"/>
      <c r="GZ19" s="440"/>
      <c r="HA19" s="440"/>
      <c r="HB19" s="440"/>
      <c r="HC19" s="440"/>
      <c r="HD19" s="440"/>
      <c r="HE19" s="440"/>
      <c r="HF19" s="440"/>
      <c r="HG19" s="440"/>
      <c r="HH19" s="440"/>
      <c r="HI19" s="440"/>
      <c r="HJ19" s="440"/>
      <c r="HK19" s="440"/>
      <c r="HL19" s="440"/>
      <c r="HM19" s="440"/>
      <c r="HN19" s="440"/>
      <c r="HO19" s="440"/>
      <c r="HP19" s="440"/>
      <c r="HQ19" s="440"/>
      <c r="HR19" s="440"/>
      <c r="HS19" s="440"/>
      <c r="HT19" s="440"/>
      <c r="HU19" s="440"/>
      <c r="HV19" s="440"/>
      <c r="HW19" s="440"/>
      <c r="HX19" s="440"/>
      <c r="HY19" s="440"/>
      <c r="HZ19" s="440"/>
      <c r="IA19" s="440"/>
      <c r="IB19" s="440"/>
      <c r="IC19" s="440"/>
      <c r="ID19" s="440"/>
      <c r="IE19" s="440"/>
      <c r="IF19" s="440"/>
      <c r="IG19" s="440"/>
      <c r="IH19" s="440"/>
      <c r="II19" s="440"/>
      <c r="IJ19" s="440"/>
      <c r="IK19" s="440"/>
      <c r="IL19" s="440"/>
      <c r="IM19" s="440"/>
      <c r="IN19" s="440"/>
      <c r="IO19" s="440"/>
      <c r="IP19" s="440"/>
      <c r="IQ19" s="440"/>
      <c r="IR19" s="440"/>
      <c r="IS19" s="440"/>
      <c r="IT19" s="440"/>
      <c r="IU19" s="440"/>
      <c r="IV19" s="440"/>
      <c r="IW19" s="440"/>
    </row>
    <row r="20" customFormat="false" ht="12" hidden="false" customHeight="true" outlineLevel="0" collapsed="false">
      <c r="A20" s="44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40"/>
      <c r="W20" s="224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440"/>
      <c r="BE20" s="440"/>
      <c r="BF20" s="440"/>
      <c r="BG20" s="440"/>
      <c r="BH20" s="440"/>
      <c r="BI20" s="440"/>
      <c r="BJ20" s="440"/>
      <c r="BK20" s="440"/>
      <c r="BL20" s="440"/>
      <c r="BM20" s="440"/>
      <c r="BN20" s="440"/>
      <c r="BO20" s="440"/>
      <c r="BP20" s="440"/>
      <c r="BQ20" s="440"/>
      <c r="BR20" s="440"/>
      <c r="BS20" s="440"/>
      <c r="BT20" s="440"/>
      <c r="BU20" s="440"/>
      <c r="BV20" s="440"/>
      <c r="BW20" s="440"/>
      <c r="BX20" s="440"/>
      <c r="BY20" s="440"/>
      <c r="BZ20" s="440"/>
      <c r="CA20" s="440"/>
      <c r="CB20" s="440"/>
      <c r="CC20" s="440"/>
      <c r="CD20" s="440"/>
      <c r="CE20" s="440"/>
      <c r="CF20" s="440"/>
      <c r="CG20" s="440"/>
      <c r="CH20" s="440"/>
      <c r="CI20" s="440"/>
      <c r="CJ20" s="440"/>
      <c r="CK20" s="440"/>
      <c r="CL20" s="440"/>
      <c r="CM20" s="440"/>
      <c r="CN20" s="440"/>
      <c r="CO20" s="440"/>
      <c r="CP20" s="440"/>
      <c r="CQ20" s="440"/>
      <c r="CR20" s="440"/>
      <c r="CS20" s="440"/>
      <c r="CT20" s="440"/>
      <c r="CU20" s="440"/>
      <c r="CV20" s="440"/>
      <c r="CW20" s="440"/>
      <c r="CX20" s="440"/>
      <c r="CY20" s="440"/>
      <c r="CZ20" s="440"/>
      <c r="DA20" s="440"/>
      <c r="DB20" s="440"/>
      <c r="DC20" s="440"/>
      <c r="DD20" s="440"/>
      <c r="DE20" s="440"/>
      <c r="DF20" s="440"/>
      <c r="DG20" s="440"/>
      <c r="DH20" s="440"/>
      <c r="DI20" s="440"/>
      <c r="DJ20" s="440"/>
      <c r="DK20" s="440"/>
      <c r="DL20" s="440"/>
      <c r="DM20" s="440"/>
      <c r="DN20" s="440"/>
      <c r="DO20" s="440"/>
      <c r="DP20" s="440"/>
      <c r="DQ20" s="440"/>
      <c r="DR20" s="440"/>
      <c r="DS20" s="440"/>
      <c r="DT20" s="440"/>
      <c r="DU20" s="440"/>
      <c r="DV20" s="440"/>
      <c r="DW20" s="440"/>
      <c r="DX20" s="440"/>
      <c r="DY20" s="440"/>
      <c r="DZ20" s="440"/>
      <c r="EA20" s="440"/>
      <c r="EB20" s="440"/>
      <c r="EC20" s="440"/>
      <c r="ED20" s="440"/>
      <c r="EE20" s="440"/>
      <c r="EF20" s="440"/>
      <c r="EG20" s="440"/>
      <c r="EH20" s="440"/>
      <c r="EI20" s="440"/>
      <c r="EJ20" s="440"/>
      <c r="EK20" s="440"/>
      <c r="EL20" s="440"/>
      <c r="EM20" s="440"/>
      <c r="EN20" s="440"/>
      <c r="EO20" s="440"/>
      <c r="EP20" s="440"/>
      <c r="EQ20" s="440"/>
      <c r="ER20" s="440"/>
      <c r="ES20" s="440"/>
      <c r="ET20" s="440"/>
      <c r="EU20" s="440"/>
      <c r="EV20" s="440"/>
      <c r="EW20" s="440"/>
      <c r="EX20" s="440"/>
      <c r="EY20" s="440"/>
      <c r="EZ20" s="440"/>
      <c r="FA20" s="440"/>
      <c r="FB20" s="440"/>
      <c r="FC20" s="440"/>
      <c r="FD20" s="440"/>
      <c r="FE20" s="440"/>
      <c r="FF20" s="440"/>
      <c r="FG20" s="440"/>
      <c r="FH20" s="440"/>
      <c r="FI20" s="440"/>
      <c r="FJ20" s="440"/>
      <c r="FK20" s="440"/>
      <c r="FL20" s="440"/>
      <c r="FM20" s="440"/>
      <c r="FN20" s="440"/>
      <c r="FO20" s="440"/>
      <c r="FP20" s="440"/>
      <c r="FQ20" s="440"/>
      <c r="FR20" s="440"/>
      <c r="FS20" s="440"/>
      <c r="FT20" s="440"/>
      <c r="FU20" s="440"/>
      <c r="FV20" s="440"/>
      <c r="FW20" s="440"/>
      <c r="FX20" s="440"/>
      <c r="FY20" s="440"/>
      <c r="FZ20" s="440"/>
      <c r="GA20" s="440"/>
      <c r="GB20" s="440"/>
      <c r="GC20" s="440"/>
      <c r="GD20" s="440"/>
      <c r="GE20" s="440"/>
      <c r="GF20" s="440"/>
      <c r="GG20" s="440"/>
      <c r="GH20" s="440"/>
      <c r="GI20" s="440"/>
      <c r="GJ20" s="440"/>
      <c r="GK20" s="440"/>
      <c r="GL20" s="440"/>
      <c r="GM20" s="440"/>
      <c r="GN20" s="440"/>
      <c r="GO20" s="440"/>
      <c r="GP20" s="440"/>
      <c r="GQ20" s="440"/>
      <c r="GR20" s="440"/>
      <c r="GS20" s="440"/>
      <c r="GT20" s="440"/>
      <c r="GU20" s="440"/>
      <c r="GV20" s="440"/>
      <c r="GW20" s="440"/>
      <c r="GX20" s="440"/>
      <c r="GY20" s="440"/>
      <c r="GZ20" s="440"/>
      <c r="HA20" s="440"/>
      <c r="HB20" s="440"/>
      <c r="HC20" s="440"/>
      <c r="HD20" s="440"/>
      <c r="HE20" s="440"/>
      <c r="HF20" s="440"/>
      <c r="HG20" s="440"/>
      <c r="HH20" s="440"/>
      <c r="HI20" s="440"/>
      <c r="HJ20" s="440"/>
      <c r="HK20" s="440"/>
      <c r="HL20" s="440"/>
      <c r="HM20" s="440"/>
      <c r="HN20" s="440"/>
      <c r="HO20" s="440"/>
      <c r="HP20" s="440"/>
      <c r="HQ20" s="440"/>
      <c r="HR20" s="440"/>
      <c r="HS20" s="440"/>
      <c r="HT20" s="440"/>
      <c r="HU20" s="440"/>
      <c r="HV20" s="440"/>
      <c r="HW20" s="440"/>
      <c r="HX20" s="440"/>
      <c r="HY20" s="440"/>
      <c r="HZ20" s="440"/>
      <c r="IA20" s="440"/>
      <c r="IB20" s="440"/>
      <c r="IC20" s="440"/>
      <c r="ID20" s="440"/>
      <c r="IE20" s="440"/>
      <c r="IF20" s="440"/>
      <c r="IG20" s="440"/>
      <c r="IH20" s="440"/>
      <c r="II20" s="440"/>
      <c r="IJ20" s="440"/>
      <c r="IK20" s="440"/>
      <c r="IL20" s="440"/>
      <c r="IM20" s="440"/>
      <c r="IN20" s="440"/>
      <c r="IO20" s="440"/>
      <c r="IP20" s="440"/>
      <c r="IQ20" s="440"/>
      <c r="IR20" s="440"/>
      <c r="IS20" s="440"/>
      <c r="IT20" s="440"/>
      <c r="IU20" s="440"/>
      <c r="IV20" s="440"/>
      <c r="IW20" s="440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</row>
    <row r="22" customFormat="false" ht="12.75" hidden="false" customHeight="false" outlineLevel="0" collapsed="false">
      <c r="A22" s="113" t="s">
        <v>85</v>
      </c>
      <c r="B22" s="34" t="n">
        <f aca="false">Assumptions!C28*(1+Assumptions!$C$25)</f>
        <v>1610.5404141</v>
      </c>
      <c r="C22" s="224" t="n">
        <f aca="false">B22*(1+Assumptions!$C$25)</f>
        <v>1658.856626523</v>
      </c>
      <c r="D22" s="224" t="n">
        <f aca="false">C22*(1+Assumptions!$C$25)</f>
        <v>1708.62232531869</v>
      </c>
      <c r="E22" s="224" t="n">
        <f aca="false">D22*(1+Assumptions!$C$25)</f>
        <v>1759.88099507825</v>
      </c>
      <c r="F22" s="224" t="n">
        <f aca="false">E22*(1+Assumptions!$C$25)</f>
        <v>1812.6774249306</v>
      </c>
      <c r="G22" s="224" t="n">
        <f aca="false">F22*(1+Assumptions!$C$25)</f>
        <v>1867.05774767852</v>
      </c>
      <c r="H22" s="224" t="n">
        <f aca="false">G22*(1+Assumptions!$C$25)</f>
        <v>1923.06948010887</v>
      </c>
      <c r="I22" s="224" t="n">
        <f aca="false">H22*(1+Assumptions!$C$25)</f>
        <v>1980.76156451214</v>
      </c>
      <c r="J22" s="224" t="n">
        <f aca="false">I22*(1+Assumptions!$C$25)</f>
        <v>2040.1844114475</v>
      </c>
      <c r="K22" s="224" t="n">
        <f aca="false">J22*(1+Assumptions!$C$25)</f>
        <v>2101.38994379093</v>
      </c>
      <c r="L22" s="224" t="n">
        <f aca="false">K22*(1+Assumptions!$C$25)</f>
        <v>2164.43164210466</v>
      </c>
      <c r="M22" s="224" t="n">
        <f aca="false">L22*(1+Assumptions!$C$25)</f>
        <v>2229.3645913678</v>
      </c>
      <c r="N22" s="224" t="n">
        <f aca="false">M22*(1+Assumptions!$C$25)</f>
        <v>2296.24552910883</v>
      </c>
      <c r="O22" s="224" t="n">
        <f aca="false">N22*(1+Assumptions!$C$25)</f>
        <v>2365.13289498209</v>
      </c>
      <c r="P22" s="224" t="n">
        <f aca="false">O22*(1+Assumptions!$C$25)</f>
        <v>2436.08688183156</v>
      </c>
      <c r="Q22" s="224" t="n">
        <f aca="false">P22*(1+Assumptions!$C$25)</f>
        <v>2509.1694882865</v>
      </c>
      <c r="R22" s="224" t="n">
        <f aca="false">Q22*(1+Assumptions!$C$25)</f>
        <v>2584.4445729351</v>
      </c>
      <c r="S22" s="224" t="n">
        <f aca="false">R22*(1+Assumptions!$C$25)</f>
        <v>2661.97791012315</v>
      </c>
      <c r="T22" s="224" t="n">
        <f aca="false">S22*(1+Assumptions!$C$25)</f>
        <v>2741.83724742685</v>
      </c>
      <c r="U22" s="224" t="n">
        <f aca="false">T22*(1+Assumptions!$C$25)</f>
        <v>2824.09236484965</v>
      </c>
      <c r="W22" s="224" t="n">
        <f aca="false">SUM(B22:U22)</f>
        <v>43275.8240565047</v>
      </c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customFormat="false" ht="12.75" hidden="false" customHeight="false" outlineLevel="0" collapsed="false">
      <c r="A23" s="113" t="s">
        <v>86</v>
      </c>
      <c r="B23" s="34" t="n">
        <f aca="false">Assumptions!$C$29*(1+Assumptions!$C$25)</f>
        <v>965.504038663861</v>
      </c>
      <c r="C23" s="34" t="n">
        <f aca="false">B23*(1+Assumptions!$C$25)</f>
        <v>994.469159823777</v>
      </c>
      <c r="D23" s="34" t="n">
        <f aca="false">C23*(1+Assumptions!$C$25)</f>
        <v>1024.30323461849</v>
      </c>
      <c r="E23" s="34" t="n">
        <f aca="false">Assumptions!$C$19*Assumptions!$C$23*(1+Assumptions!$C$25)^(E5-2000)/1000</f>
        <v>1055.03233165705</v>
      </c>
      <c r="F23" s="34" t="n">
        <f aca="false">Assumptions!$C$19*Assumptions!$C$23*(1+Assumptions!$C$25)^(F5-2000)/1000</f>
        <v>1086.68330160676</v>
      </c>
      <c r="G23" s="34" t="n">
        <f aca="false">Assumptions!$C$19*Assumptions!$C$23*(1+Assumptions!$C$25)^(G5-2000)/1000</f>
        <v>1119.28380065496</v>
      </c>
      <c r="H23" s="34" t="n">
        <f aca="false">Assumptions!$C$19*Assumptions!$C$23*(1+Assumptions!$C$25)^(H5-2000)/1000</f>
        <v>1152.86231467461</v>
      </c>
      <c r="I23" s="34" t="n">
        <f aca="false">Assumptions!$C$19*Assumptions!$C$23*(1+Assumptions!$C$25)^(I5-2000)/1000</f>
        <v>1187.44818411485</v>
      </c>
      <c r="J23" s="34" t="n">
        <f aca="false">Assumptions!$C$19*Assumptions!$C$23*(1+Assumptions!$C$25)^(J5-2000)/1000</f>
        <v>1223.07162963829</v>
      </c>
      <c r="K23" s="34" t="n">
        <f aca="false">Assumptions!$C$19*Assumptions!$C$23*(1+Assumptions!$C$25)^(K5-2000)/1000</f>
        <v>1259.76377852744</v>
      </c>
      <c r="L23" s="34" t="n">
        <f aca="false">Assumptions!$C$19*Assumptions!$C$23*(1+Assumptions!$C$25)^(L5-2000)/1000</f>
        <v>1297.55669188326</v>
      </c>
      <c r="M23" s="34" t="n">
        <f aca="false">Assumptions!$C$19*Assumptions!$C$23*(1+Assumptions!$C$25)^(M5-2000)/1000</f>
        <v>1336.48339263976</v>
      </c>
      <c r="N23" s="34" t="n">
        <f aca="false">Assumptions!$C$19*Assumptions!$C$23*(1+Assumptions!$C$25)^(N5-2000)/1000</f>
        <v>1376.57789441895</v>
      </c>
      <c r="O23" s="34" t="n">
        <f aca="false">Assumptions!$C$19*Assumptions!$C$23*(1+Assumptions!$C$25)^(O5-2000)/1000</f>
        <v>1417.87523125152</v>
      </c>
      <c r="P23" s="34" t="n">
        <f aca="false">Assumptions!$C$19*Assumptions!$C$23*(1+Assumptions!$C$25)^(P5-2000)/1000</f>
        <v>1460.41148818907</v>
      </c>
      <c r="Q23" s="34" t="n">
        <f aca="false">Assumptions!$C$19*Assumptions!$C$23*(1+Assumptions!$C$25)^(Q5-2000)/1000</f>
        <v>1504.22383283474</v>
      </c>
      <c r="R23" s="34" t="n">
        <f aca="false">Assumptions!$C$19*Assumptions!$C$23*(1+Assumptions!$C$25)^(R5-2000)/1000</f>
        <v>1549.35054781978</v>
      </c>
      <c r="S23" s="34" t="n">
        <f aca="false">Assumptions!$C$19*Assumptions!$C$23*(1+Assumptions!$C$25)^(S5-2000)/1000</f>
        <v>1595.83106425438</v>
      </c>
      <c r="T23" s="34" t="n">
        <f aca="false">Assumptions!$C$19*Assumptions!$C$23*(1+Assumptions!$C$25)^(T5-2000)/1000</f>
        <v>1643.70599618201</v>
      </c>
      <c r="U23" s="34" t="n">
        <f aca="false">Assumptions!$C$19*Assumptions!$C$23*(1+Assumptions!$C$25)^(U5-2000)/1000</f>
        <v>1693.01717606747</v>
      </c>
      <c r="W23" s="224" t="n">
        <f aca="false">SUM(B23:U23)</f>
        <v>25943.455089521</v>
      </c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customFormat="false" ht="12.75" hidden="false" customHeight="false" outlineLevel="0" collapsed="false">
      <c r="A24" s="113" t="s">
        <v>130</v>
      </c>
      <c r="B24" s="34" t="n">
        <f aca="false">Assumptions!$C$24*Assumptions!$C$11*Assumptions!$C$8/1000*(1+Assumptions!$C$25)</f>
        <v>463.5</v>
      </c>
      <c r="C24" s="224" t="n">
        <f aca="false">B24*(1+Assumptions!$C$25)</f>
        <v>477.405</v>
      </c>
      <c r="D24" s="224" t="n">
        <f aca="false">C24*(1+Assumptions!$C$25)</f>
        <v>491.72715</v>
      </c>
      <c r="E24" s="224" t="n">
        <f aca="false">D24*(1+Assumptions!$C$25)</f>
        <v>506.4789645</v>
      </c>
      <c r="F24" s="224" t="n">
        <f aca="false">E24*(1+Assumptions!$C$25)</f>
        <v>521.673333435</v>
      </c>
      <c r="G24" s="224" t="n">
        <f aca="false">F24*(1+Assumptions!$C$25)</f>
        <v>537.32353343805</v>
      </c>
      <c r="H24" s="224" t="n">
        <f aca="false">G24*(1+Assumptions!$C$25)</f>
        <v>553.443239441192</v>
      </c>
      <c r="I24" s="224" t="n">
        <f aca="false">H24*(1+Assumptions!$C$25)</f>
        <v>570.046536624428</v>
      </c>
      <c r="J24" s="224" t="n">
        <f aca="false">I24*(1+Assumptions!$C$25)</f>
        <v>587.14793272316</v>
      </c>
      <c r="K24" s="224" t="n">
        <f aca="false">J24*(1+Assumptions!$C$25)</f>
        <v>604.762370704855</v>
      </c>
      <c r="L24" s="224" t="n">
        <f aca="false">K24*(1+Assumptions!$C$25)</f>
        <v>622.905241826001</v>
      </c>
      <c r="M24" s="224" t="n">
        <f aca="false">L24*(1+Assumptions!$C$25)</f>
        <v>641.592399080781</v>
      </c>
      <c r="N24" s="224" t="n">
        <f aca="false">M24*(1+Assumptions!$C$25)</f>
        <v>660.840171053204</v>
      </c>
      <c r="O24" s="224" t="n">
        <f aca="false">N24*(1+Assumptions!$C$25)</f>
        <v>680.6653761848</v>
      </c>
      <c r="P24" s="224" t="n">
        <f aca="false">O24*(1+Assumptions!$C$25)</f>
        <v>701.085337470344</v>
      </c>
      <c r="Q24" s="224" t="n">
        <f aca="false">P24*(1+Assumptions!$C$25)</f>
        <v>722.117897594455</v>
      </c>
      <c r="R24" s="224" t="n">
        <f aca="false">Q24*(1+Assumptions!$C$25)</f>
        <v>743.781434522288</v>
      </c>
      <c r="S24" s="224" t="n">
        <f aca="false">R24*(1+Assumptions!$C$25)</f>
        <v>766.094877557957</v>
      </c>
      <c r="T24" s="224" t="n">
        <f aca="false">S24*(1+Assumptions!$C$25)</f>
        <v>789.077723884696</v>
      </c>
      <c r="U24" s="224" t="n">
        <f aca="false">T24*(1+Assumptions!$C$25)</f>
        <v>812.750055601237</v>
      </c>
      <c r="W24" s="224" t="n">
        <f aca="false">SUM(B24:U24)</f>
        <v>12454.4185756424</v>
      </c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customFormat="false" ht="12.75" hidden="false" customHeight="false" outlineLevel="0" collapsed="false">
      <c r="A25" s="113" t="s">
        <v>88</v>
      </c>
      <c r="B25" s="34" t="n">
        <f aca="false">Assumptions!C31*(1+Assumptions!$C$25)</f>
        <v>0</v>
      </c>
      <c r="C25" s="224" t="n">
        <f aca="false">B25*(1+Assumptions!$C$25)</f>
        <v>0</v>
      </c>
      <c r="D25" s="224" t="n">
        <f aca="false">C25*(1+Assumptions!$C$25)</f>
        <v>0</v>
      </c>
      <c r="E25" s="224" t="n">
        <f aca="false">D25*(1+Assumptions!$C$25)</f>
        <v>0</v>
      </c>
      <c r="F25" s="224" t="n">
        <f aca="false">E25*(1+Assumptions!$C$25)</f>
        <v>0</v>
      </c>
      <c r="G25" s="224" t="n">
        <f aca="false">F25*(1+Assumptions!$C$25)</f>
        <v>0</v>
      </c>
      <c r="H25" s="224" t="n">
        <f aca="false">G25*(1+Assumptions!$C$25)</f>
        <v>0</v>
      </c>
      <c r="I25" s="224" t="n">
        <f aca="false">H25*(1+Assumptions!$C$25)</f>
        <v>0</v>
      </c>
      <c r="J25" s="224" t="n">
        <f aca="false">I25*(1+Assumptions!$C$25)</f>
        <v>0</v>
      </c>
      <c r="K25" s="224" t="n">
        <f aca="false">J25*(1+Assumptions!$C$25)</f>
        <v>0</v>
      </c>
      <c r="L25" s="224" t="n">
        <f aca="false">K25*(1+Assumptions!$C$25)</f>
        <v>0</v>
      </c>
      <c r="M25" s="224" t="n">
        <f aca="false">L25*(1+Assumptions!$C$25)</f>
        <v>0</v>
      </c>
      <c r="N25" s="224" t="n">
        <f aca="false">M25*(1+Assumptions!$C$25)</f>
        <v>0</v>
      </c>
      <c r="O25" s="224" t="n">
        <f aca="false">N25*(1+Assumptions!$C$25)</f>
        <v>0</v>
      </c>
      <c r="P25" s="224" t="n">
        <f aca="false">O25*(1+Assumptions!$C$25)</f>
        <v>0</v>
      </c>
      <c r="Q25" s="224" t="n">
        <f aca="false">P25*(1+Assumptions!$C$25)</f>
        <v>0</v>
      </c>
      <c r="R25" s="224" t="n">
        <f aca="false">Q25*(1+Assumptions!$C$25)</f>
        <v>0</v>
      </c>
      <c r="S25" s="224" t="n">
        <f aca="false">R25*(1+Assumptions!$C$25)</f>
        <v>0</v>
      </c>
      <c r="T25" s="224" t="n">
        <f aca="false">S25*(1+Assumptions!$C$25)</f>
        <v>0</v>
      </c>
      <c r="U25" s="224" t="n">
        <f aca="false">T25*(1+Assumptions!$C$25)</f>
        <v>0</v>
      </c>
      <c r="W25" s="224" t="n">
        <f aca="false">SUM(B25:U25)</f>
        <v>0</v>
      </c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customFormat="false" ht="12.75" hidden="false" customHeight="false" outlineLevel="0" collapsed="false">
      <c r="A26" s="113" t="s">
        <v>89</v>
      </c>
      <c r="B26" s="34" t="n">
        <f aca="false">Assumptions!C32*(1+Assumptions!$C$25)</f>
        <v>444.738721666667</v>
      </c>
      <c r="C26" s="224" t="n">
        <f aca="false">B26*(1+Assumptions!$C$25)</f>
        <v>458.080883316667</v>
      </c>
      <c r="D26" s="224" t="n">
        <f aca="false">C26*(1+Assumptions!$C$25)</f>
        <v>471.823309816167</v>
      </c>
      <c r="E26" s="224" t="n">
        <f aca="false">D26*(1+Assumptions!$C$25)</f>
        <v>485.978009110652</v>
      </c>
      <c r="F26" s="224" t="n">
        <f aca="false">E26*(1+Assumptions!$C$25)</f>
        <v>500.557349383971</v>
      </c>
      <c r="G26" s="224" t="n">
        <f aca="false">F26*(1+Assumptions!$C$25)</f>
        <v>515.574069865491</v>
      </c>
      <c r="H26" s="224" t="n">
        <f aca="false">G26*(1+Assumptions!$C$25)</f>
        <v>531.041291961455</v>
      </c>
      <c r="I26" s="224" t="n">
        <f aca="false">H26*(1+Assumptions!$C$25)</f>
        <v>546.972530720299</v>
      </c>
      <c r="J26" s="224" t="n">
        <f aca="false">I26*(1+Assumptions!$C$25)</f>
        <v>563.381706641908</v>
      </c>
      <c r="K26" s="224" t="n">
        <f aca="false">J26*(1+Assumptions!$C$25)</f>
        <v>580.283157841165</v>
      </c>
      <c r="L26" s="224" t="n">
        <f aca="false">K26*(1+Assumptions!$C$25)</f>
        <v>597.6916525764</v>
      </c>
      <c r="M26" s="224" t="n">
        <f aca="false">L26*(1+Assumptions!$C$25)</f>
        <v>615.622402153692</v>
      </c>
      <c r="N26" s="224" t="n">
        <f aca="false">M26*(1+Assumptions!$C$25)</f>
        <v>634.091074218303</v>
      </c>
      <c r="O26" s="224" t="n">
        <f aca="false">N26*(1+Assumptions!$C$25)</f>
        <v>653.113806444852</v>
      </c>
      <c r="P26" s="224" t="n">
        <f aca="false">O26*(1+Assumptions!$C$25)</f>
        <v>672.707220638198</v>
      </c>
      <c r="Q26" s="224" t="n">
        <f aca="false">P26*(1+Assumptions!$C$25)</f>
        <v>692.888437257344</v>
      </c>
      <c r="R26" s="224" t="n">
        <f aca="false">Q26*(1+Assumptions!$C$25)</f>
        <v>713.675090375064</v>
      </c>
      <c r="S26" s="224" t="n">
        <f aca="false">R26*(1+Assumptions!$C$25)</f>
        <v>735.085343086316</v>
      </c>
      <c r="T26" s="224" t="n">
        <f aca="false">S26*(1+Assumptions!$C$25)</f>
        <v>757.137903378905</v>
      </c>
      <c r="U26" s="224" t="n">
        <f aca="false">T26*(1+Assumptions!$C$25)</f>
        <v>779.852040480273</v>
      </c>
      <c r="W26" s="224" t="n">
        <f aca="false">SUM(B26:U26)</f>
        <v>11950.2960009338</v>
      </c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customFormat="false" ht="12.75" hidden="false" customHeight="false" outlineLevel="0" collapsed="false">
      <c r="A27" s="113" t="s">
        <v>90</v>
      </c>
      <c r="B27" s="442" t="n">
        <v>325</v>
      </c>
      <c r="C27" s="442" t="n">
        <v>375</v>
      </c>
      <c r="D27" s="442" t="n">
        <v>375</v>
      </c>
      <c r="E27" s="442" t="n">
        <v>375</v>
      </c>
      <c r="F27" s="442" t="n">
        <v>375</v>
      </c>
      <c r="G27" s="442" t="n">
        <v>375</v>
      </c>
      <c r="H27" s="442" t="n">
        <v>375</v>
      </c>
      <c r="I27" s="442" t="n">
        <v>375</v>
      </c>
      <c r="J27" s="442" t="n">
        <v>375</v>
      </c>
      <c r="K27" s="442" t="n">
        <v>375</v>
      </c>
      <c r="L27" s="442" t="n">
        <v>375</v>
      </c>
      <c r="M27" s="442" t="n">
        <v>375</v>
      </c>
      <c r="N27" s="442" t="n">
        <v>375</v>
      </c>
      <c r="O27" s="442" t="n">
        <v>375</v>
      </c>
      <c r="P27" s="442" t="n">
        <v>427.648301179624</v>
      </c>
      <c r="Q27" s="442" t="n">
        <v>436.201267203216</v>
      </c>
      <c r="R27" s="442" t="n">
        <v>444.92529254728</v>
      </c>
      <c r="S27" s="442" t="n">
        <v>453.823798398226</v>
      </c>
      <c r="T27" s="442" t="n">
        <v>462.900274366191</v>
      </c>
      <c r="U27" s="442" t="n">
        <f aca="false">T27</f>
        <v>462.900274366191</v>
      </c>
      <c r="W27" s="224" t="n">
        <f aca="false">SUM(B27:U27)</f>
        <v>7888.39920806073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</row>
    <row r="28" customFormat="false" ht="12.75" hidden="false" customHeight="false" outlineLevel="0" collapsed="false">
      <c r="A28" s="113" t="s">
        <v>231</v>
      </c>
      <c r="B28" s="229" t="n">
        <f aca="false">B85</f>
        <v>448.527825709994</v>
      </c>
      <c r="C28" s="229" t="n">
        <f aca="false">C85</f>
        <v>434.655831100406</v>
      </c>
      <c r="D28" s="229" t="n">
        <f aca="false">D85</f>
        <v>420.783836490819</v>
      </c>
      <c r="E28" s="229" t="n">
        <f aca="false">E85</f>
        <v>406.911841881231</v>
      </c>
      <c r="F28" s="229" t="n">
        <f aca="false">F85</f>
        <v>393.039847271644</v>
      </c>
      <c r="G28" s="229" t="n">
        <f aca="false">G85</f>
        <v>379.167852662057</v>
      </c>
      <c r="H28" s="229" t="n">
        <f aca="false">H85</f>
        <v>365.295858052469</v>
      </c>
      <c r="I28" s="229" t="n">
        <f aca="false">I85</f>
        <v>351.423863442882</v>
      </c>
      <c r="J28" s="229" t="n">
        <f aca="false">J85</f>
        <v>337.551868833294</v>
      </c>
      <c r="K28" s="229" t="n">
        <f aca="false">K85</f>
        <v>323.679874223707</v>
      </c>
      <c r="L28" s="229" t="n">
        <f aca="false">L85</f>
        <v>309.80787961412</v>
      </c>
      <c r="M28" s="229" t="n">
        <f aca="false">M85</f>
        <v>295.935885004532</v>
      </c>
      <c r="N28" s="229" t="n">
        <f aca="false">N85</f>
        <v>282.063890394945</v>
      </c>
      <c r="O28" s="229" t="n">
        <f aca="false">O85</f>
        <v>268.191895785357</v>
      </c>
      <c r="P28" s="229" t="n">
        <f aca="false">P85</f>
        <v>254.31990117577</v>
      </c>
      <c r="Q28" s="229" t="n">
        <f aca="false">Q85</f>
        <v>240.447906566182</v>
      </c>
      <c r="R28" s="229" t="n">
        <f aca="false">R85</f>
        <v>226.575911956595</v>
      </c>
      <c r="S28" s="229" t="n">
        <f aca="false">S85</f>
        <v>212.703917347008</v>
      </c>
      <c r="T28" s="229" t="n">
        <f aca="false">T85</f>
        <v>198.83192273742</v>
      </c>
      <c r="U28" s="229" t="n">
        <f aca="false">U85</f>
        <v>184.959928127833</v>
      </c>
      <c r="V28" s="224"/>
      <c r="W28" s="224" t="n">
        <f aca="false">SUM(B28:U28)</f>
        <v>6334.87753837826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13" t="s">
        <v>133</v>
      </c>
      <c r="B29" s="34" t="n">
        <f aca="false">SUM(B22:B28)</f>
        <v>4257.81100014052</v>
      </c>
      <c r="C29" s="34" t="n">
        <f aca="false">SUM(C22:C28)</f>
        <v>4398.46750076385</v>
      </c>
      <c r="D29" s="34" t="n">
        <f aca="false">SUM(D22:D28)</f>
        <v>4492.25985624417</v>
      </c>
      <c r="E29" s="34" t="n">
        <f aca="false">SUM(E22:E28)</f>
        <v>4589.28214222718</v>
      </c>
      <c r="F29" s="34" t="n">
        <f aca="false">SUM(F22:F28)</f>
        <v>4689.63125662797</v>
      </c>
      <c r="G29" s="34" t="n">
        <f aca="false">SUM(G22:G28)</f>
        <v>4793.40700429907</v>
      </c>
      <c r="H29" s="34" t="n">
        <f aca="false">SUM(H22:H28)</f>
        <v>4900.7121842386</v>
      </c>
      <c r="I29" s="34" t="n">
        <f aca="false">SUM(I22:I28)</f>
        <v>5011.65267941459</v>
      </c>
      <c r="J29" s="34" t="n">
        <f aca="false">SUM(J22:J28)</f>
        <v>5126.33754928416</v>
      </c>
      <c r="K29" s="34" t="n">
        <f aca="false">SUM(K22:K28)</f>
        <v>5244.8791250881</v>
      </c>
      <c r="L29" s="34" t="n">
        <f aca="false">SUM(L22:L28)</f>
        <v>5367.39310800444</v>
      </c>
      <c r="M29" s="34" t="n">
        <f aca="false">SUM(M22:M28)</f>
        <v>5493.99867024656</v>
      </c>
      <c r="N29" s="34" t="n">
        <f aca="false">SUM(N22:N28)</f>
        <v>5624.81855919424</v>
      </c>
      <c r="O29" s="34" t="n">
        <f aca="false">SUM(O22:O28)</f>
        <v>5759.97920464863</v>
      </c>
      <c r="P29" s="34" t="n">
        <f aca="false">SUM(P22:P28)</f>
        <v>5952.25913048456</v>
      </c>
      <c r="Q29" s="34" t="n">
        <f aca="false">SUM(Q22:Q28)</f>
        <v>6105.04882974244</v>
      </c>
      <c r="R29" s="34" t="n">
        <f aca="false">SUM(R22:R28)</f>
        <v>6262.75285015611</v>
      </c>
      <c r="S29" s="34" t="n">
        <f aca="false">SUM(S22:S28)</f>
        <v>6425.51691076704</v>
      </c>
      <c r="T29" s="34" t="n">
        <f aca="false">SUM(T22:T28)</f>
        <v>6593.49106797607</v>
      </c>
      <c r="U29" s="34" t="n">
        <f aca="false">SUM(U22:U28)</f>
        <v>6757.57183949265</v>
      </c>
      <c r="W29" s="224" t="n">
        <f aca="false">SUM(B29:U29)</f>
        <v>107847.270469041</v>
      </c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</row>
    <row r="30" customFormat="false" ht="12.75" hidden="false" customHeight="false" outlineLevel="0" collapsed="false">
      <c r="A30" s="232"/>
      <c r="B30" s="443"/>
      <c r="C30" s="443"/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0"/>
      <c r="W30" s="224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440"/>
      <c r="BE30" s="440"/>
      <c r="BF30" s="440"/>
      <c r="BG30" s="440"/>
      <c r="BH30" s="440"/>
      <c r="BI30" s="440"/>
      <c r="BJ30" s="440"/>
      <c r="BK30" s="440"/>
      <c r="BL30" s="440"/>
      <c r="BM30" s="440"/>
      <c r="BN30" s="440"/>
      <c r="BO30" s="440"/>
      <c r="BP30" s="440"/>
      <c r="BQ30" s="440"/>
      <c r="BR30" s="440"/>
      <c r="BS30" s="440"/>
      <c r="BT30" s="440"/>
      <c r="BU30" s="440"/>
      <c r="BV30" s="440"/>
      <c r="BW30" s="440"/>
      <c r="BX30" s="440"/>
      <c r="BY30" s="440"/>
      <c r="BZ30" s="440"/>
      <c r="CA30" s="440"/>
      <c r="CB30" s="440"/>
      <c r="CC30" s="440"/>
      <c r="CD30" s="440"/>
      <c r="CE30" s="440"/>
      <c r="CF30" s="440"/>
      <c r="CG30" s="440"/>
      <c r="CH30" s="440"/>
      <c r="CI30" s="440"/>
      <c r="CJ30" s="440"/>
      <c r="CK30" s="440"/>
      <c r="CL30" s="440"/>
      <c r="CM30" s="440"/>
      <c r="CN30" s="440"/>
      <c r="CO30" s="440"/>
      <c r="CP30" s="440"/>
      <c r="CQ30" s="440"/>
      <c r="CR30" s="440"/>
      <c r="CS30" s="440"/>
      <c r="CT30" s="440"/>
      <c r="CU30" s="440"/>
      <c r="CV30" s="440"/>
      <c r="CW30" s="440"/>
      <c r="CX30" s="440"/>
      <c r="CY30" s="440"/>
      <c r="CZ30" s="440"/>
      <c r="DA30" s="440"/>
      <c r="DB30" s="440"/>
      <c r="DC30" s="440"/>
      <c r="DD30" s="440"/>
      <c r="DE30" s="440"/>
      <c r="DF30" s="440"/>
      <c r="DG30" s="440"/>
      <c r="DH30" s="440"/>
      <c r="DI30" s="440"/>
      <c r="DJ30" s="440"/>
      <c r="DK30" s="440"/>
      <c r="DL30" s="440"/>
      <c r="DM30" s="440"/>
      <c r="DN30" s="440"/>
      <c r="DO30" s="440"/>
      <c r="DP30" s="440"/>
      <c r="DQ30" s="440"/>
      <c r="DR30" s="440"/>
      <c r="DS30" s="440"/>
      <c r="DT30" s="440"/>
      <c r="DU30" s="440"/>
      <c r="DV30" s="440"/>
      <c r="DW30" s="440"/>
      <c r="DX30" s="440"/>
      <c r="DY30" s="440"/>
      <c r="DZ30" s="440"/>
      <c r="EA30" s="440"/>
      <c r="EB30" s="440"/>
      <c r="EC30" s="440"/>
      <c r="ED30" s="440"/>
      <c r="EE30" s="440"/>
      <c r="EF30" s="440"/>
      <c r="EG30" s="440"/>
      <c r="EH30" s="440"/>
      <c r="EI30" s="440"/>
      <c r="EJ30" s="440"/>
      <c r="EK30" s="440"/>
      <c r="EL30" s="440"/>
      <c r="EM30" s="440"/>
      <c r="EN30" s="440"/>
      <c r="EO30" s="440"/>
      <c r="EP30" s="440"/>
      <c r="EQ30" s="440"/>
      <c r="ER30" s="440"/>
      <c r="ES30" s="440"/>
      <c r="ET30" s="440"/>
      <c r="EU30" s="440"/>
      <c r="EV30" s="440"/>
      <c r="EW30" s="440"/>
      <c r="EX30" s="440"/>
      <c r="EY30" s="440"/>
      <c r="EZ30" s="440"/>
      <c r="FA30" s="440"/>
      <c r="FB30" s="440"/>
      <c r="FC30" s="440"/>
      <c r="FD30" s="440"/>
      <c r="FE30" s="440"/>
      <c r="FF30" s="440"/>
      <c r="FG30" s="440"/>
      <c r="FH30" s="440"/>
      <c r="FI30" s="440"/>
      <c r="FJ30" s="440"/>
      <c r="FK30" s="440"/>
      <c r="FL30" s="440"/>
      <c r="FM30" s="440"/>
      <c r="FN30" s="440"/>
      <c r="FO30" s="440"/>
      <c r="FP30" s="440"/>
      <c r="FQ30" s="440"/>
      <c r="FR30" s="440"/>
      <c r="FS30" s="440"/>
      <c r="FT30" s="440"/>
      <c r="FU30" s="440"/>
      <c r="FV30" s="440"/>
      <c r="FW30" s="440"/>
      <c r="FX30" s="440"/>
      <c r="FY30" s="440"/>
      <c r="FZ30" s="440"/>
      <c r="GA30" s="440"/>
      <c r="GB30" s="440"/>
      <c r="GC30" s="440"/>
      <c r="GD30" s="440"/>
      <c r="GE30" s="440"/>
      <c r="GF30" s="440"/>
      <c r="GG30" s="440"/>
      <c r="GH30" s="440"/>
      <c r="GI30" s="440"/>
      <c r="GJ30" s="440"/>
      <c r="GK30" s="440"/>
      <c r="GL30" s="440"/>
      <c r="GM30" s="440"/>
      <c r="GN30" s="440"/>
      <c r="GO30" s="440"/>
      <c r="GP30" s="440"/>
      <c r="GQ30" s="440"/>
      <c r="GR30" s="440"/>
      <c r="GS30" s="440"/>
      <c r="GT30" s="440"/>
      <c r="GU30" s="440"/>
      <c r="GV30" s="440"/>
      <c r="GW30" s="440"/>
      <c r="GX30" s="440"/>
      <c r="GY30" s="440"/>
      <c r="GZ30" s="440"/>
      <c r="HA30" s="440"/>
      <c r="HB30" s="440"/>
      <c r="HC30" s="440"/>
      <c r="HD30" s="440"/>
      <c r="HE30" s="440"/>
      <c r="HF30" s="440"/>
      <c r="HG30" s="440"/>
      <c r="HH30" s="440"/>
      <c r="HI30" s="440"/>
      <c r="HJ30" s="440"/>
      <c r="HK30" s="440"/>
      <c r="HL30" s="440"/>
      <c r="HM30" s="440"/>
      <c r="HN30" s="440"/>
      <c r="HO30" s="440"/>
      <c r="HP30" s="440"/>
      <c r="HQ30" s="440"/>
      <c r="HR30" s="440"/>
      <c r="HS30" s="440"/>
      <c r="HT30" s="440"/>
      <c r="HU30" s="440"/>
      <c r="HV30" s="440"/>
      <c r="HW30" s="440"/>
      <c r="HX30" s="440"/>
      <c r="HY30" s="440"/>
      <c r="HZ30" s="440"/>
      <c r="IA30" s="440"/>
      <c r="IB30" s="440"/>
      <c r="IC30" s="440"/>
      <c r="ID30" s="440"/>
      <c r="IE30" s="440"/>
      <c r="IF30" s="440"/>
      <c r="IG30" s="440"/>
      <c r="IH30" s="440"/>
      <c r="II30" s="440"/>
      <c r="IJ30" s="440"/>
      <c r="IK30" s="440"/>
      <c r="IL30" s="440"/>
      <c r="IM30" s="440"/>
      <c r="IN30" s="440"/>
      <c r="IO30" s="440"/>
      <c r="IP30" s="440"/>
      <c r="IQ30" s="440"/>
      <c r="IR30" s="440"/>
      <c r="IS30" s="440"/>
      <c r="IT30" s="440"/>
      <c r="IU30" s="440"/>
      <c r="IV30" s="440"/>
      <c r="IW30" s="440"/>
    </row>
    <row r="31" customFormat="false" ht="6.75" hidden="false" customHeight="true" outlineLevel="0" collapsed="false">
      <c r="A31" s="232"/>
      <c r="B31" s="443"/>
      <c r="C31" s="443"/>
      <c r="D31" s="443"/>
      <c r="E31" s="443"/>
      <c r="F31" s="443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3"/>
      <c r="S31" s="443"/>
      <c r="T31" s="443"/>
      <c r="U31" s="443"/>
      <c r="V31" s="440"/>
      <c r="W31" s="224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440"/>
      <c r="BE31" s="440"/>
      <c r="BF31" s="440"/>
      <c r="BG31" s="440"/>
      <c r="BH31" s="440"/>
      <c r="BI31" s="440"/>
      <c r="BJ31" s="440"/>
      <c r="BK31" s="440"/>
      <c r="BL31" s="440"/>
      <c r="BM31" s="440"/>
      <c r="BN31" s="440"/>
      <c r="BO31" s="440"/>
      <c r="BP31" s="440"/>
      <c r="BQ31" s="440"/>
      <c r="BR31" s="440"/>
      <c r="BS31" s="440"/>
      <c r="BT31" s="440"/>
      <c r="BU31" s="440"/>
      <c r="BV31" s="440"/>
      <c r="BW31" s="440"/>
      <c r="BX31" s="440"/>
      <c r="BY31" s="440"/>
      <c r="BZ31" s="440"/>
      <c r="CA31" s="440"/>
      <c r="CB31" s="440"/>
      <c r="CC31" s="440"/>
      <c r="CD31" s="440"/>
      <c r="CE31" s="440"/>
      <c r="CF31" s="440"/>
      <c r="CG31" s="440"/>
      <c r="CH31" s="440"/>
      <c r="CI31" s="440"/>
      <c r="CJ31" s="440"/>
      <c r="CK31" s="440"/>
      <c r="CL31" s="440"/>
      <c r="CM31" s="440"/>
      <c r="CN31" s="440"/>
      <c r="CO31" s="440"/>
      <c r="CP31" s="440"/>
      <c r="CQ31" s="440"/>
      <c r="CR31" s="440"/>
      <c r="CS31" s="440"/>
      <c r="CT31" s="440"/>
      <c r="CU31" s="440"/>
      <c r="CV31" s="440"/>
      <c r="CW31" s="440"/>
      <c r="CX31" s="440"/>
      <c r="CY31" s="440"/>
      <c r="CZ31" s="440"/>
      <c r="DA31" s="440"/>
      <c r="DB31" s="440"/>
      <c r="DC31" s="440"/>
      <c r="DD31" s="440"/>
      <c r="DE31" s="440"/>
      <c r="DF31" s="440"/>
      <c r="DG31" s="440"/>
      <c r="DH31" s="440"/>
      <c r="DI31" s="440"/>
      <c r="DJ31" s="440"/>
      <c r="DK31" s="440"/>
      <c r="DL31" s="440"/>
      <c r="DM31" s="440"/>
      <c r="DN31" s="440"/>
      <c r="DO31" s="440"/>
      <c r="DP31" s="440"/>
      <c r="DQ31" s="440"/>
      <c r="DR31" s="440"/>
      <c r="DS31" s="440"/>
      <c r="DT31" s="440"/>
      <c r="DU31" s="440"/>
      <c r="DV31" s="440"/>
      <c r="DW31" s="440"/>
      <c r="DX31" s="440"/>
      <c r="DY31" s="440"/>
      <c r="DZ31" s="440"/>
      <c r="EA31" s="440"/>
      <c r="EB31" s="440"/>
      <c r="EC31" s="440"/>
      <c r="ED31" s="440"/>
      <c r="EE31" s="440"/>
      <c r="EF31" s="440"/>
      <c r="EG31" s="440"/>
      <c r="EH31" s="440"/>
      <c r="EI31" s="440"/>
      <c r="EJ31" s="440"/>
      <c r="EK31" s="440"/>
      <c r="EL31" s="440"/>
      <c r="EM31" s="440"/>
      <c r="EN31" s="440"/>
      <c r="EO31" s="440"/>
      <c r="EP31" s="440"/>
      <c r="EQ31" s="440"/>
      <c r="ER31" s="440"/>
      <c r="ES31" s="440"/>
      <c r="ET31" s="440"/>
      <c r="EU31" s="440"/>
      <c r="EV31" s="440"/>
      <c r="EW31" s="440"/>
      <c r="EX31" s="440"/>
      <c r="EY31" s="440"/>
      <c r="EZ31" s="440"/>
      <c r="FA31" s="440"/>
      <c r="FB31" s="440"/>
      <c r="FC31" s="440"/>
      <c r="FD31" s="440"/>
      <c r="FE31" s="440"/>
      <c r="FF31" s="440"/>
      <c r="FG31" s="440"/>
      <c r="FH31" s="440"/>
      <c r="FI31" s="440"/>
      <c r="FJ31" s="440"/>
      <c r="FK31" s="440"/>
      <c r="FL31" s="440"/>
      <c r="FM31" s="440"/>
      <c r="FN31" s="440"/>
      <c r="FO31" s="440"/>
      <c r="FP31" s="440"/>
      <c r="FQ31" s="440"/>
      <c r="FR31" s="440"/>
      <c r="FS31" s="440"/>
      <c r="FT31" s="440"/>
      <c r="FU31" s="440"/>
      <c r="FV31" s="440"/>
      <c r="FW31" s="440"/>
      <c r="FX31" s="440"/>
      <c r="FY31" s="440"/>
      <c r="FZ31" s="440"/>
      <c r="GA31" s="440"/>
      <c r="GB31" s="440"/>
      <c r="GC31" s="440"/>
      <c r="GD31" s="440"/>
      <c r="GE31" s="440"/>
      <c r="GF31" s="440"/>
      <c r="GG31" s="440"/>
      <c r="GH31" s="440"/>
      <c r="GI31" s="440"/>
      <c r="GJ31" s="440"/>
      <c r="GK31" s="440"/>
      <c r="GL31" s="440"/>
      <c r="GM31" s="440"/>
      <c r="GN31" s="440"/>
      <c r="GO31" s="440"/>
      <c r="GP31" s="440"/>
      <c r="GQ31" s="440"/>
      <c r="GR31" s="440"/>
      <c r="GS31" s="440"/>
      <c r="GT31" s="440"/>
      <c r="GU31" s="440"/>
      <c r="GV31" s="440"/>
      <c r="GW31" s="440"/>
      <c r="GX31" s="440"/>
      <c r="GY31" s="440"/>
      <c r="GZ31" s="440"/>
      <c r="HA31" s="440"/>
      <c r="HB31" s="440"/>
      <c r="HC31" s="440"/>
      <c r="HD31" s="440"/>
      <c r="HE31" s="440"/>
      <c r="HF31" s="440"/>
      <c r="HG31" s="440"/>
      <c r="HH31" s="440"/>
      <c r="HI31" s="440"/>
      <c r="HJ31" s="440"/>
      <c r="HK31" s="440"/>
      <c r="HL31" s="440"/>
      <c r="HM31" s="440"/>
      <c r="HN31" s="440"/>
      <c r="HO31" s="440"/>
      <c r="HP31" s="440"/>
      <c r="HQ31" s="440"/>
      <c r="HR31" s="440"/>
      <c r="HS31" s="440"/>
      <c r="HT31" s="440"/>
      <c r="HU31" s="440"/>
      <c r="HV31" s="440"/>
      <c r="HW31" s="440"/>
      <c r="HX31" s="440"/>
      <c r="HY31" s="440"/>
      <c r="HZ31" s="440"/>
      <c r="IA31" s="440"/>
      <c r="IB31" s="440"/>
      <c r="IC31" s="440"/>
      <c r="ID31" s="440"/>
      <c r="IE31" s="440"/>
      <c r="IF31" s="440"/>
      <c r="IG31" s="440"/>
      <c r="IH31" s="440"/>
      <c r="II31" s="440"/>
      <c r="IJ31" s="440"/>
      <c r="IK31" s="440"/>
      <c r="IL31" s="440"/>
      <c r="IM31" s="440"/>
      <c r="IN31" s="440"/>
      <c r="IO31" s="440"/>
      <c r="IP31" s="440"/>
      <c r="IQ31" s="440"/>
      <c r="IR31" s="440"/>
      <c r="IS31" s="440"/>
      <c r="IT31" s="440"/>
      <c r="IU31" s="440"/>
      <c r="IV31" s="440"/>
      <c r="IW31" s="440"/>
    </row>
    <row r="32" customFormat="false" ht="12.75" hidden="false" customHeight="false" outlineLevel="0" collapsed="false">
      <c r="A32" s="223" t="s">
        <v>134</v>
      </c>
      <c r="B32" s="444" t="e">
        <f aca="false">B19-B29</f>
        <v>#VALUE!</v>
      </c>
      <c r="C32" s="445" t="e">
        <f aca="false">C19-C29</f>
        <v>#VALUE!</v>
      </c>
      <c r="D32" s="444" t="e">
        <f aca="false">D19-D29</f>
        <v>#VALUE!</v>
      </c>
      <c r="E32" s="444" t="n">
        <f aca="false">E19-E29</f>
        <v>32316.4456194569</v>
      </c>
      <c r="F32" s="444" t="n">
        <f aca="false">F19-F29</f>
        <v>34023.4375130637</v>
      </c>
      <c r="G32" s="444" t="n">
        <f aca="false">G19-G29</f>
        <v>34437.4839683024</v>
      </c>
      <c r="H32" s="444" t="n">
        <f aca="false">H19-H29</f>
        <v>34855.2715874613</v>
      </c>
      <c r="I32" s="444" t="n">
        <f aca="false">I19-I29</f>
        <v>35276.8066961621</v>
      </c>
      <c r="J32" s="444" t="n">
        <f aca="false">J19-J29</f>
        <v>35702.0944516451</v>
      </c>
      <c r="K32" s="444" t="n">
        <f aca="false">K19-K29</f>
        <v>36131.1387903019</v>
      </c>
      <c r="L32" s="444" t="n">
        <f aca="false">L19-L29</f>
        <v>36807.6483499905</v>
      </c>
      <c r="M32" s="444" t="n">
        <f aca="false">M19-M29</f>
        <v>37495.6551403433</v>
      </c>
      <c r="N32" s="444" t="n">
        <f aca="false">N19-N29</f>
        <v>38195.3455731711</v>
      </c>
      <c r="O32" s="444" t="n">
        <f aca="false">O19-O29</f>
        <v>38906.9086533803</v>
      </c>
      <c r="P32" s="444" t="n">
        <f aca="false">P19-P29</f>
        <v>39577.2295950698</v>
      </c>
      <c r="Q32" s="444" t="n">
        <f aca="false">Q19-Q29</f>
        <v>40100.165544084</v>
      </c>
      <c r="R32" s="444" t="n">
        <f aca="false">R19-R29</f>
        <v>40628.6034256064</v>
      </c>
      <c r="S32" s="444" t="n">
        <f aca="false">S19-S29</f>
        <v>41162.5694758122</v>
      </c>
      <c r="T32" s="444" t="n">
        <f aca="false">T19-T29</f>
        <v>41702.0887472624</v>
      </c>
      <c r="U32" s="444" t="n">
        <f aca="false">U19-U29</f>
        <v>42256.5587760328</v>
      </c>
      <c r="V32" s="418"/>
      <c r="W32" s="224" t="e">
        <f aca="false">SUM(B32:U32)</f>
        <v>#VALUE!</v>
      </c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418"/>
      <c r="BE32" s="418"/>
      <c r="BF32" s="418"/>
      <c r="BG32" s="418"/>
      <c r="BH32" s="418"/>
      <c r="BI32" s="418"/>
      <c r="BJ32" s="418"/>
      <c r="BK32" s="418"/>
      <c r="BL32" s="418"/>
      <c r="BM32" s="418"/>
      <c r="BN32" s="418"/>
      <c r="BO32" s="418"/>
      <c r="BP32" s="418"/>
      <c r="BQ32" s="418"/>
      <c r="BR32" s="418"/>
      <c r="BS32" s="418"/>
      <c r="BT32" s="418"/>
      <c r="BU32" s="418"/>
      <c r="BV32" s="418"/>
      <c r="BW32" s="418"/>
      <c r="BX32" s="418"/>
      <c r="BY32" s="418"/>
      <c r="BZ32" s="418"/>
      <c r="CA32" s="418"/>
      <c r="CB32" s="418"/>
      <c r="CC32" s="418"/>
      <c r="CD32" s="418"/>
      <c r="CE32" s="418"/>
      <c r="CF32" s="418"/>
      <c r="CG32" s="418"/>
      <c r="CH32" s="418"/>
      <c r="CI32" s="418"/>
      <c r="CJ32" s="418"/>
      <c r="CK32" s="418"/>
      <c r="CL32" s="418"/>
      <c r="CM32" s="418"/>
      <c r="CN32" s="418"/>
      <c r="CO32" s="418"/>
      <c r="CP32" s="418"/>
      <c r="CQ32" s="418"/>
      <c r="CR32" s="418"/>
      <c r="CS32" s="418"/>
      <c r="CT32" s="418"/>
      <c r="CU32" s="418"/>
      <c r="CV32" s="418"/>
      <c r="CW32" s="418"/>
      <c r="CX32" s="418"/>
      <c r="CY32" s="418"/>
      <c r="CZ32" s="418"/>
      <c r="DA32" s="418"/>
      <c r="DB32" s="418"/>
      <c r="DC32" s="418"/>
      <c r="DD32" s="418"/>
      <c r="DE32" s="418"/>
      <c r="DF32" s="418"/>
      <c r="DG32" s="418"/>
      <c r="DH32" s="418"/>
      <c r="DI32" s="418"/>
      <c r="DJ32" s="418"/>
      <c r="DK32" s="418"/>
      <c r="DL32" s="418"/>
      <c r="DM32" s="418"/>
      <c r="DN32" s="418"/>
      <c r="DO32" s="418"/>
      <c r="DP32" s="418"/>
      <c r="DQ32" s="418"/>
      <c r="DR32" s="418"/>
      <c r="DS32" s="418"/>
      <c r="DT32" s="418"/>
      <c r="DU32" s="418"/>
      <c r="DV32" s="418"/>
      <c r="DW32" s="418"/>
      <c r="DX32" s="418"/>
      <c r="DY32" s="418"/>
      <c r="DZ32" s="418"/>
      <c r="EA32" s="418"/>
      <c r="EB32" s="418"/>
      <c r="EC32" s="418"/>
      <c r="ED32" s="418"/>
      <c r="EE32" s="418"/>
      <c r="EF32" s="418"/>
      <c r="EG32" s="418"/>
      <c r="EH32" s="418"/>
      <c r="EI32" s="418"/>
      <c r="EJ32" s="418"/>
      <c r="EK32" s="418"/>
      <c r="EL32" s="418"/>
      <c r="EM32" s="418"/>
      <c r="EN32" s="418"/>
      <c r="EO32" s="418"/>
      <c r="EP32" s="418"/>
      <c r="EQ32" s="418"/>
      <c r="ER32" s="418"/>
      <c r="ES32" s="418"/>
      <c r="ET32" s="418"/>
      <c r="EU32" s="418"/>
      <c r="EV32" s="418"/>
      <c r="EW32" s="418"/>
      <c r="EX32" s="418"/>
      <c r="EY32" s="418"/>
      <c r="EZ32" s="418"/>
      <c r="FA32" s="418"/>
      <c r="FB32" s="418"/>
      <c r="FC32" s="418"/>
      <c r="FD32" s="418"/>
      <c r="FE32" s="418"/>
      <c r="FF32" s="418"/>
      <c r="FG32" s="418"/>
      <c r="FH32" s="418"/>
      <c r="FI32" s="418"/>
      <c r="FJ32" s="418"/>
      <c r="FK32" s="418"/>
      <c r="FL32" s="418"/>
      <c r="FM32" s="418"/>
      <c r="FN32" s="418"/>
      <c r="FO32" s="418"/>
      <c r="FP32" s="418"/>
      <c r="FQ32" s="418"/>
      <c r="FR32" s="418"/>
      <c r="FS32" s="418"/>
      <c r="FT32" s="418"/>
      <c r="FU32" s="418"/>
      <c r="FV32" s="418"/>
      <c r="FW32" s="418"/>
      <c r="FX32" s="418"/>
      <c r="FY32" s="418"/>
      <c r="FZ32" s="418"/>
      <c r="GA32" s="418"/>
      <c r="GB32" s="418"/>
      <c r="GC32" s="418"/>
      <c r="GD32" s="418"/>
      <c r="GE32" s="418"/>
      <c r="GF32" s="418"/>
      <c r="GG32" s="418"/>
      <c r="GH32" s="418"/>
      <c r="GI32" s="418"/>
      <c r="GJ32" s="418"/>
      <c r="GK32" s="418"/>
      <c r="GL32" s="418"/>
      <c r="GM32" s="418"/>
      <c r="GN32" s="418"/>
      <c r="GO32" s="418"/>
      <c r="GP32" s="418"/>
      <c r="GQ32" s="418"/>
      <c r="GR32" s="418"/>
      <c r="GS32" s="418"/>
      <c r="GT32" s="418"/>
      <c r="GU32" s="418"/>
      <c r="GV32" s="418"/>
      <c r="GW32" s="418"/>
      <c r="GX32" s="418"/>
      <c r="GY32" s="418"/>
      <c r="GZ32" s="418"/>
      <c r="HA32" s="418"/>
      <c r="HB32" s="418"/>
      <c r="HC32" s="418"/>
      <c r="HD32" s="418"/>
      <c r="HE32" s="418"/>
      <c r="HF32" s="418"/>
      <c r="HG32" s="418"/>
      <c r="HH32" s="418"/>
      <c r="HI32" s="418"/>
      <c r="HJ32" s="418"/>
      <c r="HK32" s="418"/>
      <c r="HL32" s="418"/>
      <c r="HM32" s="418"/>
      <c r="HN32" s="418"/>
      <c r="HO32" s="418"/>
      <c r="HP32" s="418"/>
      <c r="HQ32" s="418"/>
      <c r="HR32" s="418"/>
      <c r="HS32" s="418"/>
      <c r="HT32" s="418"/>
      <c r="HU32" s="418"/>
      <c r="HV32" s="418"/>
      <c r="HW32" s="418"/>
      <c r="HX32" s="418"/>
      <c r="HY32" s="418"/>
      <c r="HZ32" s="418"/>
      <c r="IA32" s="418"/>
      <c r="IB32" s="418"/>
      <c r="IC32" s="418"/>
      <c r="ID32" s="418"/>
      <c r="IE32" s="418"/>
      <c r="IF32" s="418"/>
      <c r="IG32" s="418"/>
      <c r="IH32" s="418"/>
      <c r="II32" s="418"/>
      <c r="IJ32" s="418"/>
      <c r="IK32" s="418"/>
      <c r="IL32" s="418"/>
      <c r="IM32" s="418"/>
      <c r="IN32" s="418"/>
      <c r="IO32" s="418"/>
      <c r="IP32" s="418"/>
      <c r="IQ32" s="418"/>
      <c r="IR32" s="418"/>
      <c r="IS32" s="418"/>
      <c r="IT32" s="418"/>
      <c r="IU32" s="418"/>
      <c r="IV32" s="418"/>
      <c r="IW32" s="418"/>
    </row>
    <row r="33" customFormat="false" ht="12.75" hidden="false" customHeight="false" outlineLevel="0" collapsed="false">
      <c r="A33" s="223"/>
      <c r="B33" s="444"/>
      <c r="C33" s="445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444"/>
      <c r="V33" s="418"/>
      <c r="W33" s="224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418"/>
      <c r="BE33" s="418"/>
      <c r="BF33" s="418"/>
      <c r="BG33" s="418"/>
      <c r="BH33" s="418"/>
      <c r="BI33" s="418"/>
      <c r="BJ33" s="418"/>
      <c r="BK33" s="418"/>
      <c r="BL33" s="418"/>
      <c r="BM33" s="418"/>
      <c r="BN33" s="418"/>
      <c r="BO33" s="418"/>
      <c r="BP33" s="418"/>
      <c r="BQ33" s="418"/>
      <c r="BR33" s="418"/>
      <c r="BS33" s="418"/>
      <c r="BT33" s="418"/>
      <c r="BU33" s="418"/>
      <c r="BV33" s="418"/>
      <c r="BW33" s="418"/>
      <c r="BX33" s="418"/>
      <c r="BY33" s="418"/>
      <c r="BZ33" s="418"/>
      <c r="CA33" s="418"/>
      <c r="CB33" s="418"/>
      <c r="CC33" s="418"/>
      <c r="CD33" s="418"/>
      <c r="CE33" s="418"/>
      <c r="CF33" s="418"/>
      <c r="CG33" s="418"/>
      <c r="CH33" s="418"/>
      <c r="CI33" s="418"/>
      <c r="CJ33" s="418"/>
      <c r="CK33" s="418"/>
      <c r="CL33" s="418"/>
      <c r="CM33" s="418"/>
      <c r="CN33" s="418"/>
      <c r="CO33" s="418"/>
      <c r="CP33" s="418"/>
      <c r="CQ33" s="418"/>
      <c r="CR33" s="418"/>
      <c r="CS33" s="418"/>
      <c r="CT33" s="418"/>
      <c r="CU33" s="418"/>
      <c r="CV33" s="418"/>
      <c r="CW33" s="418"/>
      <c r="CX33" s="418"/>
      <c r="CY33" s="418"/>
      <c r="CZ33" s="418"/>
      <c r="DA33" s="418"/>
      <c r="DB33" s="418"/>
      <c r="DC33" s="418"/>
      <c r="DD33" s="418"/>
      <c r="DE33" s="418"/>
      <c r="DF33" s="418"/>
      <c r="DG33" s="418"/>
      <c r="DH33" s="418"/>
      <c r="DI33" s="418"/>
      <c r="DJ33" s="418"/>
      <c r="DK33" s="418"/>
      <c r="DL33" s="418"/>
      <c r="DM33" s="418"/>
      <c r="DN33" s="418"/>
      <c r="DO33" s="418"/>
      <c r="DP33" s="418"/>
      <c r="DQ33" s="418"/>
      <c r="DR33" s="418"/>
      <c r="DS33" s="418"/>
      <c r="DT33" s="418"/>
      <c r="DU33" s="418"/>
      <c r="DV33" s="418"/>
      <c r="DW33" s="418"/>
      <c r="DX33" s="418"/>
      <c r="DY33" s="418"/>
      <c r="DZ33" s="418"/>
      <c r="EA33" s="418"/>
      <c r="EB33" s="418"/>
      <c r="EC33" s="418"/>
      <c r="ED33" s="418"/>
      <c r="EE33" s="418"/>
      <c r="EF33" s="418"/>
      <c r="EG33" s="418"/>
      <c r="EH33" s="418"/>
      <c r="EI33" s="418"/>
      <c r="EJ33" s="418"/>
      <c r="EK33" s="418"/>
      <c r="EL33" s="418"/>
      <c r="EM33" s="418"/>
      <c r="EN33" s="418"/>
      <c r="EO33" s="418"/>
      <c r="EP33" s="418"/>
      <c r="EQ33" s="418"/>
      <c r="ER33" s="418"/>
      <c r="ES33" s="418"/>
      <c r="ET33" s="418"/>
      <c r="EU33" s="418"/>
      <c r="EV33" s="418"/>
      <c r="EW33" s="418"/>
      <c r="EX33" s="418"/>
      <c r="EY33" s="418"/>
      <c r="EZ33" s="418"/>
      <c r="FA33" s="418"/>
      <c r="FB33" s="418"/>
      <c r="FC33" s="418"/>
      <c r="FD33" s="418"/>
      <c r="FE33" s="418"/>
      <c r="FF33" s="418"/>
      <c r="FG33" s="418"/>
      <c r="FH33" s="418"/>
      <c r="FI33" s="418"/>
      <c r="FJ33" s="418"/>
      <c r="FK33" s="418"/>
      <c r="FL33" s="418"/>
      <c r="FM33" s="418"/>
      <c r="FN33" s="418"/>
      <c r="FO33" s="418"/>
      <c r="FP33" s="418"/>
      <c r="FQ33" s="418"/>
      <c r="FR33" s="418"/>
      <c r="FS33" s="418"/>
      <c r="FT33" s="418"/>
      <c r="FU33" s="418"/>
      <c r="FV33" s="418"/>
      <c r="FW33" s="418"/>
      <c r="FX33" s="418"/>
      <c r="FY33" s="418"/>
      <c r="FZ33" s="418"/>
      <c r="GA33" s="418"/>
      <c r="GB33" s="418"/>
      <c r="GC33" s="418"/>
      <c r="GD33" s="418"/>
      <c r="GE33" s="418"/>
      <c r="GF33" s="418"/>
      <c r="GG33" s="418"/>
      <c r="GH33" s="418"/>
      <c r="GI33" s="418"/>
      <c r="GJ33" s="418"/>
      <c r="GK33" s="418"/>
      <c r="GL33" s="418"/>
      <c r="GM33" s="418"/>
      <c r="GN33" s="418"/>
      <c r="GO33" s="418"/>
      <c r="GP33" s="418"/>
      <c r="GQ33" s="418"/>
      <c r="GR33" s="418"/>
      <c r="GS33" s="418"/>
      <c r="GT33" s="418"/>
      <c r="GU33" s="418"/>
      <c r="GV33" s="418"/>
      <c r="GW33" s="418"/>
      <c r="GX33" s="418"/>
      <c r="GY33" s="418"/>
      <c r="GZ33" s="418"/>
      <c r="HA33" s="418"/>
      <c r="HB33" s="418"/>
      <c r="HC33" s="418"/>
      <c r="HD33" s="418"/>
      <c r="HE33" s="418"/>
      <c r="HF33" s="418"/>
      <c r="HG33" s="418"/>
      <c r="HH33" s="418"/>
      <c r="HI33" s="418"/>
      <c r="HJ33" s="418"/>
      <c r="HK33" s="418"/>
      <c r="HL33" s="418"/>
      <c r="HM33" s="418"/>
      <c r="HN33" s="418"/>
      <c r="HO33" s="418"/>
      <c r="HP33" s="418"/>
      <c r="HQ33" s="418"/>
      <c r="HR33" s="418"/>
      <c r="HS33" s="418"/>
      <c r="HT33" s="418"/>
      <c r="HU33" s="418"/>
      <c r="HV33" s="418"/>
      <c r="HW33" s="418"/>
      <c r="HX33" s="418"/>
      <c r="HY33" s="418"/>
      <c r="HZ33" s="418"/>
      <c r="IA33" s="418"/>
      <c r="IB33" s="418"/>
      <c r="IC33" s="418"/>
      <c r="ID33" s="418"/>
      <c r="IE33" s="418"/>
      <c r="IF33" s="418"/>
      <c r="IG33" s="418"/>
      <c r="IH33" s="418"/>
      <c r="II33" s="418"/>
      <c r="IJ33" s="418"/>
      <c r="IK33" s="418"/>
      <c r="IL33" s="418"/>
      <c r="IM33" s="418"/>
      <c r="IN33" s="418"/>
      <c r="IO33" s="418"/>
      <c r="IP33" s="418"/>
      <c r="IQ33" s="418"/>
      <c r="IR33" s="418"/>
      <c r="IS33" s="418"/>
      <c r="IT33" s="418"/>
      <c r="IU33" s="418"/>
      <c r="IV33" s="418"/>
      <c r="IW33" s="418"/>
    </row>
    <row r="34" customFormat="false" ht="12.75" hidden="false" customHeight="false" outlineLevel="0" collapsed="false">
      <c r="A34" s="113" t="s">
        <v>135</v>
      </c>
      <c r="B34" s="34" t="e">
        <f aca="false">Depreciation!C13</f>
        <v>#VALUE!</v>
      </c>
      <c r="C34" s="34" t="e">
        <f aca="false">Depreciation!D13</f>
        <v>#VALUE!</v>
      </c>
      <c r="D34" s="34" t="e">
        <f aca="false">Depreciation!E13</f>
        <v>#VALUE!</v>
      </c>
      <c r="E34" s="34" t="e">
        <f aca="false">Depreciation!F13</f>
        <v>#VALUE!</v>
      </c>
      <c r="F34" s="34" t="e">
        <f aca="false">Depreciation!G13</f>
        <v>#VALUE!</v>
      </c>
      <c r="G34" s="34" t="e">
        <f aca="false">Depreciation!H13</f>
        <v>#VALUE!</v>
      </c>
      <c r="H34" s="34" t="e">
        <f aca="false">Depreciation!I13</f>
        <v>#VALUE!</v>
      </c>
      <c r="I34" s="34" t="e">
        <f aca="false">Depreciation!J13</f>
        <v>#VALUE!</v>
      </c>
      <c r="J34" s="34" t="e">
        <f aca="false">Depreciation!K13</f>
        <v>#VALUE!</v>
      </c>
      <c r="K34" s="34" t="e">
        <f aca="false">Depreciation!L13</f>
        <v>#VALUE!</v>
      </c>
      <c r="L34" s="34" t="e">
        <f aca="false">Depreciation!M13</f>
        <v>#VALUE!</v>
      </c>
      <c r="M34" s="34" t="e">
        <f aca="false">Depreciation!N13</f>
        <v>#VALUE!</v>
      </c>
      <c r="N34" s="34" t="e">
        <f aca="false">Depreciation!O13</f>
        <v>#VALUE!</v>
      </c>
      <c r="O34" s="34" t="e">
        <f aca="false">Depreciation!P13</f>
        <v>#VALUE!</v>
      </c>
      <c r="P34" s="34" t="e">
        <f aca="false">Depreciation!Q13</f>
        <v>#VALUE!</v>
      </c>
      <c r="Q34" s="34" t="e">
        <f aca="false">Depreciation!R13</f>
        <v>#VALUE!</v>
      </c>
      <c r="R34" s="34" t="e">
        <f aca="false">Depreciation!S13</f>
        <v>#VALUE!</v>
      </c>
      <c r="S34" s="34" t="e">
        <f aca="false">Depreciation!T13</f>
        <v>#VALUE!</v>
      </c>
      <c r="T34" s="34" t="e">
        <f aca="false">Depreciation!U13</f>
        <v>#VALUE!</v>
      </c>
      <c r="U34" s="34" t="e">
        <f aca="false">Depreciation!V13</f>
        <v>#VALUE!</v>
      </c>
      <c r="W34" s="224" t="e">
        <f aca="false">SUM(B34:U34)</f>
        <v>#VALUE!</v>
      </c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customFormat="false" ht="7.5" hidden="false" customHeight="true" outlineLevel="0" collapsed="false">
      <c r="A35" s="11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</row>
    <row r="36" customFormat="false" ht="12.75" hidden="false" customHeight="false" outlineLevel="0" collapsed="false">
      <c r="A36" s="223" t="s">
        <v>136</v>
      </c>
      <c r="B36" s="444" t="e">
        <f aca="false">B32-B34</f>
        <v>#VALUE!</v>
      </c>
      <c r="C36" s="444" t="e">
        <f aca="false">C32-C34</f>
        <v>#VALUE!</v>
      </c>
      <c r="D36" s="444" t="e">
        <f aca="false">D32-D34</f>
        <v>#VALUE!</v>
      </c>
      <c r="E36" s="444" t="e">
        <f aca="false">E32-E34</f>
        <v>#VALUE!</v>
      </c>
      <c r="F36" s="444" t="e">
        <f aca="false">F32-F34</f>
        <v>#VALUE!</v>
      </c>
      <c r="G36" s="444" t="e">
        <f aca="false">G32-G34</f>
        <v>#VALUE!</v>
      </c>
      <c r="H36" s="444" t="e">
        <f aca="false">H32-H34</f>
        <v>#VALUE!</v>
      </c>
      <c r="I36" s="444" t="e">
        <f aca="false">I32-I34</f>
        <v>#VALUE!</v>
      </c>
      <c r="J36" s="444" t="e">
        <f aca="false">J32-J34</f>
        <v>#VALUE!</v>
      </c>
      <c r="K36" s="444" t="e">
        <f aca="false">K32-K34</f>
        <v>#VALUE!</v>
      </c>
      <c r="L36" s="444" t="e">
        <f aca="false">L32-L34</f>
        <v>#VALUE!</v>
      </c>
      <c r="M36" s="444" t="e">
        <f aca="false">M32-M34</f>
        <v>#VALUE!</v>
      </c>
      <c r="N36" s="444" t="e">
        <f aca="false">N32-N34</f>
        <v>#VALUE!</v>
      </c>
      <c r="O36" s="444" t="e">
        <f aca="false">O32-O34</f>
        <v>#VALUE!</v>
      </c>
      <c r="P36" s="444" t="e">
        <f aca="false">P32-P34</f>
        <v>#VALUE!</v>
      </c>
      <c r="Q36" s="444" t="e">
        <f aca="false">Q32-Q34</f>
        <v>#VALUE!</v>
      </c>
      <c r="R36" s="444" t="e">
        <f aca="false">R32-R34</f>
        <v>#VALUE!</v>
      </c>
      <c r="S36" s="444" t="e">
        <f aca="false">S32-S34</f>
        <v>#VALUE!</v>
      </c>
      <c r="T36" s="444" t="e">
        <f aca="false">T32-T34</f>
        <v>#VALUE!</v>
      </c>
      <c r="U36" s="444" t="e">
        <f aca="false">U32-U34</f>
        <v>#VALUE!</v>
      </c>
      <c r="V36" s="418"/>
      <c r="W36" s="224" t="e">
        <f aca="false">SUM(B36:U36)</f>
        <v>#VALUE!</v>
      </c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418"/>
      <c r="BE36" s="418"/>
      <c r="BF36" s="418"/>
      <c r="BG36" s="418"/>
      <c r="BH36" s="418"/>
      <c r="BI36" s="418"/>
      <c r="BJ36" s="418"/>
      <c r="BK36" s="418"/>
      <c r="BL36" s="418"/>
      <c r="BM36" s="418"/>
      <c r="BN36" s="418"/>
      <c r="BO36" s="418"/>
      <c r="BP36" s="418"/>
      <c r="BQ36" s="418"/>
      <c r="BR36" s="418"/>
      <c r="BS36" s="418"/>
      <c r="BT36" s="418"/>
      <c r="BU36" s="418"/>
      <c r="BV36" s="418"/>
      <c r="BW36" s="418"/>
      <c r="BX36" s="418"/>
      <c r="BY36" s="418"/>
      <c r="BZ36" s="418"/>
      <c r="CA36" s="418"/>
      <c r="CB36" s="418"/>
      <c r="CC36" s="418"/>
      <c r="CD36" s="418"/>
      <c r="CE36" s="418"/>
      <c r="CF36" s="418"/>
      <c r="CG36" s="418"/>
      <c r="CH36" s="418"/>
      <c r="CI36" s="418"/>
      <c r="CJ36" s="418"/>
      <c r="CK36" s="418"/>
      <c r="CL36" s="418"/>
      <c r="CM36" s="418"/>
      <c r="CN36" s="418"/>
      <c r="CO36" s="418"/>
      <c r="CP36" s="418"/>
      <c r="CQ36" s="418"/>
      <c r="CR36" s="418"/>
      <c r="CS36" s="418"/>
      <c r="CT36" s="418"/>
      <c r="CU36" s="418"/>
      <c r="CV36" s="418"/>
      <c r="CW36" s="418"/>
      <c r="CX36" s="418"/>
      <c r="CY36" s="418"/>
      <c r="CZ36" s="418"/>
      <c r="DA36" s="418"/>
      <c r="DB36" s="418"/>
      <c r="DC36" s="418"/>
      <c r="DD36" s="418"/>
      <c r="DE36" s="418"/>
      <c r="DF36" s="418"/>
      <c r="DG36" s="418"/>
      <c r="DH36" s="418"/>
      <c r="DI36" s="418"/>
      <c r="DJ36" s="418"/>
      <c r="DK36" s="418"/>
      <c r="DL36" s="418"/>
      <c r="DM36" s="418"/>
      <c r="DN36" s="418"/>
      <c r="DO36" s="418"/>
      <c r="DP36" s="418"/>
      <c r="DQ36" s="418"/>
      <c r="DR36" s="418"/>
      <c r="DS36" s="418"/>
      <c r="DT36" s="418"/>
      <c r="DU36" s="418"/>
      <c r="DV36" s="418"/>
      <c r="DW36" s="418"/>
      <c r="DX36" s="418"/>
      <c r="DY36" s="418"/>
      <c r="DZ36" s="418"/>
      <c r="EA36" s="418"/>
      <c r="EB36" s="418"/>
      <c r="EC36" s="418"/>
      <c r="ED36" s="418"/>
      <c r="EE36" s="418"/>
      <c r="EF36" s="418"/>
      <c r="EG36" s="418"/>
      <c r="EH36" s="418"/>
      <c r="EI36" s="418"/>
      <c r="EJ36" s="418"/>
      <c r="EK36" s="418"/>
      <c r="EL36" s="418"/>
      <c r="EM36" s="418"/>
      <c r="EN36" s="418"/>
      <c r="EO36" s="418"/>
      <c r="EP36" s="418"/>
      <c r="EQ36" s="418"/>
      <c r="ER36" s="418"/>
      <c r="ES36" s="418"/>
      <c r="ET36" s="418"/>
      <c r="EU36" s="418"/>
      <c r="EV36" s="418"/>
      <c r="EW36" s="418"/>
      <c r="EX36" s="418"/>
      <c r="EY36" s="418"/>
      <c r="EZ36" s="418"/>
      <c r="FA36" s="418"/>
      <c r="FB36" s="418"/>
      <c r="FC36" s="418"/>
      <c r="FD36" s="418"/>
      <c r="FE36" s="418"/>
      <c r="FF36" s="418"/>
      <c r="FG36" s="418"/>
      <c r="FH36" s="418"/>
      <c r="FI36" s="418"/>
      <c r="FJ36" s="418"/>
      <c r="FK36" s="418"/>
      <c r="FL36" s="418"/>
      <c r="FM36" s="418"/>
      <c r="FN36" s="418"/>
      <c r="FO36" s="418"/>
      <c r="FP36" s="418"/>
      <c r="FQ36" s="418"/>
      <c r="FR36" s="418"/>
      <c r="FS36" s="418"/>
      <c r="FT36" s="418"/>
      <c r="FU36" s="418"/>
      <c r="FV36" s="418"/>
      <c r="FW36" s="418"/>
      <c r="FX36" s="418"/>
      <c r="FY36" s="418"/>
      <c r="FZ36" s="418"/>
      <c r="GA36" s="418"/>
      <c r="GB36" s="418"/>
      <c r="GC36" s="418"/>
      <c r="GD36" s="418"/>
      <c r="GE36" s="418"/>
      <c r="GF36" s="418"/>
      <c r="GG36" s="418"/>
      <c r="GH36" s="418"/>
      <c r="GI36" s="418"/>
      <c r="GJ36" s="418"/>
      <c r="GK36" s="418"/>
      <c r="GL36" s="418"/>
      <c r="GM36" s="418"/>
      <c r="GN36" s="418"/>
      <c r="GO36" s="418"/>
      <c r="GP36" s="418"/>
      <c r="GQ36" s="418"/>
      <c r="GR36" s="418"/>
      <c r="GS36" s="418"/>
      <c r="GT36" s="418"/>
      <c r="GU36" s="418"/>
      <c r="GV36" s="418"/>
      <c r="GW36" s="418"/>
      <c r="GX36" s="418"/>
      <c r="GY36" s="418"/>
      <c r="GZ36" s="418"/>
      <c r="HA36" s="418"/>
      <c r="HB36" s="418"/>
      <c r="HC36" s="418"/>
      <c r="HD36" s="418"/>
      <c r="HE36" s="418"/>
      <c r="HF36" s="418"/>
      <c r="HG36" s="418"/>
      <c r="HH36" s="418"/>
      <c r="HI36" s="418"/>
      <c r="HJ36" s="418"/>
      <c r="HK36" s="418"/>
      <c r="HL36" s="418"/>
      <c r="HM36" s="418"/>
      <c r="HN36" s="418"/>
      <c r="HO36" s="418"/>
      <c r="HP36" s="418"/>
      <c r="HQ36" s="418"/>
      <c r="HR36" s="418"/>
      <c r="HS36" s="418"/>
      <c r="HT36" s="418"/>
      <c r="HU36" s="418"/>
      <c r="HV36" s="418"/>
      <c r="HW36" s="418"/>
      <c r="HX36" s="418"/>
      <c r="HY36" s="418"/>
      <c r="HZ36" s="418"/>
      <c r="IA36" s="418"/>
      <c r="IB36" s="418"/>
      <c r="IC36" s="418"/>
      <c r="ID36" s="418"/>
      <c r="IE36" s="418"/>
      <c r="IF36" s="418"/>
      <c r="IG36" s="418"/>
      <c r="IH36" s="418"/>
      <c r="II36" s="418"/>
      <c r="IJ36" s="418"/>
      <c r="IK36" s="418"/>
      <c r="IL36" s="418"/>
      <c r="IM36" s="418"/>
      <c r="IN36" s="418"/>
      <c r="IO36" s="418"/>
      <c r="IP36" s="418"/>
      <c r="IQ36" s="418"/>
      <c r="IR36" s="418"/>
      <c r="IS36" s="418"/>
      <c r="IT36" s="418"/>
      <c r="IU36" s="418"/>
      <c r="IV36" s="418"/>
      <c r="IW36" s="418"/>
    </row>
    <row r="37" customFormat="false" ht="12.75" hidden="false" customHeight="false" outlineLevel="0" collapsed="false">
      <c r="A37" s="223"/>
      <c r="B37" s="444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444"/>
      <c r="O37" s="444"/>
      <c r="P37" s="444"/>
      <c r="Q37" s="444"/>
      <c r="R37" s="444"/>
      <c r="S37" s="444"/>
      <c r="T37" s="444"/>
      <c r="U37" s="444"/>
      <c r="V37" s="418"/>
      <c r="W37" s="224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418"/>
      <c r="BE37" s="418"/>
      <c r="BF37" s="418"/>
      <c r="BG37" s="418"/>
      <c r="BH37" s="418"/>
      <c r="BI37" s="418"/>
      <c r="BJ37" s="418"/>
      <c r="BK37" s="418"/>
      <c r="BL37" s="418"/>
      <c r="BM37" s="418"/>
      <c r="BN37" s="418"/>
      <c r="BO37" s="418"/>
      <c r="BP37" s="418"/>
      <c r="BQ37" s="418"/>
      <c r="BR37" s="418"/>
      <c r="BS37" s="418"/>
      <c r="BT37" s="418"/>
      <c r="BU37" s="418"/>
      <c r="BV37" s="418"/>
      <c r="BW37" s="418"/>
      <c r="BX37" s="418"/>
      <c r="BY37" s="418"/>
      <c r="BZ37" s="418"/>
      <c r="CA37" s="418"/>
      <c r="CB37" s="418"/>
      <c r="CC37" s="418"/>
      <c r="CD37" s="418"/>
      <c r="CE37" s="418"/>
      <c r="CF37" s="418"/>
      <c r="CG37" s="418"/>
      <c r="CH37" s="418"/>
      <c r="CI37" s="418"/>
      <c r="CJ37" s="418"/>
      <c r="CK37" s="418"/>
      <c r="CL37" s="418"/>
      <c r="CM37" s="418"/>
      <c r="CN37" s="418"/>
      <c r="CO37" s="418"/>
      <c r="CP37" s="418"/>
      <c r="CQ37" s="418"/>
      <c r="CR37" s="418"/>
      <c r="CS37" s="418"/>
      <c r="CT37" s="418"/>
      <c r="CU37" s="418"/>
      <c r="CV37" s="418"/>
      <c r="CW37" s="418"/>
      <c r="CX37" s="418"/>
      <c r="CY37" s="418"/>
      <c r="CZ37" s="418"/>
      <c r="DA37" s="418"/>
      <c r="DB37" s="418"/>
      <c r="DC37" s="418"/>
      <c r="DD37" s="418"/>
      <c r="DE37" s="418"/>
      <c r="DF37" s="418"/>
      <c r="DG37" s="418"/>
      <c r="DH37" s="418"/>
      <c r="DI37" s="418"/>
      <c r="DJ37" s="418"/>
      <c r="DK37" s="418"/>
      <c r="DL37" s="418"/>
      <c r="DM37" s="418"/>
      <c r="DN37" s="418"/>
      <c r="DO37" s="418"/>
      <c r="DP37" s="418"/>
      <c r="DQ37" s="418"/>
      <c r="DR37" s="418"/>
      <c r="DS37" s="418"/>
      <c r="DT37" s="418"/>
      <c r="DU37" s="418"/>
      <c r="DV37" s="418"/>
      <c r="DW37" s="418"/>
      <c r="DX37" s="418"/>
      <c r="DY37" s="418"/>
      <c r="DZ37" s="418"/>
      <c r="EA37" s="418"/>
      <c r="EB37" s="418"/>
      <c r="EC37" s="418"/>
      <c r="ED37" s="418"/>
      <c r="EE37" s="418"/>
      <c r="EF37" s="418"/>
      <c r="EG37" s="418"/>
      <c r="EH37" s="418"/>
      <c r="EI37" s="418"/>
      <c r="EJ37" s="418"/>
      <c r="EK37" s="418"/>
      <c r="EL37" s="418"/>
      <c r="EM37" s="418"/>
      <c r="EN37" s="418"/>
      <c r="EO37" s="418"/>
      <c r="EP37" s="418"/>
      <c r="EQ37" s="418"/>
      <c r="ER37" s="418"/>
      <c r="ES37" s="418"/>
      <c r="ET37" s="418"/>
      <c r="EU37" s="418"/>
      <c r="EV37" s="418"/>
      <c r="EW37" s="418"/>
      <c r="EX37" s="418"/>
      <c r="EY37" s="418"/>
      <c r="EZ37" s="418"/>
      <c r="FA37" s="418"/>
      <c r="FB37" s="418"/>
      <c r="FC37" s="418"/>
      <c r="FD37" s="418"/>
      <c r="FE37" s="418"/>
      <c r="FF37" s="418"/>
      <c r="FG37" s="418"/>
      <c r="FH37" s="418"/>
      <c r="FI37" s="418"/>
      <c r="FJ37" s="418"/>
      <c r="FK37" s="418"/>
      <c r="FL37" s="418"/>
      <c r="FM37" s="418"/>
      <c r="FN37" s="418"/>
      <c r="FO37" s="418"/>
      <c r="FP37" s="418"/>
      <c r="FQ37" s="418"/>
      <c r="FR37" s="418"/>
      <c r="FS37" s="418"/>
      <c r="FT37" s="418"/>
      <c r="FU37" s="418"/>
      <c r="FV37" s="418"/>
      <c r="FW37" s="418"/>
      <c r="FX37" s="418"/>
      <c r="FY37" s="418"/>
      <c r="FZ37" s="418"/>
      <c r="GA37" s="418"/>
      <c r="GB37" s="418"/>
      <c r="GC37" s="418"/>
      <c r="GD37" s="418"/>
      <c r="GE37" s="418"/>
      <c r="GF37" s="418"/>
      <c r="GG37" s="418"/>
      <c r="GH37" s="418"/>
      <c r="GI37" s="418"/>
      <c r="GJ37" s="418"/>
      <c r="GK37" s="418"/>
      <c r="GL37" s="418"/>
      <c r="GM37" s="418"/>
      <c r="GN37" s="418"/>
      <c r="GO37" s="418"/>
      <c r="GP37" s="418"/>
      <c r="GQ37" s="418"/>
      <c r="GR37" s="418"/>
      <c r="GS37" s="418"/>
      <c r="GT37" s="418"/>
      <c r="GU37" s="418"/>
      <c r="GV37" s="418"/>
      <c r="GW37" s="418"/>
      <c r="GX37" s="418"/>
      <c r="GY37" s="418"/>
      <c r="GZ37" s="418"/>
      <c r="HA37" s="418"/>
      <c r="HB37" s="418"/>
      <c r="HC37" s="418"/>
      <c r="HD37" s="418"/>
      <c r="HE37" s="418"/>
      <c r="HF37" s="418"/>
      <c r="HG37" s="418"/>
      <c r="HH37" s="418"/>
      <c r="HI37" s="418"/>
      <c r="HJ37" s="418"/>
      <c r="HK37" s="418"/>
      <c r="HL37" s="418"/>
      <c r="HM37" s="418"/>
      <c r="HN37" s="418"/>
      <c r="HO37" s="418"/>
      <c r="HP37" s="418"/>
      <c r="HQ37" s="418"/>
      <c r="HR37" s="418"/>
      <c r="HS37" s="418"/>
      <c r="HT37" s="418"/>
      <c r="HU37" s="418"/>
      <c r="HV37" s="418"/>
      <c r="HW37" s="418"/>
      <c r="HX37" s="418"/>
      <c r="HY37" s="418"/>
      <c r="HZ37" s="418"/>
      <c r="IA37" s="418"/>
      <c r="IB37" s="418"/>
      <c r="IC37" s="418"/>
      <c r="ID37" s="418"/>
      <c r="IE37" s="418"/>
      <c r="IF37" s="418"/>
      <c r="IG37" s="418"/>
      <c r="IH37" s="418"/>
      <c r="II37" s="418"/>
      <c r="IJ37" s="418"/>
      <c r="IK37" s="418"/>
      <c r="IL37" s="418"/>
      <c r="IM37" s="418"/>
      <c r="IN37" s="418"/>
      <c r="IO37" s="418"/>
      <c r="IP37" s="418"/>
      <c r="IQ37" s="418"/>
      <c r="IR37" s="418"/>
      <c r="IS37" s="418"/>
      <c r="IT37" s="418"/>
      <c r="IU37" s="418"/>
      <c r="IV37" s="418"/>
      <c r="IW37" s="418"/>
    </row>
    <row r="38" customFormat="false" ht="12.75" hidden="false" customHeight="false" outlineLevel="0" collapsed="false">
      <c r="A38" s="5" t="s">
        <v>137</v>
      </c>
      <c r="B38" s="34" t="n">
        <f aca="false">IS!B39*Allocation!$E$7</f>
        <v>12382.5622676532</v>
      </c>
      <c r="C38" s="34" t="n">
        <f aca="false">IS!C39*Allocation!$E$7</f>
        <v>12196.7663220657</v>
      </c>
      <c r="D38" s="34" t="n">
        <f aca="false">IS!D39*Allocation!$E$7</f>
        <v>11934.6948577982</v>
      </c>
      <c r="E38" s="34" t="n">
        <f aca="false">IS!E39*Allocation!$E$7</f>
        <v>11728.9696324939</v>
      </c>
      <c r="F38" s="34" t="n">
        <f aca="false">IS!F39*Allocation!$E$7</f>
        <v>11364.9978714693</v>
      </c>
      <c r="G38" s="34" t="n">
        <f aca="false">IS!G39*Allocation!$E$7</f>
        <v>10933.5971574202</v>
      </c>
      <c r="H38" s="34" t="n">
        <f aca="false">IS!H39*Allocation!$E$7</f>
        <v>10448.7608387064</v>
      </c>
      <c r="I38" s="34" t="n">
        <f aca="false">IS!I39*Allocation!$E$7</f>
        <v>9941.53303201095</v>
      </c>
      <c r="J38" s="34" t="n">
        <f aca="false">IS!J39*Allocation!$E$7</f>
        <v>9311.47695886899</v>
      </c>
      <c r="K38" s="34" t="n">
        <f aca="false">IS!K39*Allocation!$E$7</f>
        <v>8613.32789375576</v>
      </c>
      <c r="L38" s="34" t="n">
        <f aca="false">IS!L39*Allocation!$E$7</f>
        <v>7878.71557415466</v>
      </c>
      <c r="M38" s="34" t="n">
        <f aca="false">IS!M39*Allocation!$E$7</f>
        <v>7077.74374749793</v>
      </c>
      <c r="N38" s="34" t="n">
        <f aca="false">IS!N39*Allocation!$E$7</f>
        <v>6236.96509413385</v>
      </c>
      <c r="O38" s="34" t="n">
        <f aca="false">IS!O39*Allocation!$E$7</f>
        <v>5416.08985412345</v>
      </c>
      <c r="P38" s="34" t="n">
        <f aca="false">IS!P39*Allocation!$E$7</f>
        <v>4584.86933711565</v>
      </c>
      <c r="Q38" s="34" t="n">
        <f aca="false">IS!Q39*Allocation!$E$7</f>
        <v>3723.40012975679</v>
      </c>
      <c r="R38" s="34" t="n">
        <f aca="false">IS!R39*Allocation!$E$7</f>
        <v>2809.64229409589</v>
      </c>
      <c r="S38" s="34" t="n">
        <f aca="false">IS!S39*Allocation!$E$7</f>
        <v>1948.06063807401</v>
      </c>
      <c r="T38" s="34" t="n">
        <f aca="false">IS!T39*Allocation!$E$7</f>
        <v>1209.27292206464</v>
      </c>
      <c r="U38" s="34" t="n">
        <f aca="false">IS!U39*Allocation!$E$7</f>
        <v>472.284384663521</v>
      </c>
      <c r="W38" s="224" t="n">
        <f aca="false">SUM(B38:U38)</f>
        <v>150213.730807923</v>
      </c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customFormat="false" ht="6" hidden="false" customHeight="true" outlineLevel="0" collapsed="false">
      <c r="B39" s="384"/>
      <c r="C39" s="384"/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W39" s="224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</row>
    <row r="40" customFormat="false" ht="12.75" hidden="false" customHeight="false" outlineLevel="0" collapsed="false">
      <c r="A40" s="223" t="s">
        <v>138</v>
      </c>
      <c r="B40" s="444" t="e">
        <f aca="false">B36-B38</f>
        <v>#VALUE!</v>
      </c>
      <c r="C40" s="444" t="e">
        <f aca="false">C36-C38</f>
        <v>#VALUE!</v>
      </c>
      <c r="D40" s="444" t="e">
        <f aca="false">D36-D38</f>
        <v>#VALUE!</v>
      </c>
      <c r="E40" s="444" t="e">
        <f aca="false">E36-E38</f>
        <v>#VALUE!</v>
      </c>
      <c r="F40" s="444" t="e">
        <f aca="false">F36-F38</f>
        <v>#VALUE!</v>
      </c>
      <c r="G40" s="444" t="e">
        <f aca="false">G36-G38</f>
        <v>#VALUE!</v>
      </c>
      <c r="H40" s="444" t="e">
        <f aca="false">H36-H38</f>
        <v>#VALUE!</v>
      </c>
      <c r="I40" s="444" t="e">
        <f aca="false">I36-I38</f>
        <v>#VALUE!</v>
      </c>
      <c r="J40" s="444" t="e">
        <f aca="false">J36-J38</f>
        <v>#VALUE!</v>
      </c>
      <c r="K40" s="444" t="e">
        <f aca="false">K36-K38</f>
        <v>#VALUE!</v>
      </c>
      <c r="L40" s="444" t="e">
        <f aca="false">L36-L38</f>
        <v>#VALUE!</v>
      </c>
      <c r="M40" s="444" t="e">
        <f aca="false">M36-M38</f>
        <v>#VALUE!</v>
      </c>
      <c r="N40" s="444" t="e">
        <f aca="false">N36-N38</f>
        <v>#VALUE!</v>
      </c>
      <c r="O40" s="444" t="e">
        <f aca="false">O36-O38</f>
        <v>#VALUE!</v>
      </c>
      <c r="P40" s="444" t="e">
        <f aca="false">P36-P38</f>
        <v>#VALUE!</v>
      </c>
      <c r="Q40" s="444" t="e">
        <f aca="false">Q36-Q38</f>
        <v>#VALUE!</v>
      </c>
      <c r="R40" s="444" t="e">
        <f aca="false">R36-R38</f>
        <v>#VALUE!</v>
      </c>
      <c r="S40" s="444" t="e">
        <f aca="false">S36-S38</f>
        <v>#VALUE!</v>
      </c>
      <c r="T40" s="444" t="e">
        <f aca="false">T36-T38</f>
        <v>#VALUE!</v>
      </c>
      <c r="U40" s="444" t="e">
        <f aca="false">U36-U38</f>
        <v>#VALUE!</v>
      </c>
      <c r="V40" s="418"/>
      <c r="W40" s="224" t="e">
        <f aca="false">SUM(B40:U40)</f>
        <v>#VALUE!</v>
      </c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418"/>
      <c r="BE40" s="418"/>
      <c r="BF40" s="418"/>
      <c r="BG40" s="418"/>
      <c r="BH40" s="418"/>
      <c r="BI40" s="418"/>
      <c r="BJ40" s="418"/>
      <c r="BK40" s="418"/>
      <c r="BL40" s="418"/>
      <c r="BM40" s="418"/>
      <c r="BN40" s="418"/>
      <c r="BO40" s="418"/>
      <c r="BP40" s="418"/>
      <c r="BQ40" s="418"/>
      <c r="BR40" s="418"/>
      <c r="BS40" s="418"/>
      <c r="BT40" s="418"/>
      <c r="BU40" s="418"/>
      <c r="BV40" s="418"/>
      <c r="BW40" s="418"/>
      <c r="BX40" s="418"/>
      <c r="BY40" s="418"/>
      <c r="BZ40" s="418"/>
      <c r="CA40" s="418"/>
      <c r="CB40" s="418"/>
      <c r="CC40" s="418"/>
      <c r="CD40" s="418"/>
      <c r="CE40" s="418"/>
      <c r="CF40" s="418"/>
      <c r="CG40" s="418"/>
      <c r="CH40" s="418"/>
      <c r="CI40" s="418"/>
      <c r="CJ40" s="418"/>
      <c r="CK40" s="418"/>
      <c r="CL40" s="418"/>
      <c r="CM40" s="418"/>
      <c r="CN40" s="418"/>
      <c r="CO40" s="418"/>
      <c r="CP40" s="418"/>
      <c r="CQ40" s="418"/>
      <c r="CR40" s="418"/>
      <c r="CS40" s="418"/>
      <c r="CT40" s="418"/>
      <c r="CU40" s="418"/>
      <c r="CV40" s="418"/>
      <c r="CW40" s="418"/>
      <c r="CX40" s="418"/>
      <c r="CY40" s="418"/>
      <c r="CZ40" s="418"/>
      <c r="DA40" s="418"/>
      <c r="DB40" s="418"/>
      <c r="DC40" s="418"/>
      <c r="DD40" s="418"/>
      <c r="DE40" s="418"/>
      <c r="DF40" s="418"/>
      <c r="DG40" s="418"/>
      <c r="DH40" s="418"/>
      <c r="DI40" s="418"/>
      <c r="DJ40" s="418"/>
      <c r="DK40" s="418"/>
      <c r="DL40" s="418"/>
      <c r="DM40" s="418"/>
      <c r="DN40" s="418"/>
      <c r="DO40" s="418"/>
      <c r="DP40" s="418"/>
      <c r="DQ40" s="418"/>
      <c r="DR40" s="418"/>
      <c r="DS40" s="418"/>
      <c r="DT40" s="418"/>
      <c r="DU40" s="418"/>
      <c r="DV40" s="418"/>
      <c r="DW40" s="418"/>
      <c r="DX40" s="418"/>
      <c r="DY40" s="418"/>
      <c r="DZ40" s="418"/>
      <c r="EA40" s="418"/>
      <c r="EB40" s="418"/>
      <c r="EC40" s="418"/>
      <c r="ED40" s="418"/>
      <c r="EE40" s="418"/>
      <c r="EF40" s="418"/>
      <c r="EG40" s="418"/>
      <c r="EH40" s="418"/>
      <c r="EI40" s="418"/>
      <c r="EJ40" s="418"/>
      <c r="EK40" s="418"/>
      <c r="EL40" s="418"/>
      <c r="EM40" s="418"/>
      <c r="EN40" s="418"/>
      <c r="EO40" s="418"/>
      <c r="EP40" s="418"/>
      <c r="EQ40" s="418"/>
      <c r="ER40" s="418"/>
      <c r="ES40" s="418"/>
      <c r="ET40" s="418"/>
      <c r="EU40" s="418"/>
      <c r="EV40" s="418"/>
      <c r="EW40" s="418"/>
      <c r="EX40" s="418"/>
      <c r="EY40" s="418"/>
      <c r="EZ40" s="418"/>
      <c r="FA40" s="418"/>
      <c r="FB40" s="418"/>
      <c r="FC40" s="418"/>
      <c r="FD40" s="418"/>
      <c r="FE40" s="418"/>
      <c r="FF40" s="418"/>
      <c r="FG40" s="418"/>
      <c r="FH40" s="418"/>
      <c r="FI40" s="418"/>
      <c r="FJ40" s="418"/>
      <c r="FK40" s="418"/>
      <c r="FL40" s="418"/>
      <c r="FM40" s="418"/>
      <c r="FN40" s="418"/>
      <c r="FO40" s="418"/>
      <c r="FP40" s="418"/>
      <c r="FQ40" s="418"/>
      <c r="FR40" s="418"/>
      <c r="FS40" s="418"/>
      <c r="FT40" s="418"/>
      <c r="FU40" s="418"/>
      <c r="FV40" s="418"/>
      <c r="FW40" s="418"/>
      <c r="FX40" s="418"/>
      <c r="FY40" s="418"/>
      <c r="FZ40" s="418"/>
      <c r="GA40" s="418"/>
      <c r="GB40" s="418"/>
      <c r="GC40" s="418"/>
      <c r="GD40" s="418"/>
      <c r="GE40" s="418"/>
      <c r="GF40" s="418"/>
      <c r="GG40" s="418"/>
      <c r="GH40" s="418"/>
      <c r="GI40" s="418"/>
      <c r="GJ40" s="418"/>
      <c r="GK40" s="418"/>
      <c r="GL40" s="418"/>
      <c r="GM40" s="418"/>
      <c r="GN40" s="418"/>
      <c r="GO40" s="418"/>
      <c r="GP40" s="418"/>
      <c r="GQ40" s="418"/>
      <c r="GR40" s="418"/>
      <c r="GS40" s="418"/>
      <c r="GT40" s="418"/>
      <c r="GU40" s="418"/>
      <c r="GV40" s="418"/>
      <c r="GW40" s="418"/>
      <c r="GX40" s="418"/>
      <c r="GY40" s="418"/>
      <c r="GZ40" s="418"/>
      <c r="HA40" s="418"/>
      <c r="HB40" s="418"/>
      <c r="HC40" s="418"/>
      <c r="HD40" s="418"/>
      <c r="HE40" s="418"/>
      <c r="HF40" s="418"/>
      <c r="HG40" s="418"/>
      <c r="HH40" s="418"/>
      <c r="HI40" s="418"/>
      <c r="HJ40" s="418"/>
      <c r="HK40" s="418"/>
      <c r="HL40" s="418"/>
      <c r="HM40" s="418"/>
      <c r="HN40" s="418"/>
      <c r="HO40" s="418"/>
      <c r="HP40" s="418"/>
      <c r="HQ40" s="418"/>
      <c r="HR40" s="418"/>
      <c r="HS40" s="418"/>
      <c r="HT40" s="418"/>
      <c r="HU40" s="418"/>
      <c r="HV40" s="418"/>
      <c r="HW40" s="418"/>
      <c r="HX40" s="418"/>
      <c r="HY40" s="418"/>
      <c r="HZ40" s="418"/>
      <c r="IA40" s="418"/>
      <c r="IB40" s="418"/>
      <c r="IC40" s="418"/>
      <c r="ID40" s="418"/>
      <c r="IE40" s="418"/>
      <c r="IF40" s="418"/>
      <c r="IG40" s="418"/>
      <c r="IH40" s="418"/>
      <c r="II40" s="418"/>
      <c r="IJ40" s="418"/>
      <c r="IK40" s="418"/>
      <c r="IL40" s="418"/>
      <c r="IM40" s="418"/>
      <c r="IN40" s="418"/>
      <c r="IO40" s="418"/>
      <c r="IP40" s="418"/>
      <c r="IQ40" s="418"/>
      <c r="IR40" s="418"/>
      <c r="IS40" s="418"/>
      <c r="IT40" s="418"/>
      <c r="IU40" s="418"/>
      <c r="IV40" s="418"/>
      <c r="IW40" s="418"/>
    </row>
    <row r="41" customFormat="false" ht="12.75" hidden="false" customHeight="false" outlineLevel="0" collapsed="false">
      <c r="A41" s="223"/>
      <c r="B41" s="444"/>
      <c r="C41" s="444"/>
      <c r="D41" s="444"/>
      <c r="E41" s="444"/>
      <c r="F41" s="444"/>
      <c r="G41" s="444"/>
      <c r="H41" s="444"/>
      <c r="I41" s="444"/>
      <c r="J41" s="444"/>
      <c r="K41" s="444"/>
      <c r="L41" s="444"/>
      <c r="M41" s="444"/>
      <c r="N41" s="444"/>
      <c r="O41" s="444"/>
      <c r="P41" s="444"/>
      <c r="Q41" s="444"/>
      <c r="R41" s="444"/>
      <c r="S41" s="444"/>
      <c r="T41" s="444"/>
      <c r="U41" s="444"/>
      <c r="V41" s="418"/>
      <c r="W41" s="224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418"/>
      <c r="BE41" s="418"/>
      <c r="BF41" s="418"/>
      <c r="BG41" s="418"/>
      <c r="BH41" s="418"/>
      <c r="BI41" s="418"/>
      <c r="BJ41" s="418"/>
      <c r="BK41" s="418"/>
      <c r="BL41" s="418"/>
      <c r="BM41" s="418"/>
      <c r="BN41" s="418"/>
      <c r="BO41" s="418"/>
      <c r="BP41" s="418"/>
      <c r="BQ41" s="418"/>
      <c r="BR41" s="418"/>
      <c r="BS41" s="418"/>
      <c r="BT41" s="418"/>
      <c r="BU41" s="418"/>
      <c r="BV41" s="418"/>
      <c r="BW41" s="418"/>
      <c r="BX41" s="418"/>
      <c r="BY41" s="418"/>
      <c r="BZ41" s="418"/>
      <c r="CA41" s="418"/>
      <c r="CB41" s="418"/>
      <c r="CC41" s="418"/>
      <c r="CD41" s="418"/>
      <c r="CE41" s="418"/>
      <c r="CF41" s="418"/>
      <c r="CG41" s="418"/>
      <c r="CH41" s="418"/>
      <c r="CI41" s="418"/>
      <c r="CJ41" s="418"/>
      <c r="CK41" s="418"/>
      <c r="CL41" s="418"/>
      <c r="CM41" s="418"/>
      <c r="CN41" s="418"/>
      <c r="CO41" s="418"/>
      <c r="CP41" s="418"/>
      <c r="CQ41" s="418"/>
      <c r="CR41" s="418"/>
      <c r="CS41" s="418"/>
      <c r="CT41" s="418"/>
      <c r="CU41" s="418"/>
      <c r="CV41" s="418"/>
      <c r="CW41" s="418"/>
      <c r="CX41" s="418"/>
      <c r="CY41" s="418"/>
      <c r="CZ41" s="418"/>
      <c r="DA41" s="418"/>
      <c r="DB41" s="418"/>
      <c r="DC41" s="418"/>
      <c r="DD41" s="418"/>
      <c r="DE41" s="418"/>
      <c r="DF41" s="418"/>
      <c r="DG41" s="418"/>
      <c r="DH41" s="418"/>
      <c r="DI41" s="418"/>
      <c r="DJ41" s="418"/>
      <c r="DK41" s="418"/>
      <c r="DL41" s="418"/>
      <c r="DM41" s="418"/>
      <c r="DN41" s="418"/>
      <c r="DO41" s="418"/>
      <c r="DP41" s="418"/>
      <c r="DQ41" s="418"/>
      <c r="DR41" s="418"/>
      <c r="DS41" s="418"/>
      <c r="DT41" s="418"/>
      <c r="DU41" s="418"/>
      <c r="DV41" s="418"/>
      <c r="DW41" s="418"/>
      <c r="DX41" s="418"/>
      <c r="DY41" s="418"/>
      <c r="DZ41" s="418"/>
      <c r="EA41" s="418"/>
      <c r="EB41" s="418"/>
      <c r="EC41" s="418"/>
      <c r="ED41" s="418"/>
      <c r="EE41" s="418"/>
      <c r="EF41" s="418"/>
      <c r="EG41" s="418"/>
      <c r="EH41" s="418"/>
      <c r="EI41" s="418"/>
      <c r="EJ41" s="418"/>
      <c r="EK41" s="418"/>
      <c r="EL41" s="418"/>
      <c r="EM41" s="418"/>
      <c r="EN41" s="418"/>
      <c r="EO41" s="418"/>
      <c r="EP41" s="418"/>
      <c r="EQ41" s="418"/>
      <c r="ER41" s="418"/>
      <c r="ES41" s="418"/>
      <c r="ET41" s="418"/>
      <c r="EU41" s="418"/>
      <c r="EV41" s="418"/>
      <c r="EW41" s="418"/>
      <c r="EX41" s="418"/>
      <c r="EY41" s="418"/>
      <c r="EZ41" s="418"/>
      <c r="FA41" s="418"/>
      <c r="FB41" s="418"/>
      <c r="FC41" s="418"/>
      <c r="FD41" s="418"/>
      <c r="FE41" s="418"/>
      <c r="FF41" s="418"/>
      <c r="FG41" s="418"/>
      <c r="FH41" s="418"/>
      <c r="FI41" s="418"/>
      <c r="FJ41" s="418"/>
      <c r="FK41" s="418"/>
      <c r="FL41" s="418"/>
      <c r="FM41" s="418"/>
      <c r="FN41" s="418"/>
      <c r="FO41" s="418"/>
      <c r="FP41" s="418"/>
      <c r="FQ41" s="418"/>
      <c r="FR41" s="418"/>
      <c r="FS41" s="418"/>
      <c r="FT41" s="418"/>
      <c r="FU41" s="418"/>
      <c r="FV41" s="418"/>
      <c r="FW41" s="418"/>
      <c r="FX41" s="418"/>
      <c r="FY41" s="418"/>
      <c r="FZ41" s="418"/>
      <c r="GA41" s="418"/>
      <c r="GB41" s="418"/>
      <c r="GC41" s="418"/>
      <c r="GD41" s="418"/>
      <c r="GE41" s="418"/>
      <c r="GF41" s="418"/>
      <c r="GG41" s="418"/>
      <c r="GH41" s="418"/>
      <c r="GI41" s="418"/>
      <c r="GJ41" s="418"/>
      <c r="GK41" s="418"/>
      <c r="GL41" s="418"/>
      <c r="GM41" s="418"/>
      <c r="GN41" s="418"/>
      <c r="GO41" s="418"/>
      <c r="GP41" s="418"/>
      <c r="GQ41" s="418"/>
      <c r="GR41" s="418"/>
      <c r="GS41" s="418"/>
      <c r="GT41" s="418"/>
      <c r="GU41" s="418"/>
      <c r="GV41" s="418"/>
      <c r="GW41" s="418"/>
      <c r="GX41" s="418"/>
      <c r="GY41" s="418"/>
      <c r="GZ41" s="418"/>
      <c r="HA41" s="418"/>
      <c r="HB41" s="418"/>
      <c r="HC41" s="418"/>
      <c r="HD41" s="418"/>
      <c r="HE41" s="418"/>
      <c r="HF41" s="418"/>
      <c r="HG41" s="418"/>
      <c r="HH41" s="418"/>
      <c r="HI41" s="418"/>
      <c r="HJ41" s="418"/>
      <c r="HK41" s="418"/>
      <c r="HL41" s="418"/>
      <c r="HM41" s="418"/>
      <c r="HN41" s="418"/>
      <c r="HO41" s="418"/>
      <c r="HP41" s="418"/>
      <c r="HQ41" s="418"/>
      <c r="HR41" s="418"/>
      <c r="HS41" s="418"/>
      <c r="HT41" s="418"/>
      <c r="HU41" s="418"/>
      <c r="HV41" s="418"/>
      <c r="HW41" s="418"/>
      <c r="HX41" s="418"/>
      <c r="HY41" s="418"/>
      <c r="HZ41" s="418"/>
      <c r="IA41" s="418"/>
      <c r="IB41" s="418"/>
      <c r="IC41" s="418"/>
      <c r="ID41" s="418"/>
      <c r="IE41" s="418"/>
      <c r="IF41" s="418"/>
      <c r="IG41" s="418"/>
      <c r="IH41" s="418"/>
      <c r="II41" s="418"/>
      <c r="IJ41" s="418"/>
      <c r="IK41" s="418"/>
      <c r="IL41" s="418"/>
      <c r="IM41" s="418"/>
      <c r="IN41" s="418"/>
      <c r="IO41" s="418"/>
      <c r="IP41" s="418"/>
      <c r="IQ41" s="418"/>
      <c r="IR41" s="418"/>
      <c r="IS41" s="418"/>
      <c r="IT41" s="418"/>
      <c r="IU41" s="418"/>
      <c r="IV41" s="418"/>
      <c r="IW41" s="418"/>
    </row>
    <row r="42" customFormat="false" ht="12.75" hidden="false" customHeight="false" outlineLevel="0" collapsed="false">
      <c r="A42" s="113" t="s">
        <v>139</v>
      </c>
      <c r="B42" s="34" t="e">
        <f aca="false">B40*-Assumptions!$C$39</f>
        <v>#VALUE!</v>
      </c>
      <c r="C42" s="34" t="e">
        <f aca="false">C40*-Assumptions!$C$39</f>
        <v>#VALUE!</v>
      </c>
      <c r="D42" s="34" t="e">
        <f aca="false">D40*-Assumptions!$C$39</f>
        <v>#VALUE!</v>
      </c>
      <c r="E42" s="34" t="e">
        <f aca="false">E40*-Assumptions!$C$39</f>
        <v>#VALUE!</v>
      </c>
      <c r="F42" s="34" t="e">
        <f aca="false">F40*-Assumptions!$C$39</f>
        <v>#VALUE!</v>
      </c>
      <c r="G42" s="34" t="e">
        <f aca="false">G40*-Assumptions!$C$39</f>
        <v>#VALUE!</v>
      </c>
      <c r="H42" s="34" t="e">
        <f aca="false">H40*-Assumptions!$C$39</f>
        <v>#VALUE!</v>
      </c>
      <c r="I42" s="34" t="e">
        <f aca="false">I40*-Assumptions!$C$39</f>
        <v>#VALUE!</v>
      </c>
      <c r="J42" s="34" t="e">
        <f aca="false">J40*-Assumptions!$C$39</f>
        <v>#VALUE!</v>
      </c>
      <c r="K42" s="34" t="e">
        <f aca="false">K40*-Assumptions!$C$39</f>
        <v>#VALUE!</v>
      </c>
      <c r="L42" s="34" t="e">
        <f aca="false">L40*-Assumptions!$C$39</f>
        <v>#VALUE!</v>
      </c>
      <c r="M42" s="34" t="e">
        <f aca="false">M40*-Assumptions!$C$39</f>
        <v>#VALUE!</v>
      </c>
      <c r="N42" s="34" t="e">
        <f aca="false">N40*-Assumptions!$C$39</f>
        <v>#VALUE!</v>
      </c>
      <c r="O42" s="34" t="e">
        <f aca="false">O40*-Assumptions!$C$39</f>
        <v>#VALUE!</v>
      </c>
      <c r="P42" s="34" t="e">
        <f aca="false">P40*-Assumptions!$C$39</f>
        <v>#VALUE!</v>
      </c>
      <c r="Q42" s="34" t="e">
        <f aca="false">Q40*-Assumptions!$C$39</f>
        <v>#VALUE!</v>
      </c>
      <c r="R42" s="34" t="e">
        <f aca="false">R40*-Assumptions!$C$39</f>
        <v>#VALUE!</v>
      </c>
      <c r="S42" s="34" t="e">
        <f aca="false">S40*-Assumptions!$C$39</f>
        <v>#VALUE!</v>
      </c>
      <c r="T42" s="34" t="e">
        <f aca="false">T40*-Assumptions!$C$39</f>
        <v>#VALUE!</v>
      </c>
      <c r="U42" s="34" t="e">
        <f aca="false">U40*-Assumptions!$C$39</f>
        <v>#VALUE!</v>
      </c>
      <c r="W42" s="224" t="e">
        <f aca="false">SUM(B42:U42)</f>
        <v>#VALUE!</v>
      </c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customFormat="false" ht="12.75" hidden="false" customHeight="false" outlineLevel="0" collapsed="false">
      <c r="A43" s="113" t="s">
        <v>140</v>
      </c>
      <c r="B43" s="446" t="e">
        <f aca="false">(B40+B42)*-Assumptions!$C$38</f>
        <v>#VALUE!</v>
      </c>
      <c r="C43" s="446" t="e">
        <f aca="false">(C40+C42)*-Assumptions!$C$38</f>
        <v>#VALUE!</v>
      </c>
      <c r="D43" s="446" t="e">
        <f aca="false">(D40+D42)*-Assumptions!$C$38</f>
        <v>#VALUE!</v>
      </c>
      <c r="E43" s="446" t="e">
        <f aca="false">(E40+E42)*-Assumptions!$C$38</f>
        <v>#VALUE!</v>
      </c>
      <c r="F43" s="446" t="e">
        <f aca="false">(F40+F42)*-Assumptions!$C$38</f>
        <v>#VALUE!</v>
      </c>
      <c r="G43" s="446" t="e">
        <f aca="false">(G40+G42)*-Assumptions!$C$38</f>
        <v>#VALUE!</v>
      </c>
      <c r="H43" s="446" t="e">
        <f aca="false">(H40+H42)*-Assumptions!$C$38</f>
        <v>#VALUE!</v>
      </c>
      <c r="I43" s="446" t="e">
        <f aca="false">(I40+I42)*-Assumptions!$C$38</f>
        <v>#VALUE!</v>
      </c>
      <c r="J43" s="446" t="e">
        <f aca="false">(J40+J42)*-Assumptions!$C$38</f>
        <v>#VALUE!</v>
      </c>
      <c r="K43" s="446" t="e">
        <f aca="false">(K40+K42)*-Assumptions!$C$38</f>
        <v>#VALUE!</v>
      </c>
      <c r="L43" s="446" t="e">
        <f aca="false">(L40+L42)*-Assumptions!$C$38</f>
        <v>#VALUE!</v>
      </c>
      <c r="M43" s="446" t="e">
        <f aca="false">(M40+M42)*-Assumptions!$C$38</f>
        <v>#VALUE!</v>
      </c>
      <c r="N43" s="446" t="e">
        <f aca="false">(N40+N42)*-Assumptions!$C$38</f>
        <v>#VALUE!</v>
      </c>
      <c r="O43" s="446" t="e">
        <f aca="false">(O40+O42)*-Assumptions!$C$38</f>
        <v>#VALUE!</v>
      </c>
      <c r="P43" s="446" t="e">
        <f aca="false">(P40+P42)*-Assumptions!$C$38</f>
        <v>#VALUE!</v>
      </c>
      <c r="Q43" s="446" t="e">
        <f aca="false">(Q40+Q42)*-Assumptions!$C$38</f>
        <v>#VALUE!</v>
      </c>
      <c r="R43" s="446" t="e">
        <f aca="false">(R40+R42)*-Assumptions!$C$38</f>
        <v>#VALUE!</v>
      </c>
      <c r="S43" s="446" t="e">
        <f aca="false">(S40+S42)*-Assumptions!$C$38</f>
        <v>#VALUE!</v>
      </c>
      <c r="T43" s="446" t="e">
        <f aca="false">(T40+T42)*-Assumptions!$C$38</f>
        <v>#VALUE!</v>
      </c>
      <c r="U43" s="446" t="e">
        <f aca="false">(U40+U42)*-Assumptions!$C$38</f>
        <v>#VALUE!</v>
      </c>
      <c r="W43" s="224" t="e">
        <f aca="false">SUM(B43:U43)</f>
        <v>#VALUE!</v>
      </c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customFormat="false" ht="6" hidden="false" customHeight="tru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customFormat="false" ht="15.75" hidden="false" customHeight="false" outlineLevel="0" collapsed="false">
      <c r="A45" s="235" t="s">
        <v>232</v>
      </c>
      <c r="B45" s="447" t="e">
        <f aca="false">SUM(B40:B43)</f>
        <v>#VALUE!</v>
      </c>
      <c r="C45" s="447" t="e">
        <f aca="false">SUM(C40:C43)</f>
        <v>#VALUE!</v>
      </c>
      <c r="D45" s="447" t="e">
        <f aca="false">SUM(D40:D43)</f>
        <v>#VALUE!</v>
      </c>
      <c r="E45" s="447" t="e">
        <f aca="false">SUM(E40:E43)</f>
        <v>#VALUE!</v>
      </c>
      <c r="F45" s="447" t="e">
        <f aca="false">SUM(F40:F43)</f>
        <v>#VALUE!</v>
      </c>
      <c r="G45" s="447" t="e">
        <f aca="false">SUM(G40:G43)</f>
        <v>#VALUE!</v>
      </c>
      <c r="H45" s="447" t="e">
        <f aca="false">SUM(H40:H43)</f>
        <v>#VALUE!</v>
      </c>
      <c r="I45" s="447" t="e">
        <f aca="false">SUM(I40:I43)</f>
        <v>#VALUE!</v>
      </c>
      <c r="J45" s="447" t="e">
        <f aca="false">SUM(J40:J43)</f>
        <v>#VALUE!</v>
      </c>
      <c r="K45" s="447" t="e">
        <f aca="false">SUM(K40:K43)</f>
        <v>#VALUE!</v>
      </c>
      <c r="L45" s="447" t="e">
        <f aca="false">SUM(L40:L43)</f>
        <v>#VALUE!</v>
      </c>
      <c r="M45" s="447" t="e">
        <f aca="false">SUM(M40:M43)</f>
        <v>#VALUE!</v>
      </c>
      <c r="N45" s="447" t="e">
        <f aca="false">SUM(N40:N43)</f>
        <v>#VALUE!</v>
      </c>
      <c r="O45" s="447" t="e">
        <f aca="false">SUM(O40:O43)</f>
        <v>#VALUE!</v>
      </c>
      <c r="P45" s="447" t="e">
        <f aca="false">SUM(P40:P43)</f>
        <v>#VALUE!</v>
      </c>
      <c r="Q45" s="447" t="e">
        <f aca="false">SUM(Q40:Q43)</f>
        <v>#VALUE!</v>
      </c>
      <c r="R45" s="447" t="e">
        <f aca="false">SUM(R40:R43)</f>
        <v>#VALUE!</v>
      </c>
      <c r="S45" s="447" t="e">
        <f aca="false">SUM(S40:S43)</f>
        <v>#VALUE!</v>
      </c>
      <c r="T45" s="447" t="e">
        <f aca="false">SUM(T40:T43)</f>
        <v>#VALUE!</v>
      </c>
      <c r="U45" s="447" t="e">
        <f aca="false">SUM(U40:U43)</f>
        <v>#VALUE!</v>
      </c>
      <c r="V45" s="448"/>
      <c r="W45" s="224" t="e">
        <f aca="false">SUM(B45:U45)</f>
        <v>#VALUE!</v>
      </c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448"/>
      <c r="BE45" s="448"/>
      <c r="BF45" s="448"/>
      <c r="BG45" s="448"/>
      <c r="BH45" s="448"/>
      <c r="BI45" s="448"/>
      <c r="BJ45" s="448"/>
      <c r="BK45" s="448"/>
      <c r="BL45" s="448"/>
      <c r="BM45" s="448"/>
      <c r="BN45" s="448"/>
      <c r="BO45" s="448"/>
      <c r="BP45" s="448"/>
      <c r="BQ45" s="448"/>
      <c r="BR45" s="448"/>
      <c r="BS45" s="448"/>
      <c r="BT45" s="448"/>
      <c r="BU45" s="448"/>
      <c r="BV45" s="448"/>
      <c r="BW45" s="448"/>
      <c r="BX45" s="448"/>
      <c r="BY45" s="448"/>
      <c r="BZ45" s="448"/>
      <c r="CA45" s="448"/>
      <c r="CB45" s="448"/>
      <c r="CC45" s="448"/>
      <c r="CD45" s="448"/>
      <c r="CE45" s="448"/>
      <c r="CF45" s="448"/>
      <c r="CG45" s="448"/>
      <c r="CH45" s="448"/>
      <c r="CI45" s="448"/>
      <c r="CJ45" s="448"/>
      <c r="CK45" s="448"/>
      <c r="CL45" s="448"/>
      <c r="CM45" s="448"/>
      <c r="CN45" s="448"/>
      <c r="CO45" s="448"/>
      <c r="CP45" s="448"/>
      <c r="CQ45" s="448"/>
      <c r="CR45" s="448"/>
      <c r="CS45" s="448"/>
      <c r="CT45" s="448"/>
      <c r="CU45" s="448"/>
      <c r="CV45" s="448"/>
      <c r="CW45" s="448"/>
      <c r="CX45" s="448"/>
      <c r="CY45" s="448"/>
      <c r="CZ45" s="448"/>
      <c r="DA45" s="448"/>
      <c r="DB45" s="448"/>
      <c r="DC45" s="448"/>
      <c r="DD45" s="448"/>
      <c r="DE45" s="448"/>
      <c r="DF45" s="448"/>
      <c r="DG45" s="448"/>
      <c r="DH45" s="448"/>
      <c r="DI45" s="448"/>
      <c r="DJ45" s="448"/>
      <c r="DK45" s="448"/>
      <c r="DL45" s="448"/>
      <c r="DM45" s="448"/>
      <c r="DN45" s="448"/>
      <c r="DO45" s="448"/>
      <c r="DP45" s="448"/>
      <c r="DQ45" s="448"/>
      <c r="DR45" s="448"/>
      <c r="DS45" s="448"/>
      <c r="DT45" s="448"/>
      <c r="DU45" s="448"/>
      <c r="DV45" s="448"/>
      <c r="DW45" s="448"/>
      <c r="DX45" s="448"/>
      <c r="DY45" s="448"/>
      <c r="DZ45" s="448"/>
      <c r="EA45" s="448"/>
      <c r="EB45" s="448"/>
      <c r="EC45" s="448"/>
      <c r="ED45" s="448"/>
      <c r="EE45" s="448"/>
      <c r="EF45" s="448"/>
      <c r="EG45" s="448"/>
      <c r="EH45" s="448"/>
      <c r="EI45" s="448"/>
      <c r="EJ45" s="448"/>
      <c r="EK45" s="448"/>
      <c r="EL45" s="448"/>
      <c r="EM45" s="448"/>
      <c r="EN45" s="448"/>
      <c r="EO45" s="448"/>
      <c r="EP45" s="448"/>
      <c r="EQ45" s="448"/>
      <c r="ER45" s="448"/>
      <c r="ES45" s="448"/>
      <c r="ET45" s="448"/>
      <c r="EU45" s="448"/>
      <c r="EV45" s="448"/>
      <c r="EW45" s="448"/>
      <c r="EX45" s="448"/>
      <c r="EY45" s="448"/>
      <c r="EZ45" s="448"/>
      <c r="FA45" s="448"/>
      <c r="FB45" s="448"/>
      <c r="FC45" s="448"/>
      <c r="FD45" s="448"/>
      <c r="FE45" s="448"/>
      <c r="FF45" s="448"/>
      <c r="FG45" s="448"/>
      <c r="FH45" s="448"/>
      <c r="FI45" s="448"/>
      <c r="FJ45" s="448"/>
      <c r="FK45" s="448"/>
      <c r="FL45" s="448"/>
      <c r="FM45" s="448"/>
      <c r="FN45" s="448"/>
      <c r="FO45" s="448"/>
      <c r="FP45" s="448"/>
      <c r="FQ45" s="448"/>
      <c r="FR45" s="448"/>
      <c r="FS45" s="448"/>
      <c r="FT45" s="448"/>
      <c r="FU45" s="448"/>
      <c r="FV45" s="448"/>
      <c r="FW45" s="448"/>
      <c r="FX45" s="448"/>
      <c r="FY45" s="448"/>
      <c r="FZ45" s="448"/>
      <c r="GA45" s="448"/>
      <c r="GB45" s="448"/>
      <c r="GC45" s="448"/>
      <c r="GD45" s="448"/>
      <c r="GE45" s="448"/>
      <c r="GF45" s="448"/>
      <c r="GG45" s="448"/>
      <c r="GH45" s="448"/>
      <c r="GI45" s="448"/>
      <c r="GJ45" s="448"/>
      <c r="GK45" s="448"/>
      <c r="GL45" s="448"/>
      <c r="GM45" s="448"/>
      <c r="GN45" s="448"/>
      <c r="GO45" s="448"/>
      <c r="GP45" s="448"/>
      <c r="GQ45" s="448"/>
      <c r="GR45" s="448"/>
      <c r="GS45" s="448"/>
      <c r="GT45" s="448"/>
      <c r="GU45" s="448"/>
      <c r="GV45" s="448"/>
      <c r="GW45" s="448"/>
      <c r="GX45" s="448"/>
      <c r="GY45" s="448"/>
      <c r="GZ45" s="448"/>
      <c r="HA45" s="448"/>
      <c r="HB45" s="448"/>
      <c r="HC45" s="448"/>
      <c r="HD45" s="448"/>
      <c r="HE45" s="448"/>
      <c r="HF45" s="448"/>
      <c r="HG45" s="448"/>
      <c r="HH45" s="448"/>
      <c r="HI45" s="448"/>
      <c r="HJ45" s="448"/>
      <c r="HK45" s="448"/>
      <c r="HL45" s="448"/>
      <c r="HM45" s="448"/>
      <c r="HN45" s="448"/>
      <c r="HO45" s="448"/>
      <c r="HP45" s="448"/>
      <c r="HQ45" s="448"/>
      <c r="HR45" s="448"/>
      <c r="HS45" s="448"/>
      <c r="HT45" s="448"/>
      <c r="HU45" s="448"/>
      <c r="HV45" s="448"/>
      <c r="HW45" s="448"/>
      <c r="HX45" s="448"/>
      <c r="HY45" s="448"/>
      <c r="HZ45" s="448"/>
      <c r="IA45" s="448"/>
      <c r="IB45" s="448"/>
      <c r="IC45" s="448"/>
      <c r="ID45" s="448"/>
      <c r="IE45" s="448"/>
      <c r="IF45" s="448"/>
      <c r="IG45" s="448"/>
      <c r="IH45" s="448"/>
      <c r="II45" s="448"/>
      <c r="IJ45" s="448"/>
      <c r="IK45" s="448"/>
      <c r="IL45" s="448"/>
      <c r="IM45" s="448"/>
      <c r="IN45" s="448"/>
      <c r="IO45" s="448"/>
      <c r="IP45" s="448"/>
      <c r="IQ45" s="448"/>
      <c r="IR45" s="448"/>
      <c r="IS45" s="448"/>
      <c r="IT45" s="448"/>
      <c r="IU45" s="448"/>
      <c r="IV45" s="448"/>
      <c r="IW45" s="448"/>
    </row>
    <row r="46" customFormat="false" ht="12.75" hidden="false" customHeight="false" outlineLevel="0" collapsed="false">
      <c r="A46" s="441"/>
      <c r="B46" s="449"/>
      <c r="C46" s="449"/>
      <c r="D46" s="449"/>
      <c r="E46" s="449"/>
      <c r="F46" s="449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0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440"/>
      <c r="BE46" s="440"/>
      <c r="BF46" s="440"/>
      <c r="BG46" s="440"/>
      <c r="BH46" s="440"/>
      <c r="BI46" s="440"/>
      <c r="BJ46" s="440"/>
      <c r="BK46" s="440"/>
      <c r="BL46" s="440"/>
      <c r="BM46" s="440"/>
      <c r="BN46" s="440"/>
      <c r="BO46" s="440"/>
      <c r="BP46" s="440"/>
      <c r="BQ46" s="440"/>
      <c r="BR46" s="440"/>
      <c r="BS46" s="440"/>
      <c r="BT46" s="440"/>
      <c r="BU46" s="440"/>
      <c r="BV46" s="440"/>
      <c r="BW46" s="440"/>
      <c r="BX46" s="440"/>
      <c r="BY46" s="440"/>
      <c r="BZ46" s="440"/>
      <c r="CA46" s="440"/>
      <c r="CB46" s="440"/>
      <c r="CC46" s="440"/>
      <c r="CD46" s="440"/>
      <c r="CE46" s="440"/>
      <c r="CF46" s="440"/>
      <c r="CG46" s="440"/>
      <c r="CH46" s="440"/>
      <c r="CI46" s="440"/>
      <c r="CJ46" s="440"/>
      <c r="CK46" s="440"/>
      <c r="CL46" s="440"/>
      <c r="CM46" s="440"/>
      <c r="CN46" s="440"/>
      <c r="CO46" s="440"/>
      <c r="CP46" s="440"/>
      <c r="CQ46" s="440"/>
      <c r="CR46" s="440"/>
      <c r="CS46" s="440"/>
      <c r="CT46" s="440"/>
      <c r="CU46" s="440"/>
      <c r="CV46" s="440"/>
      <c r="CW46" s="440"/>
      <c r="CX46" s="440"/>
      <c r="CY46" s="440"/>
      <c r="CZ46" s="440"/>
      <c r="DA46" s="440"/>
      <c r="DB46" s="440"/>
      <c r="DC46" s="440"/>
      <c r="DD46" s="440"/>
      <c r="DE46" s="440"/>
      <c r="DF46" s="440"/>
      <c r="DG46" s="440"/>
      <c r="DH46" s="440"/>
      <c r="DI46" s="440"/>
      <c r="DJ46" s="440"/>
      <c r="DK46" s="440"/>
      <c r="DL46" s="440"/>
      <c r="DM46" s="440"/>
      <c r="DN46" s="440"/>
      <c r="DO46" s="440"/>
      <c r="DP46" s="440"/>
      <c r="DQ46" s="440"/>
      <c r="DR46" s="440"/>
      <c r="DS46" s="440"/>
      <c r="DT46" s="440"/>
      <c r="DU46" s="440"/>
      <c r="DV46" s="440"/>
      <c r="DW46" s="440"/>
      <c r="DX46" s="440"/>
      <c r="DY46" s="440"/>
      <c r="DZ46" s="440"/>
      <c r="EA46" s="440"/>
      <c r="EB46" s="440"/>
      <c r="EC46" s="440"/>
      <c r="ED46" s="440"/>
      <c r="EE46" s="440"/>
      <c r="EF46" s="440"/>
      <c r="EG46" s="440"/>
      <c r="EH46" s="440"/>
      <c r="EI46" s="440"/>
      <c r="EJ46" s="440"/>
      <c r="EK46" s="440"/>
      <c r="EL46" s="440"/>
      <c r="EM46" s="440"/>
      <c r="EN46" s="440"/>
      <c r="EO46" s="440"/>
      <c r="EP46" s="440"/>
      <c r="EQ46" s="440"/>
      <c r="ER46" s="440"/>
      <c r="ES46" s="440"/>
      <c r="ET46" s="440"/>
      <c r="EU46" s="440"/>
      <c r="EV46" s="440"/>
      <c r="EW46" s="440"/>
      <c r="EX46" s="440"/>
      <c r="EY46" s="440"/>
      <c r="EZ46" s="440"/>
      <c r="FA46" s="440"/>
      <c r="FB46" s="440"/>
      <c r="FC46" s="440"/>
      <c r="FD46" s="440"/>
      <c r="FE46" s="440"/>
      <c r="FF46" s="440"/>
      <c r="FG46" s="440"/>
      <c r="FH46" s="440"/>
      <c r="FI46" s="440"/>
      <c r="FJ46" s="440"/>
      <c r="FK46" s="440"/>
      <c r="FL46" s="440"/>
      <c r="FM46" s="440"/>
      <c r="FN46" s="440"/>
      <c r="FO46" s="440"/>
      <c r="FP46" s="440"/>
      <c r="FQ46" s="440"/>
      <c r="FR46" s="440"/>
      <c r="FS46" s="440"/>
      <c r="FT46" s="440"/>
      <c r="FU46" s="440"/>
      <c r="FV46" s="440"/>
      <c r="FW46" s="440"/>
      <c r="FX46" s="440"/>
      <c r="FY46" s="440"/>
      <c r="FZ46" s="440"/>
      <c r="GA46" s="440"/>
      <c r="GB46" s="440"/>
      <c r="GC46" s="440"/>
      <c r="GD46" s="440"/>
      <c r="GE46" s="440"/>
      <c r="GF46" s="440"/>
      <c r="GG46" s="440"/>
      <c r="GH46" s="440"/>
      <c r="GI46" s="440"/>
      <c r="GJ46" s="440"/>
      <c r="GK46" s="440"/>
      <c r="GL46" s="440"/>
      <c r="GM46" s="440"/>
      <c r="GN46" s="440"/>
      <c r="GO46" s="440"/>
      <c r="GP46" s="440"/>
      <c r="GQ46" s="440"/>
      <c r="GR46" s="440"/>
      <c r="GS46" s="440"/>
      <c r="GT46" s="440"/>
      <c r="GU46" s="440"/>
      <c r="GV46" s="440"/>
      <c r="GW46" s="440"/>
      <c r="GX46" s="440"/>
      <c r="GY46" s="440"/>
      <c r="GZ46" s="440"/>
      <c r="HA46" s="440"/>
      <c r="HB46" s="440"/>
      <c r="HC46" s="440"/>
      <c r="HD46" s="440"/>
      <c r="HE46" s="440"/>
      <c r="HF46" s="440"/>
      <c r="HG46" s="440"/>
      <c r="HH46" s="440"/>
      <c r="HI46" s="440"/>
      <c r="HJ46" s="440"/>
      <c r="HK46" s="440"/>
      <c r="HL46" s="440"/>
      <c r="HM46" s="440"/>
      <c r="HN46" s="440"/>
      <c r="HO46" s="440"/>
      <c r="HP46" s="440"/>
      <c r="HQ46" s="440"/>
      <c r="HR46" s="440"/>
      <c r="HS46" s="440"/>
      <c r="HT46" s="440"/>
      <c r="HU46" s="440"/>
      <c r="HV46" s="440"/>
      <c r="HW46" s="440"/>
      <c r="HX46" s="440"/>
      <c r="HY46" s="440"/>
      <c r="HZ46" s="440"/>
      <c r="IA46" s="440"/>
      <c r="IB46" s="440"/>
      <c r="IC46" s="440"/>
      <c r="ID46" s="440"/>
      <c r="IE46" s="440"/>
      <c r="IF46" s="440"/>
      <c r="IG46" s="440"/>
      <c r="IH46" s="440"/>
      <c r="II46" s="440"/>
      <c r="IJ46" s="440"/>
      <c r="IK46" s="440"/>
      <c r="IL46" s="440"/>
      <c r="IM46" s="440"/>
      <c r="IN46" s="440"/>
      <c r="IO46" s="440"/>
      <c r="IP46" s="440"/>
      <c r="IQ46" s="440"/>
      <c r="IR46" s="440"/>
      <c r="IS46" s="440"/>
      <c r="IT46" s="440"/>
      <c r="IU46" s="440"/>
      <c r="IV46" s="440"/>
      <c r="IW46" s="440"/>
    </row>
    <row r="47" customFormat="false" ht="12.75" hidden="false" customHeight="false" outlineLevel="0" collapsed="false">
      <c r="A47" s="223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customFormat="false" ht="12.75" hidden="false" customHeight="false" outlineLevel="0" collapsed="false">
      <c r="A48" s="383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customFormat="false" ht="18.75" hidden="false" customHeight="false" outlineLevel="0" collapsed="false">
      <c r="A49" s="450" t="s">
        <v>233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customFormat="false" ht="12.75" hidden="false" customHeight="false" outlineLevel="0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customFormat="false" ht="12.75" hidden="false" customHeight="true" outlineLevel="0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customFormat="false" ht="12.75" hidden="false" customHeight="true" outlineLevel="0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customFormat="false" ht="13.5" hidden="false" customHeight="false" outlineLevel="0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5" t="s">
        <v>161</v>
      </c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customFormat="false" ht="12.75" hidden="false" customHeight="false" outlineLevel="0" collapsed="false">
      <c r="A54" s="379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228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customFormat="false" ht="12.75" hidden="false" customHeight="false" outlineLevel="0" collapsed="false">
      <c r="A55" s="383" t="s">
        <v>234</v>
      </c>
      <c r="B55" s="384" t="e">
        <f aca="false">B32-B12</f>
        <v>#VALUE!</v>
      </c>
      <c r="C55" s="384" t="e">
        <f aca="false">C32-C12</f>
        <v>#VALUE!</v>
      </c>
      <c r="D55" s="384" t="e">
        <f aca="false">D32-D12</f>
        <v>#VALUE!</v>
      </c>
      <c r="E55" s="384" t="n">
        <f aca="false">E32</f>
        <v>32316.4456194569</v>
      </c>
      <c r="F55" s="384" t="n">
        <f aca="false">F32</f>
        <v>34023.4375130637</v>
      </c>
      <c r="G55" s="384" t="n">
        <f aca="false">G32</f>
        <v>34437.4839683024</v>
      </c>
      <c r="H55" s="384" t="n">
        <f aca="false">H32</f>
        <v>34855.2715874613</v>
      </c>
      <c r="I55" s="384" t="n">
        <f aca="false">I32</f>
        <v>35276.8066961621</v>
      </c>
      <c r="J55" s="384" t="n">
        <f aca="false">J32</f>
        <v>35702.0944516451</v>
      </c>
      <c r="K55" s="384" t="n">
        <f aca="false">K32</f>
        <v>36131.1387903019</v>
      </c>
      <c r="L55" s="384" t="n">
        <f aca="false">L32</f>
        <v>36807.6483499905</v>
      </c>
      <c r="M55" s="384" t="n">
        <f aca="false">M32</f>
        <v>37495.6551403433</v>
      </c>
      <c r="N55" s="384" t="n">
        <f aca="false">N32</f>
        <v>38195.3455731711</v>
      </c>
      <c r="O55" s="384" t="n">
        <f aca="false">O32</f>
        <v>38906.9086533803</v>
      </c>
      <c r="P55" s="384" t="n">
        <f aca="false">P32</f>
        <v>39577.2295950698</v>
      </c>
      <c r="Q55" s="384" t="n">
        <f aca="false">Q32</f>
        <v>40100.165544084</v>
      </c>
      <c r="R55" s="384" t="n">
        <f aca="false">R32</f>
        <v>40628.6034256064</v>
      </c>
      <c r="S55" s="384" t="n">
        <f aca="false">S32</f>
        <v>41162.5694758122</v>
      </c>
      <c r="T55" s="384" t="n">
        <f aca="false">T32</f>
        <v>41702.0887472624</v>
      </c>
      <c r="U55" s="384" t="n">
        <f aca="false">U32</f>
        <v>42256.5587760328</v>
      </c>
      <c r="W55" s="227" t="e">
        <f aca="false">SUM(B55:U55)</f>
        <v>#VALUE!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" hidden="false" customHeight="true" outlineLevel="0" collapsed="false">
      <c r="A56" s="383" t="s">
        <v>186</v>
      </c>
      <c r="B56" s="384" t="n">
        <f aca="false">B27</f>
        <v>325</v>
      </c>
      <c r="C56" s="384" t="n">
        <f aca="false">C27</f>
        <v>375</v>
      </c>
      <c r="D56" s="384" t="n">
        <f aca="false">D27</f>
        <v>375</v>
      </c>
      <c r="E56" s="384" t="n">
        <f aca="false">E27</f>
        <v>375</v>
      </c>
      <c r="F56" s="384" t="n">
        <f aca="false">F27</f>
        <v>375</v>
      </c>
      <c r="G56" s="384" t="n">
        <f aca="false">G27</f>
        <v>375</v>
      </c>
      <c r="H56" s="384" t="n">
        <f aca="false">H27</f>
        <v>375</v>
      </c>
      <c r="I56" s="384" t="n">
        <f aca="false">I27</f>
        <v>375</v>
      </c>
      <c r="J56" s="384" t="n">
        <f aca="false">J27</f>
        <v>375</v>
      </c>
      <c r="K56" s="384" t="n">
        <f aca="false">K27</f>
        <v>375</v>
      </c>
      <c r="L56" s="384" t="n">
        <f aca="false">L27</f>
        <v>375</v>
      </c>
      <c r="M56" s="384" t="n">
        <f aca="false">M27</f>
        <v>375</v>
      </c>
      <c r="N56" s="384" t="n">
        <f aca="false">N27</f>
        <v>375</v>
      </c>
      <c r="O56" s="384" t="n">
        <f aca="false">O27</f>
        <v>375</v>
      </c>
      <c r="P56" s="384" t="n">
        <f aca="false">P27</f>
        <v>427.648301179624</v>
      </c>
      <c r="Q56" s="384" t="n">
        <f aca="false">Q27</f>
        <v>436.201267203216</v>
      </c>
      <c r="R56" s="384" t="n">
        <f aca="false">R27</f>
        <v>444.92529254728</v>
      </c>
      <c r="S56" s="384" t="n">
        <f aca="false">S27</f>
        <v>453.823798398226</v>
      </c>
      <c r="T56" s="384" t="n">
        <f aca="false">T27</f>
        <v>462.900274366191</v>
      </c>
      <c r="U56" s="384" t="n">
        <f aca="false">T56</f>
        <v>462.900274366191</v>
      </c>
      <c r="W56" s="227" t="n">
        <f aca="false">SUM(B56:U56)</f>
        <v>7888.39920806073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83" t="s">
        <v>187</v>
      </c>
      <c r="B57" s="451" t="n">
        <v>-250</v>
      </c>
      <c r="C57" s="384" t="n">
        <f aca="false">-B56</f>
        <v>-325</v>
      </c>
      <c r="D57" s="384" t="n">
        <f aca="false">-C56</f>
        <v>-375</v>
      </c>
      <c r="E57" s="384" t="n">
        <f aca="false">-D56</f>
        <v>-375</v>
      </c>
      <c r="F57" s="384" t="n">
        <f aca="false">-E56</f>
        <v>-375</v>
      </c>
      <c r="G57" s="384" t="n">
        <f aca="false">-F56</f>
        <v>-375</v>
      </c>
      <c r="H57" s="384" t="n">
        <f aca="false">-G56</f>
        <v>-375</v>
      </c>
      <c r="I57" s="384" t="n">
        <f aca="false">-H56</f>
        <v>-375</v>
      </c>
      <c r="J57" s="384" t="n">
        <f aca="false">-I56</f>
        <v>-375</v>
      </c>
      <c r="K57" s="384" t="n">
        <f aca="false">-J56</f>
        <v>-375</v>
      </c>
      <c r="L57" s="384" t="n">
        <f aca="false">-K56</f>
        <v>-375</v>
      </c>
      <c r="M57" s="384" t="n">
        <f aca="false">-L56</f>
        <v>-375</v>
      </c>
      <c r="N57" s="384" t="n">
        <f aca="false">-M56</f>
        <v>-375</v>
      </c>
      <c r="O57" s="384" t="n">
        <f aca="false">-N56</f>
        <v>-375</v>
      </c>
      <c r="P57" s="384" t="n">
        <f aca="false">-O56</f>
        <v>-375</v>
      </c>
      <c r="Q57" s="384" t="n">
        <f aca="false">-P56</f>
        <v>-427.648301179624</v>
      </c>
      <c r="R57" s="384" t="n">
        <f aca="false">-Q56</f>
        <v>-436.201267203216</v>
      </c>
      <c r="S57" s="384" t="n">
        <f aca="false">-R56</f>
        <v>-444.92529254728</v>
      </c>
      <c r="T57" s="384" t="n">
        <f aca="false">-S56</f>
        <v>-453.823798398226</v>
      </c>
      <c r="U57" s="384" t="n">
        <f aca="false">-T56</f>
        <v>-462.900274366191</v>
      </c>
      <c r="W57" s="227" t="n">
        <f aca="false">SUM(B57:U57)</f>
        <v>-7675.49893369454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0" collapsed="false">
      <c r="A58" s="383" t="s">
        <v>235</v>
      </c>
      <c r="B58" s="452" t="n">
        <f aca="false">-Debt!B77*Allocation!$E$7</f>
        <v>-14775.8481683196</v>
      </c>
      <c r="C58" s="452" t="n">
        <f aca="false">-Debt!C77*Allocation!$E$7</f>
        <v>-14763.7584574578</v>
      </c>
      <c r="D58" s="452" t="n">
        <f aca="false">-Debt!D77*Allocation!$E$7</f>
        <v>-14694.6939206634</v>
      </c>
      <c r="E58" s="452" t="n">
        <f aca="false">-Debt!E77*Allocation!$E$7</f>
        <v>-14485.1085568096</v>
      </c>
      <c r="F58" s="452" t="n">
        <f aca="false">-Debt!F77*Allocation!$E$7</f>
        <v>-15158.7420378804</v>
      </c>
      <c r="G58" s="452" t="n">
        <f aca="false">-Debt!G77*Allocation!$E$7</f>
        <v>-15246.143944879</v>
      </c>
      <c r="H58" s="452" t="n">
        <f aca="false">-Debt!H77*Allocation!$E$7</f>
        <v>-15150.4095919509</v>
      </c>
      <c r="I58" s="452" t="n">
        <f aca="false">-Debt!I77*Allocation!$E$7</f>
        <v>-15291.6850615651</v>
      </c>
      <c r="J58" s="452" t="n">
        <f aca="false">-Debt!J77*Allocation!$E$7</f>
        <v>-15180.4316094708</v>
      </c>
      <c r="K58" s="452" t="n">
        <f aca="false">-Debt!K77*Allocation!$E$7</f>
        <v>-15355.4458842458</v>
      </c>
      <c r="L58" s="452" t="n">
        <f aca="false">-Debt!L77*Allocation!$E$7</f>
        <v>-15212.9788181322</v>
      </c>
      <c r="M58" s="452" t="n">
        <f aca="false">-Debt!M77*Allocation!$E$7</f>
        <v>-14412.0069914754</v>
      </c>
      <c r="N58" s="452" t="n">
        <f aca="false">-Debt!N77*Allocation!$E$7</f>
        <v>-13571.2283381114</v>
      </c>
      <c r="O58" s="452" t="n">
        <f aca="false">-Debt!O77*Allocation!$E$7</f>
        <v>-12750.353098101</v>
      </c>
      <c r="P58" s="452" t="n">
        <f aca="false">-Debt!P77*Allocation!$E$7</f>
        <v>-12285.845743292</v>
      </c>
      <c r="Q58" s="452" t="n">
        <f aca="false">-Debt!Q77*Allocation!$E$7</f>
        <v>-11791.089698132</v>
      </c>
      <c r="R58" s="452" t="n">
        <f aca="false">-Debt!R77*Allocation!$E$7</f>
        <v>-10877.3318624711</v>
      </c>
      <c r="S58" s="452" t="n">
        <f aca="false">-Debt!S77*Allocation!$E$7</f>
        <v>-8548.89755765377</v>
      </c>
      <c r="T58" s="452" t="n">
        <f aca="false">-Debt!T77*Allocation!$E$7</f>
        <v>-7810.1098416444</v>
      </c>
      <c r="U58" s="452" t="n">
        <f aca="false">-Debt!U77*Allocation!$E$7</f>
        <v>-6339.69497984553</v>
      </c>
      <c r="W58" s="227" t="n">
        <f aca="false">SUM(B58:U58)</f>
        <v>-263701.804162101</v>
      </c>
    </row>
    <row r="59" customFormat="false" ht="12.75" hidden="false" customHeight="false" outlineLevel="0" collapsed="false">
      <c r="A59" s="383"/>
      <c r="B59" s="384"/>
      <c r="C59" s="384"/>
      <c r="D59" s="384"/>
      <c r="E59" s="384"/>
      <c r="F59" s="384"/>
      <c r="G59" s="384"/>
      <c r="H59" s="384"/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  <c r="T59" s="384"/>
      <c r="U59" s="384"/>
      <c r="W59" s="376"/>
    </row>
    <row r="60" customFormat="false" ht="12.75" hidden="false" customHeight="false" outlineLevel="0" collapsed="false">
      <c r="A60" s="379" t="s">
        <v>236</v>
      </c>
      <c r="B60" s="453" t="e">
        <f aca="false">SUM(B55:B58)</f>
        <v>#VALUE!</v>
      </c>
      <c r="C60" s="453" t="e">
        <f aca="false">SUM(C55:C58)</f>
        <v>#VALUE!</v>
      </c>
      <c r="D60" s="453" t="e">
        <f aca="false">SUM(D55:D58)</f>
        <v>#VALUE!</v>
      </c>
      <c r="E60" s="453" t="n">
        <f aca="false">SUM(E55:E58)</f>
        <v>17831.3370626473</v>
      </c>
      <c r="F60" s="453" t="n">
        <f aca="false">SUM(F55:F58)</f>
        <v>18864.6954751834</v>
      </c>
      <c r="G60" s="453" t="n">
        <f aca="false">SUM(G55:G58)</f>
        <v>19191.3400234234</v>
      </c>
      <c r="H60" s="453" t="n">
        <f aca="false">SUM(H55:H58)</f>
        <v>19704.8619955104</v>
      </c>
      <c r="I60" s="453" t="n">
        <f aca="false">SUM(I55:I58)</f>
        <v>19985.121634597</v>
      </c>
      <c r="J60" s="453" t="n">
        <f aca="false">SUM(J55:J58)</f>
        <v>20521.6628421743</v>
      </c>
      <c r="K60" s="453" t="n">
        <f aca="false">SUM(K55:K58)</f>
        <v>20775.6929060561</v>
      </c>
      <c r="L60" s="453" t="n">
        <f aca="false">SUM(L55:L58)</f>
        <v>21594.6695318583</v>
      </c>
      <c r="M60" s="453" t="n">
        <f aca="false">SUM(M55:M58)</f>
        <v>23083.6481488679</v>
      </c>
      <c r="N60" s="453" t="n">
        <f aca="false">SUM(N55:N58)</f>
        <v>24624.1172350597</v>
      </c>
      <c r="O60" s="453" t="n">
        <f aca="false">SUM(O55:O58)</f>
        <v>26156.5555552794</v>
      </c>
      <c r="P60" s="453" t="n">
        <f aca="false">SUM(P55:P58)</f>
        <v>27344.0321529574</v>
      </c>
      <c r="Q60" s="453" t="n">
        <f aca="false">SUM(Q55:Q58)</f>
        <v>28317.6288119756</v>
      </c>
      <c r="R60" s="453" t="n">
        <f aca="false">SUM(R55:R58)</f>
        <v>29759.9955884793</v>
      </c>
      <c r="S60" s="453" t="n">
        <f aca="false">SUM(S55:S58)</f>
        <v>32622.5704240094</v>
      </c>
      <c r="T60" s="453" t="n">
        <f aca="false">SUM(T55:T58)</f>
        <v>33901.055381586</v>
      </c>
      <c r="U60" s="453" t="n">
        <f aca="false">SUM(U55:U58)</f>
        <v>35916.8637961873</v>
      </c>
      <c r="V60" s="418"/>
      <c r="W60" s="227" t="e">
        <f aca="false">SUM(B60:U60)</f>
        <v>#VALUE!</v>
      </c>
      <c r="X60" s="418"/>
      <c r="Y60" s="418"/>
      <c r="Z60" s="418"/>
      <c r="AA60" s="418"/>
      <c r="AB60" s="418"/>
      <c r="AC60" s="418"/>
      <c r="AD60" s="418"/>
      <c r="AE60" s="418"/>
      <c r="AF60" s="418"/>
      <c r="AG60" s="418"/>
      <c r="AH60" s="418"/>
      <c r="AI60" s="418"/>
      <c r="AJ60" s="418"/>
      <c r="AK60" s="418"/>
      <c r="AL60" s="418"/>
      <c r="AM60" s="418"/>
      <c r="AN60" s="418"/>
      <c r="AO60" s="418"/>
      <c r="AP60" s="418"/>
      <c r="AQ60" s="418"/>
      <c r="AR60" s="418"/>
      <c r="AS60" s="418"/>
      <c r="AT60" s="418"/>
      <c r="AU60" s="418"/>
      <c r="AV60" s="418"/>
      <c r="AW60" s="418"/>
      <c r="AX60" s="418"/>
      <c r="AY60" s="418"/>
      <c r="AZ60" s="418"/>
      <c r="BA60" s="418"/>
      <c r="BB60" s="418"/>
      <c r="BC60" s="418"/>
      <c r="BD60" s="418"/>
      <c r="BE60" s="418"/>
      <c r="BF60" s="418"/>
      <c r="BG60" s="418"/>
      <c r="BH60" s="418"/>
      <c r="BI60" s="418"/>
      <c r="BJ60" s="418"/>
      <c r="BK60" s="418"/>
      <c r="BL60" s="418"/>
      <c r="BM60" s="418"/>
      <c r="BN60" s="418"/>
      <c r="BO60" s="418"/>
      <c r="BP60" s="418"/>
      <c r="BQ60" s="418"/>
      <c r="BR60" s="418"/>
      <c r="BS60" s="418"/>
      <c r="BT60" s="418"/>
      <c r="BU60" s="418"/>
      <c r="BV60" s="418"/>
      <c r="BW60" s="418"/>
      <c r="BX60" s="418"/>
      <c r="BY60" s="418"/>
      <c r="BZ60" s="418"/>
      <c r="CA60" s="418"/>
      <c r="CB60" s="418"/>
      <c r="CC60" s="418"/>
      <c r="CD60" s="418"/>
      <c r="CE60" s="418"/>
      <c r="CF60" s="418"/>
      <c r="CG60" s="418"/>
      <c r="CH60" s="418"/>
      <c r="CI60" s="418"/>
      <c r="CJ60" s="418"/>
      <c r="CK60" s="418"/>
      <c r="CL60" s="418"/>
      <c r="CM60" s="418"/>
      <c r="CN60" s="418"/>
      <c r="CO60" s="418"/>
      <c r="CP60" s="418"/>
      <c r="CQ60" s="418"/>
      <c r="CR60" s="418"/>
      <c r="CS60" s="418"/>
      <c r="CT60" s="418"/>
      <c r="CU60" s="418"/>
      <c r="CV60" s="418"/>
      <c r="CW60" s="418"/>
      <c r="CX60" s="418"/>
      <c r="CY60" s="418"/>
      <c r="CZ60" s="418"/>
      <c r="DA60" s="418"/>
      <c r="DB60" s="418"/>
      <c r="DC60" s="418"/>
      <c r="DD60" s="418"/>
      <c r="DE60" s="418"/>
      <c r="DF60" s="418"/>
      <c r="DG60" s="418"/>
      <c r="DH60" s="418"/>
      <c r="DI60" s="418"/>
      <c r="DJ60" s="418"/>
      <c r="DK60" s="418"/>
      <c r="DL60" s="418"/>
      <c r="DM60" s="418"/>
      <c r="DN60" s="418"/>
      <c r="DO60" s="418"/>
      <c r="DP60" s="418"/>
      <c r="DQ60" s="418"/>
      <c r="DR60" s="418"/>
      <c r="DS60" s="418"/>
      <c r="DT60" s="418"/>
      <c r="DU60" s="418"/>
      <c r="DV60" s="418"/>
      <c r="DW60" s="418"/>
      <c r="DX60" s="418"/>
      <c r="DY60" s="418"/>
      <c r="DZ60" s="418"/>
      <c r="EA60" s="418"/>
      <c r="EB60" s="418"/>
      <c r="EC60" s="418"/>
      <c r="ED60" s="418"/>
      <c r="EE60" s="418"/>
      <c r="EF60" s="418"/>
      <c r="EG60" s="418"/>
      <c r="EH60" s="418"/>
      <c r="EI60" s="418"/>
      <c r="EJ60" s="418"/>
      <c r="EK60" s="418"/>
      <c r="EL60" s="418"/>
      <c r="EM60" s="418"/>
      <c r="EN60" s="418"/>
      <c r="EO60" s="418"/>
      <c r="EP60" s="418"/>
      <c r="EQ60" s="418"/>
      <c r="ER60" s="418"/>
      <c r="ES60" s="418"/>
      <c r="ET60" s="418"/>
      <c r="EU60" s="418"/>
      <c r="EV60" s="418"/>
      <c r="EW60" s="418"/>
      <c r="EX60" s="418"/>
      <c r="EY60" s="418"/>
      <c r="EZ60" s="418"/>
      <c r="FA60" s="418"/>
      <c r="FB60" s="418"/>
      <c r="FC60" s="418"/>
      <c r="FD60" s="418"/>
      <c r="FE60" s="418"/>
      <c r="FF60" s="418"/>
      <c r="FG60" s="418"/>
      <c r="FH60" s="418"/>
      <c r="FI60" s="418"/>
      <c r="FJ60" s="418"/>
      <c r="FK60" s="418"/>
      <c r="FL60" s="418"/>
      <c r="FM60" s="418"/>
      <c r="FN60" s="418"/>
      <c r="FO60" s="418"/>
      <c r="FP60" s="418"/>
      <c r="FQ60" s="418"/>
      <c r="FR60" s="418"/>
      <c r="FS60" s="418"/>
      <c r="FT60" s="418"/>
      <c r="FU60" s="418"/>
      <c r="FV60" s="418"/>
      <c r="FW60" s="418"/>
      <c r="FX60" s="418"/>
      <c r="FY60" s="418"/>
      <c r="FZ60" s="418"/>
      <c r="GA60" s="418"/>
      <c r="GB60" s="418"/>
      <c r="GC60" s="418"/>
      <c r="GD60" s="418"/>
      <c r="GE60" s="418"/>
      <c r="GF60" s="418"/>
      <c r="GG60" s="418"/>
      <c r="GH60" s="418"/>
      <c r="GI60" s="418"/>
      <c r="GJ60" s="418"/>
      <c r="GK60" s="418"/>
      <c r="GL60" s="418"/>
      <c r="GM60" s="418"/>
      <c r="GN60" s="418"/>
      <c r="GO60" s="418"/>
      <c r="GP60" s="418"/>
      <c r="GQ60" s="418"/>
      <c r="GR60" s="418"/>
      <c r="GS60" s="418"/>
      <c r="GT60" s="418"/>
      <c r="GU60" s="418"/>
      <c r="GV60" s="418"/>
      <c r="GW60" s="418"/>
      <c r="GX60" s="418"/>
      <c r="GY60" s="418"/>
      <c r="GZ60" s="418"/>
      <c r="HA60" s="418"/>
      <c r="HB60" s="418"/>
      <c r="HC60" s="418"/>
      <c r="HD60" s="418"/>
      <c r="HE60" s="418"/>
      <c r="HF60" s="418"/>
      <c r="HG60" s="418"/>
      <c r="HH60" s="418"/>
      <c r="HI60" s="418"/>
      <c r="HJ60" s="418"/>
      <c r="HK60" s="418"/>
      <c r="HL60" s="418"/>
      <c r="HM60" s="418"/>
      <c r="HN60" s="418"/>
      <c r="HO60" s="418"/>
      <c r="HP60" s="418"/>
      <c r="HQ60" s="418"/>
      <c r="HR60" s="418"/>
      <c r="HS60" s="418"/>
      <c r="HT60" s="418"/>
      <c r="HU60" s="418"/>
      <c r="HV60" s="418"/>
      <c r="HW60" s="418"/>
      <c r="HX60" s="418"/>
      <c r="HY60" s="418"/>
      <c r="HZ60" s="418"/>
      <c r="IA60" s="418"/>
      <c r="IB60" s="418"/>
      <c r="IC60" s="418"/>
      <c r="ID60" s="418"/>
      <c r="IE60" s="418"/>
      <c r="IF60" s="418"/>
      <c r="IG60" s="418"/>
      <c r="IH60" s="418"/>
      <c r="II60" s="418"/>
      <c r="IJ60" s="418"/>
      <c r="IK60" s="418"/>
      <c r="IL60" s="418"/>
      <c r="IM60" s="418"/>
      <c r="IN60" s="418"/>
      <c r="IO60" s="418"/>
      <c r="IP60" s="418"/>
      <c r="IQ60" s="418"/>
      <c r="IR60" s="418"/>
      <c r="IS60" s="418"/>
      <c r="IT60" s="418"/>
      <c r="IU60" s="418"/>
      <c r="IV60" s="418"/>
      <c r="IW60" s="418"/>
    </row>
    <row r="61" customFormat="false" ht="12.75" hidden="false" customHeight="false" outlineLevel="0" collapsed="false">
      <c r="A61" s="379"/>
      <c r="B61" s="384"/>
      <c r="C61" s="384"/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  <c r="T61" s="384"/>
      <c r="U61" s="384"/>
      <c r="W61" s="376"/>
    </row>
    <row r="62" customFormat="false" ht="12.75" hidden="false" customHeight="false" outlineLevel="0" collapsed="false">
      <c r="A62" s="383" t="s">
        <v>237</v>
      </c>
      <c r="B62" s="384" t="e">
        <f aca="false">-B104</f>
        <v>#VALUE!</v>
      </c>
      <c r="C62" s="384" t="e">
        <f aca="false">-C104</f>
        <v>#VALUE!</v>
      </c>
      <c r="D62" s="384" t="e">
        <f aca="false">-D104</f>
        <v>#VALUE!</v>
      </c>
      <c r="E62" s="384" t="e">
        <f aca="false">-E104</f>
        <v>#VALUE!</v>
      </c>
      <c r="F62" s="384" t="e">
        <f aca="false">-F104</f>
        <v>#VALUE!</v>
      </c>
      <c r="G62" s="384" t="e">
        <f aca="false">-G104</f>
        <v>#VALUE!</v>
      </c>
      <c r="H62" s="384" t="e">
        <f aca="false">-H104</f>
        <v>#VALUE!</v>
      </c>
      <c r="I62" s="384" t="e">
        <f aca="false">-I104</f>
        <v>#VALUE!</v>
      </c>
      <c r="J62" s="384" t="e">
        <f aca="false">-J104</f>
        <v>#VALUE!</v>
      </c>
      <c r="K62" s="384" t="e">
        <f aca="false">-K104</f>
        <v>#VALUE!</v>
      </c>
      <c r="L62" s="384" t="e">
        <f aca="false">-L104</f>
        <v>#VALUE!</v>
      </c>
      <c r="M62" s="384" t="e">
        <f aca="false">-M104</f>
        <v>#VALUE!</v>
      </c>
      <c r="N62" s="384" t="e">
        <f aca="false">-N104</f>
        <v>#VALUE!</v>
      </c>
      <c r="O62" s="384" t="e">
        <f aca="false">-O104</f>
        <v>#VALUE!</v>
      </c>
      <c r="P62" s="384" t="e">
        <f aca="false">-P104</f>
        <v>#VALUE!</v>
      </c>
      <c r="Q62" s="384" t="e">
        <f aca="false">-Q104</f>
        <v>#VALUE!</v>
      </c>
      <c r="R62" s="384" t="e">
        <f aca="false">-R104</f>
        <v>#VALUE!</v>
      </c>
      <c r="S62" s="384" t="e">
        <f aca="false">-S104</f>
        <v>#VALUE!</v>
      </c>
      <c r="T62" s="384" t="e">
        <f aca="false">-T104</f>
        <v>#VALUE!</v>
      </c>
      <c r="U62" s="384" t="e">
        <f aca="false">-U104</f>
        <v>#VALUE!</v>
      </c>
      <c r="W62" s="227" t="e">
        <f aca="false">SUM(B62:U62)</f>
        <v>#VALUE!</v>
      </c>
    </row>
    <row r="63" customFormat="false" ht="12.75" hidden="false" customHeight="false" outlineLevel="0" collapsed="false">
      <c r="A63" s="383" t="s">
        <v>238</v>
      </c>
      <c r="B63" s="454" t="e">
        <f aca="false">-Allocation!$E$7*Tax!B24</f>
        <v>#VALUE!</v>
      </c>
      <c r="C63" s="454" t="e">
        <f aca="false">-Allocation!$E$7*Tax!C24</f>
        <v>#VALUE!</v>
      </c>
      <c r="D63" s="454" t="e">
        <f aca="false">-Allocation!$E$7*Tax!D24</f>
        <v>#VALUE!</v>
      </c>
      <c r="E63" s="454" t="e">
        <f aca="false">-Allocation!$E$7*Tax!E24</f>
        <v>#VALUE!</v>
      </c>
      <c r="F63" s="454" t="e">
        <f aca="false">-Allocation!$E$7*Tax!F24</f>
        <v>#VALUE!</v>
      </c>
      <c r="G63" s="454" t="e">
        <f aca="false">-Allocation!$E$7*Tax!G24</f>
        <v>#VALUE!</v>
      </c>
      <c r="H63" s="454" t="e">
        <f aca="false">-Allocation!$E$7*Tax!H24</f>
        <v>#VALUE!</v>
      </c>
      <c r="I63" s="454" t="e">
        <f aca="false">-Allocation!$E$7*Tax!I24</f>
        <v>#VALUE!</v>
      </c>
      <c r="J63" s="454" t="e">
        <f aca="false">-Allocation!$E$7*Tax!J24</f>
        <v>#VALUE!</v>
      </c>
      <c r="K63" s="454" t="e">
        <f aca="false">-Allocation!$E$7*Tax!K24</f>
        <v>#VALUE!</v>
      </c>
      <c r="L63" s="454" t="e">
        <f aca="false">-Allocation!$E$7*Tax!L24</f>
        <v>#VALUE!</v>
      </c>
      <c r="M63" s="454" t="e">
        <f aca="false">-Allocation!$E$7*Tax!M24</f>
        <v>#VALUE!</v>
      </c>
      <c r="N63" s="454" t="e">
        <f aca="false">-Allocation!$E$7*Tax!N24</f>
        <v>#VALUE!</v>
      </c>
      <c r="O63" s="454" t="e">
        <f aca="false">-Allocation!$E$7*Tax!O24</f>
        <v>#VALUE!</v>
      </c>
      <c r="P63" s="454" t="e">
        <f aca="false">-Allocation!$E$7*Tax!P24</f>
        <v>#VALUE!</v>
      </c>
      <c r="Q63" s="454" t="e">
        <f aca="false">-Allocation!$E$7*Tax!Q24</f>
        <v>#VALUE!</v>
      </c>
      <c r="R63" s="454" t="e">
        <f aca="false">-Allocation!$E$7*Tax!R24</f>
        <v>#VALUE!</v>
      </c>
      <c r="S63" s="454" t="e">
        <f aca="false">-Allocation!$E$7*Tax!S24</f>
        <v>#VALUE!</v>
      </c>
      <c r="T63" s="454" t="e">
        <f aca="false">-Allocation!$E$7*Tax!T24</f>
        <v>#VALUE!</v>
      </c>
      <c r="U63" s="454" t="e">
        <f aca="false">-Allocation!$E$7*Tax!U24</f>
        <v>#VALUE!</v>
      </c>
      <c r="W63" s="227" t="e">
        <f aca="false">SUM(B63:U63)</f>
        <v>#VALUE!</v>
      </c>
    </row>
    <row r="64" customFormat="false" ht="12.75" hidden="false" customHeight="false" outlineLevel="0" collapsed="false">
      <c r="A64" s="383"/>
      <c r="B64" s="455"/>
      <c r="C64" s="455"/>
      <c r="D64" s="455"/>
      <c r="E64" s="455"/>
      <c r="F64" s="455"/>
      <c r="G64" s="455"/>
      <c r="H64" s="455"/>
      <c r="I64" s="455"/>
      <c r="J64" s="455"/>
      <c r="K64" s="455"/>
      <c r="L64" s="455"/>
      <c r="M64" s="455"/>
      <c r="N64" s="455"/>
      <c r="O64" s="455"/>
      <c r="P64" s="455"/>
      <c r="Q64" s="455"/>
      <c r="R64" s="455"/>
      <c r="S64" s="455"/>
      <c r="T64" s="455"/>
      <c r="U64" s="455"/>
      <c r="W64" s="376"/>
    </row>
    <row r="65" customFormat="false" ht="15.75" hidden="false" customHeight="false" outlineLevel="0" collapsed="false">
      <c r="A65" s="456" t="s">
        <v>239</v>
      </c>
      <c r="B65" s="457" t="e">
        <f aca="false">B60+B63+B62</f>
        <v>#VALUE!</v>
      </c>
      <c r="C65" s="457" t="e">
        <f aca="false">C60+C63+C62</f>
        <v>#VALUE!</v>
      </c>
      <c r="D65" s="457" t="e">
        <f aca="false">D60+D63+D62</f>
        <v>#VALUE!</v>
      </c>
      <c r="E65" s="457" t="e">
        <f aca="false">E60+E63+E62</f>
        <v>#VALUE!</v>
      </c>
      <c r="F65" s="457" t="e">
        <f aca="false">F60+F63+F62</f>
        <v>#VALUE!</v>
      </c>
      <c r="G65" s="457" t="e">
        <f aca="false">G60+G63+G62</f>
        <v>#VALUE!</v>
      </c>
      <c r="H65" s="457" t="e">
        <f aca="false">H60+H63+H62</f>
        <v>#VALUE!</v>
      </c>
      <c r="I65" s="457" t="e">
        <f aca="false">I60+I63+I62</f>
        <v>#VALUE!</v>
      </c>
      <c r="J65" s="457" t="e">
        <f aca="false">J60+J63+J62</f>
        <v>#VALUE!</v>
      </c>
      <c r="K65" s="457" t="e">
        <f aca="false">K60+K63+K62</f>
        <v>#VALUE!</v>
      </c>
      <c r="L65" s="457" t="e">
        <f aca="false">L60+L63+L62</f>
        <v>#VALUE!</v>
      </c>
      <c r="M65" s="457" t="e">
        <f aca="false">M60+M63+M62</f>
        <v>#VALUE!</v>
      </c>
      <c r="N65" s="457" t="e">
        <f aca="false">N60+N63+N62</f>
        <v>#VALUE!</v>
      </c>
      <c r="O65" s="457" t="e">
        <f aca="false">O60+O63+O62</f>
        <v>#VALUE!</v>
      </c>
      <c r="P65" s="457" t="e">
        <f aca="false">P60+P63+P62</f>
        <v>#VALUE!</v>
      </c>
      <c r="Q65" s="457" t="e">
        <f aca="false">Q60+Q63+Q62</f>
        <v>#VALUE!</v>
      </c>
      <c r="R65" s="457" t="e">
        <f aca="false">R60+R63+R62</f>
        <v>#VALUE!</v>
      </c>
      <c r="S65" s="457" t="e">
        <f aca="false">S60+S63+S62</f>
        <v>#VALUE!</v>
      </c>
      <c r="T65" s="457" t="e">
        <f aca="false">T60+T63+T62</f>
        <v>#VALUE!</v>
      </c>
      <c r="U65" s="457" t="e">
        <f aca="false">U60+U63+U62</f>
        <v>#VALUE!</v>
      </c>
      <c r="V65" s="448"/>
      <c r="W65" s="227" t="e">
        <f aca="false">SUM(B65:U65)</f>
        <v>#VALUE!</v>
      </c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448"/>
      <c r="BH65" s="448"/>
      <c r="BI65" s="448"/>
      <c r="BJ65" s="448"/>
      <c r="BK65" s="448"/>
      <c r="BL65" s="448"/>
      <c r="BM65" s="448"/>
      <c r="BN65" s="448"/>
      <c r="BO65" s="448"/>
      <c r="BP65" s="448"/>
      <c r="BQ65" s="448"/>
      <c r="BR65" s="448"/>
      <c r="BS65" s="448"/>
      <c r="BT65" s="448"/>
      <c r="BU65" s="448"/>
      <c r="BV65" s="448"/>
      <c r="BW65" s="448"/>
      <c r="BX65" s="448"/>
      <c r="BY65" s="448"/>
      <c r="BZ65" s="448"/>
      <c r="CA65" s="448"/>
      <c r="CB65" s="448"/>
      <c r="CC65" s="448"/>
      <c r="CD65" s="448"/>
      <c r="CE65" s="448"/>
      <c r="CF65" s="448"/>
      <c r="CG65" s="448"/>
      <c r="CH65" s="448"/>
      <c r="CI65" s="448"/>
      <c r="CJ65" s="448"/>
      <c r="CK65" s="448"/>
      <c r="CL65" s="448"/>
      <c r="CM65" s="448"/>
      <c r="CN65" s="448"/>
      <c r="CO65" s="448"/>
      <c r="CP65" s="448"/>
      <c r="CQ65" s="448"/>
      <c r="CR65" s="448"/>
      <c r="CS65" s="448"/>
      <c r="CT65" s="448"/>
      <c r="CU65" s="448"/>
      <c r="CV65" s="448"/>
      <c r="CW65" s="448"/>
      <c r="CX65" s="448"/>
      <c r="CY65" s="448"/>
      <c r="CZ65" s="448"/>
      <c r="DA65" s="448"/>
      <c r="DB65" s="448"/>
      <c r="DC65" s="448"/>
      <c r="DD65" s="448"/>
      <c r="DE65" s="448"/>
      <c r="DF65" s="448"/>
      <c r="DG65" s="448"/>
      <c r="DH65" s="448"/>
      <c r="DI65" s="448"/>
      <c r="DJ65" s="448"/>
      <c r="DK65" s="448"/>
      <c r="DL65" s="448"/>
      <c r="DM65" s="448"/>
      <c r="DN65" s="448"/>
      <c r="DO65" s="448"/>
      <c r="DP65" s="448"/>
      <c r="DQ65" s="448"/>
      <c r="DR65" s="448"/>
      <c r="DS65" s="448"/>
      <c r="DT65" s="448"/>
      <c r="DU65" s="448"/>
      <c r="DV65" s="448"/>
      <c r="DW65" s="448"/>
      <c r="DX65" s="448"/>
      <c r="DY65" s="448"/>
      <c r="DZ65" s="448"/>
      <c r="EA65" s="448"/>
      <c r="EB65" s="448"/>
      <c r="EC65" s="448"/>
      <c r="ED65" s="448"/>
      <c r="EE65" s="448"/>
      <c r="EF65" s="448"/>
      <c r="EG65" s="448"/>
      <c r="EH65" s="448"/>
      <c r="EI65" s="448"/>
      <c r="EJ65" s="448"/>
      <c r="EK65" s="448"/>
      <c r="EL65" s="448"/>
      <c r="EM65" s="448"/>
      <c r="EN65" s="448"/>
      <c r="EO65" s="448"/>
      <c r="EP65" s="448"/>
      <c r="EQ65" s="448"/>
      <c r="ER65" s="448"/>
      <c r="ES65" s="448"/>
      <c r="ET65" s="448"/>
      <c r="EU65" s="448"/>
      <c r="EV65" s="448"/>
      <c r="EW65" s="448"/>
      <c r="EX65" s="448"/>
      <c r="EY65" s="448"/>
      <c r="EZ65" s="448"/>
      <c r="FA65" s="448"/>
      <c r="FB65" s="448"/>
      <c r="FC65" s="448"/>
      <c r="FD65" s="448"/>
      <c r="FE65" s="448"/>
      <c r="FF65" s="448"/>
      <c r="FG65" s="448"/>
      <c r="FH65" s="448"/>
      <c r="FI65" s="448"/>
      <c r="FJ65" s="448"/>
      <c r="FK65" s="448"/>
      <c r="FL65" s="448"/>
      <c r="FM65" s="448"/>
      <c r="FN65" s="448"/>
      <c r="FO65" s="448"/>
      <c r="FP65" s="448"/>
      <c r="FQ65" s="448"/>
      <c r="FR65" s="448"/>
      <c r="FS65" s="448"/>
      <c r="FT65" s="448"/>
      <c r="FU65" s="448"/>
      <c r="FV65" s="448"/>
      <c r="FW65" s="448"/>
      <c r="FX65" s="448"/>
      <c r="FY65" s="448"/>
      <c r="FZ65" s="448"/>
      <c r="GA65" s="448"/>
      <c r="GB65" s="448"/>
      <c r="GC65" s="448"/>
      <c r="GD65" s="448"/>
      <c r="GE65" s="448"/>
      <c r="GF65" s="448"/>
      <c r="GG65" s="448"/>
      <c r="GH65" s="448"/>
      <c r="GI65" s="448"/>
      <c r="GJ65" s="448"/>
      <c r="GK65" s="448"/>
      <c r="GL65" s="448"/>
      <c r="GM65" s="448"/>
      <c r="GN65" s="448"/>
      <c r="GO65" s="448"/>
      <c r="GP65" s="448"/>
      <c r="GQ65" s="448"/>
      <c r="GR65" s="448"/>
      <c r="GS65" s="448"/>
      <c r="GT65" s="448"/>
      <c r="GU65" s="448"/>
      <c r="GV65" s="448"/>
      <c r="GW65" s="448"/>
      <c r="GX65" s="448"/>
      <c r="GY65" s="448"/>
      <c r="GZ65" s="448"/>
      <c r="HA65" s="448"/>
      <c r="HB65" s="448"/>
      <c r="HC65" s="448"/>
      <c r="HD65" s="448"/>
      <c r="HE65" s="448"/>
      <c r="HF65" s="448"/>
      <c r="HG65" s="448"/>
      <c r="HH65" s="448"/>
      <c r="HI65" s="448"/>
      <c r="HJ65" s="448"/>
      <c r="HK65" s="448"/>
      <c r="HL65" s="448"/>
      <c r="HM65" s="448"/>
      <c r="HN65" s="448"/>
      <c r="HO65" s="448"/>
      <c r="HP65" s="448"/>
      <c r="HQ65" s="448"/>
      <c r="HR65" s="448"/>
      <c r="HS65" s="448"/>
      <c r="HT65" s="448"/>
      <c r="HU65" s="448"/>
      <c r="HV65" s="448"/>
      <c r="HW65" s="448"/>
      <c r="HX65" s="448"/>
      <c r="HY65" s="448"/>
      <c r="HZ65" s="448"/>
      <c r="IA65" s="448"/>
      <c r="IB65" s="448"/>
      <c r="IC65" s="448"/>
      <c r="ID65" s="448"/>
      <c r="IE65" s="448"/>
      <c r="IF65" s="448"/>
      <c r="IG65" s="448"/>
      <c r="IH65" s="448"/>
      <c r="II65" s="448"/>
      <c r="IJ65" s="448"/>
      <c r="IK65" s="448"/>
      <c r="IL65" s="448"/>
      <c r="IM65" s="448"/>
      <c r="IN65" s="448"/>
      <c r="IO65" s="448"/>
      <c r="IP65" s="448"/>
      <c r="IQ65" s="448"/>
      <c r="IR65" s="448"/>
      <c r="IS65" s="448"/>
      <c r="IT65" s="448"/>
      <c r="IU65" s="448"/>
      <c r="IV65" s="448"/>
      <c r="IW65" s="448"/>
    </row>
    <row r="66" customFormat="false" ht="12.75" hidden="false" customHeight="false" outlineLevel="0" collapsed="false"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0" collapsed="false">
      <c r="A67" s="458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0" collapsed="false">
      <c r="A68" s="458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0" collapsed="false">
      <c r="A69" s="450" t="s">
        <v>240</v>
      </c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  <c r="N69" s="398"/>
      <c r="O69" s="398"/>
      <c r="P69" s="398"/>
      <c r="Q69" s="398"/>
      <c r="R69" s="398"/>
      <c r="S69" s="398"/>
      <c r="T69" s="398"/>
      <c r="U69" s="398"/>
    </row>
    <row r="70" customFormat="false" ht="12.75" hidden="false" customHeight="false" outlineLevel="0" collapsed="false">
      <c r="A70" s="418"/>
      <c r="B70" s="419"/>
      <c r="C70" s="419"/>
      <c r="D70" s="419"/>
      <c r="E70" s="419"/>
      <c r="F70" s="419"/>
      <c r="G70" s="420"/>
      <c r="H70" s="419"/>
      <c r="I70" s="419"/>
      <c r="J70" s="419"/>
      <c r="K70" s="419"/>
      <c r="L70" s="419"/>
      <c r="M70" s="420"/>
      <c r="N70" s="419"/>
      <c r="O70" s="419"/>
      <c r="P70" s="419"/>
      <c r="Q70" s="419"/>
      <c r="R70" s="419"/>
      <c r="S70" s="420"/>
      <c r="T70" s="419"/>
      <c r="U70" s="419"/>
    </row>
    <row r="71" customFormat="false" ht="12.75" hidden="false" customHeight="false" outlineLevel="0" collapsed="false">
      <c r="A71" s="373"/>
      <c r="B71" s="422" t="n">
        <v>3</v>
      </c>
      <c r="C71" s="422" t="n">
        <v>4</v>
      </c>
      <c r="D71" s="422" t="n">
        <v>5</v>
      </c>
      <c r="E71" s="423" t="n">
        <v>6</v>
      </c>
      <c r="F71" s="422" t="n">
        <v>7</v>
      </c>
      <c r="G71" s="422" t="n">
        <v>8</v>
      </c>
      <c r="H71" s="422" t="n">
        <v>9</v>
      </c>
      <c r="I71" s="422" t="n">
        <v>10</v>
      </c>
      <c r="J71" s="422" t="n">
        <v>11</v>
      </c>
      <c r="K71" s="423" t="n">
        <v>12</v>
      </c>
      <c r="L71" s="422" t="n">
        <v>13</v>
      </c>
      <c r="M71" s="422" t="n">
        <v>14</v>
      </c>
      <c r="N71" s="422" t="n">
        <v>15</v>
      </c>
      <c r="O71" s="422" t="n">
        <v>16</v>
      </c>
      <c r="P71" s="422" t="n">
        <v>17</v>
      </c>
      <c r="Q71" s="423" t="n">
        <v>18</v>
      </c>
      <c r="R71" s="422" t="n">
        <v>19</v>
      </c>
      <c r="S71" s="422" t="n">
        <v>20</v>
      </c>
      <c r="T71" s="422" t="n">
        <v>21</v>
      </c>
      <c r="U71" s="422" t="n">
        <v>22</v>
      </c>
    </row>
    <row r="72" customFormat="false" ht="13.5" hidden="false" customHeight="false" outlineLevel="0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0" collapsed="false">
      <c r="A73" s="373"/>
      <c r="B73" s="42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0" collapsed="false">
      <c r="A74" s="373"/>
      <c r="B74" s="425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</row>
    <row r="75" customFormat="false" ht="12.75" hidden="false" customHeight="false" outlineLevel="0" collapsed="false">
      <c r="A75" s="426" t="s">
        <v>241</v>
      </c>
      <c r="B75" s="42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</row>
    <row r="76" customFormat="false" ht="12.75" hidden="false" customHeight="false" outlineLevel="0" collapsed="false">
      <c r="A76" s="373"/>
      <c r="B76" s="425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</row>
    <row r="77" customFormat="false" ht="12.75" hidden="false" customHeight="false" outlineLevel="0" collapsed="false">
      <c r="A77" s="418" t="s">
        <v>242</v>
      </c>
      <c r="B77" s="396" t="e">
        <f aca="false">Depreciation!C14</f>
        <v>#VALUE!</v>
      </c>
      <c r="C77" s="396" t="e">
        <f aca="false">Depreciation!D14</f>
        <v>#VALUE!</v>
      </c>
      <c r="D77" s="396" t="e">
        <f aca="false">Depreciation!E14</f>
        <v>#VALUE!</v>
      </c>
      <c r="E77" s="396" t="e">
        <f aca="false">Depreciation!F14</f>
        <v>#VALUE!</v>
      </c>
      <c r="F77" s="396" t="e">
        <f aca="false">Depreciation!G14</f>
        <v>#VALUE!</v>
      </c>
      <c r="G77" s="396" t="e">
        <f aca="false">Depreciation!H14</f>
        <v>#VALUE!</v>
      </c>
      <c r="H77" s="396" t="e">
        <f aca="false">Depreciation!I14</f>
        <v>#VALUE!</v>
      </c>
      <c r="I77" s="396" t="e">
        <f aca="false">Depreciation!J14</f>
        <v>#VALUE!</v>
      </c>
      <c r="J77" s="396" t="e">
        <f aca="false">Depreciation!K14</f>
        <v>#VALUE!</v>
      </c>
      <c r="K77" s="396" t="e">
        <f aca="false">Depreciation!L14</f>
        <v>#VALUE!</v>
      </c>
      <c r="L77" s="396" t="e">
        <f aca="false">Depreciation!M14</f>
        <v>#VALUE!</v>
      </c>
      <c r="M77" s="396" t="e">
        <f aca="false">Depreciation!N14</f>
        <v>#VALUE!</v>
      </c>
      <c r="N77" s="396" t="e">
        <f aca="false">Depreciation!O14</f>
        <v>#VALUE!</v>
      </c>
      <c r="O77" s="396" t="e">
        <f aca="false">Depreciation!P14</f>
        <v>#VALUE!</v>
      </c>
      <c r="P77" s="396" t="e">
        <f aca="false">Depreciation!Q14</f>
        <v>#VALUE!</v>
      </c>
      <c r="Q77" s="396" t="e">
        <f aca="false">Depreciation!R14</f>
        <v>#VALUE!</v>
      </c>
      <c r="R77" s="396" t="e">
        <f aca="false">Depreciation!S14</f>
        <v>#VALUE!</v>
      </c>
      <c r="S77" s="396" t="e">
        <f aca="false">Depreciation!T14</f>
        <v>#VALUE!</v>
      </c>
      <c r="T77" s="396" t="e">
        <f aca="false">Depreciation!U14</f>
        <v>#VALUE!</v>
      </c>
      <c r="U77" s="396" t="e">
        <f aca="false">Depreciation!V14</f>
        <v>#VALUE!</v>
      </c>
      <c r="W77" s="459" t="e">
        <f aca="false">SUM(B77:U77)</f>
        <v>#VALUE!</v>
      </c>
    </row>
    <row r="78" customFormat="false" ht="12.75" hidden="false" customHeight="false" outlineLevel="0" collapsed="false">
      <c r="A78" s="131" t="s">
        <v>243</v>
      </c>
      <c r="B78" s="396" t="n">
        <f aca="false">'Summary Output'!$C$8*Allocation!$C$7</f>
        <v>72272.7954409909</v>
      </c>
      <c r="C78" s="396" t="n">
        <f aca="false">'Summary Output'!$C$8*Allocation!$C$7</f>
        <v>72272.7954409909</v>
      </c>
      <c r="D78" s="396" t="n">
        <f aca="false">'Summary Output'!$C$8*Allocation!$C$7</f>
        <v>72272.7954409909</v>
      </c>
      <c r="E78" s="396" t="n">
        <f aca="false">'Summary Output'!$C$8*Allocation!$C$7</f>
        <v>72272.7954409909</v>
      </c>
      <c r="F78" s="396" t="n">
        <f aca="false">'Summary Output'!$C$8*Allocation!$C$7</f>
        <v>72272.7954409909</v>
      </c>
      <c r="G78" s="396" t="n">
        <f aca="false">'Summary Output'!$C$8*Allocation!$C$7</f>
        <v>72272.7954409909</v>
      </c>
      <c r="H78" s="396" t="n">
        <f aca="false">'Summary Output'!$C$8*Allocation!$C$7</f>
        <v>72272.7954409909</v>
      </c>
      <c r="I78" s="396" t="n">
        <f aca="false">'Summary Output'!$C$8*Allocation!$C$7</f>
        <v>72272.7954409909</v>
      </c>
      <c r="J78" s="396" t="n">
        <f aca="false">'Summary Output'!$C$8*Allocation!$C$7</f>
        <v>72272.7954409909</v>
      </c>
      <c r="K78" s="396" t="n">
        <f aca="false">'Summary Output'!$C$8*Allocation!$C$7</f>
        <v>72272.7954409909</v>
      </c>
      <c r="L78" s="396" t="n">
        <f aca="false">'Summary Output'!$C$8*Allocation!$C$7</f>
        <v>72272.7954409909</v>
      </c>
      <c r="M78" s="396" t="n">
        <f aca="false">'Summary Output'!$C$8*Allocation!$C$7</f>
        <v>72272.7954409909</v>
      </c>
      <c r="N78" s="396" t="n">
        <f aca="false">'Summary Output'!$C$8*Allocation!$C$7</f>
        <v>72272.7954409909</v>
      </c>
      <c r="O78" s="396" t="n">
        <f aca="false">'Summary Output'!$C$8*Allocation!$C$7</f>
        <v>72272.7954409909</v>
      </c>
      <c r="P78" s="396" t="n">
        <f aca="false">'Summary Output'!$C$8*Allocation!$C$7</f>
        <v>72272.7954409909</v>
      </c>
      <c r="Q78" s="396" t="n">
        <f aca="false">'Summary Output'!$C$8*Allocation!$C$7</f>
        <v>72272.7954409909</v>
      </c>
      <c r="R78" s="396" t="n">
        <f aca="false">'Summary Output'!$C$8*Allocation!$C$7</f>
        <v>72272.7954409909</v>
      </c>
      <c r="S78" s="396" t="n">
        <f aca="false">'Summary Output'!$C$8*Allocation!$C$7</f>
        <v>72272.7954409909</v>
      </c>
      <c r="T78" s="396" t="n">
        <f aca="false">'Summary Output'!$C$8*Allocation!$C$7</f>
        <v>72272.7954409909</v>
      </c>
      <c r="U78" s="396" t="n">
        <f aca="false">'Summary Output'!$C$8*Allocation!$C$7</f>
        <v>72272.7954409909</v>
      </c>
      <c r="W78" s="459" t="n">
        <f aca="false">SUM(B78:U78)</f>
        <v>1445455.90881982</v>
      </c>
    </row>
    <row r="79" customFormat="false" ht="12.75" hidden="false" customHeight="false" outlineLevel="0" collapsed="false">
      <c r="A79" s="460" t="s">
        <v>244</v>
      </c>
      <c r="B79" s="461" t="e">
        <f aca="false">B45-B65-B12*(Assumptions!$C$39+(1-Assumptions!$C$39)*Assumptions!$C$38)</f>
        <v>#VALUE!</v>
      </c>
      <c r="C79" s="461" t="e">
        <f aca="false">C45-C65-C12*(Assumptions!$C$39+(1-Assumptions!$C$39)*Assumptions!$C$38)+B79</f>
        <v>#VALUE!</v>
      </c>
      <c r="D79" s="461" t="e">
        <f aca="false">D45-D65-D12*(Assumptions!$C$39+(1-Assumptions!$C$39)*Assumptions!$C$38)+C79</f>
        <v>#VALUE!</v>
      </c>
      <c r="E79" s="461" t="e">
        <f aca="false">E45-E65+D79</f>
        <v>#VALUE!</v>
      </c>
      <c r="F79" s="461" t="e">
        <f aca="false">F45-F65+E79</f>
        <v>#VALUE!</v>
      </c>
      <c r="G79" s="461" t="e">
        <f aca="false">G45-G65+F79</f>
        <v>#VALUE!</v>
      </c>
      <c r="H79" s="461" t="e">
        <f aca="false">H45-H65+G79</f>
        <v>#VALUE!</v>
      </c>
      <c r="I79" s="461" t="e">
        <f aca="false">I45-I65+H79</f>
        <v>#VALUE!</v>
      </c>
      <c r="J79" s="461" t="e">
        <f aca="false">J45-J65+I79</f>
        <v>#VALUE!</v>
      </c>
      <c r="K79" s="461" t="e">
        <f aca="false">K45-K65+J79</f>
        <v>#VALUE!</v>
      </c>
      <c r="L79" s="461" t="e">
        <f aca="false">L45-L65+K79</f>
        <v>#VALUE!</v>
      </c>
      <c r="M79" s="461" t="e">
        <f aca="false">M45-M65+L79</f>
        <v>#VALUE!</v>
      </c>
      <c r="N79" s="461" t="e">
        <f aca="false">N45-N65+M79</f>
        <v>#VALUE!</v>
      </c>
      <c r="O79" s="461" t="e">
        <f aca="false">O45-O65+N79</f>
        <v>#VALUE!</v>
      </c>
      <c r="P79" s="461" t="e">
        <f aca="false">P45-P65+O79</f>
        <v>#VALUE!</v>
      </c>
      <c r="Q79" s="461" t="e">
        <f aca="false">Q45-Q65+P79</f>
        <v>#VALUE!</v>
      </c>
      <c r="R79" s="461" t="e">
        <f aca="false">R45-R65+Q79</f>
        <v>#VALUE!</v>
      </c>
      <c r="S79" s="461" t="e">
        <f aca="false">S45-S65+R79</f>
        <v>#VALUE!</v>
      </c>
      <c r="T79" s="461" t="e">
        <f aca="false">T45-T65+S79</f>
        <v>#VALUE!</v>
      </c>
      <c r="U79" s="461" t="e">
        <f aca="false">U45-U65+T79</f>
        <v>#VALUE!</v>
      </c>
      <c r="W79" s="459" t="e">
        <f aca="false">SUM(B79:U79)</f>
        <v>#VALUE!</v>
      </c>
    </row>
    <row r="80" customFormat="false" ht="12.75" hidden="false" customHeight="false" outlineLevel="0" collapsed="false">
      <c r="A80" s="460" t="s">
        <v>245</v>
      </c>
      <c r="B80" s="462" t="n">
        <f aca="false">Debt!B73*Allocation!$E$7</f>
        <v>111094.787453512</v>
      </c>
      <c r="C80" s="462" t="n">
        <f aca="false">Debt!C73*Allocation!$E$7</f>
        <v>108527.79531812</v>
      </c>
      <c r="D80" s="462" t="n">
        <f aca="false">Debt!D73*Allocation!$E$7</f>
        <v>105767.796255255</v>
      </c>
      <c r="E80" s="462" t="n">
        <f aca="false">Debt!E73*Allocation!$E$7</f>
        <v>103011.657330939</v>
      </c>
      <c r="F80" s="462" t="n">
        <f aca="false">Debt!F73*Allocation!$E$7</f>
        <v>99217.9131645277</v>
      </c>
      <c r="G80" s="462" t="n">
        <f aca="false">Debt!G73*Allocation!$E$7</f>
        <v>94905.366377069</v>
      </c>
      <c r="H80" s="462" t="n">
        <f aca="false">Debt!H73*Allocation!$E$7</f>
        <v>90203.7176238244</v>
      </c>
      <c r="I80" s="462" t="n">
        <f aca="false">Debt!I73*Allocation!$E$7</f>
        <v>84853.5655942703</v>
      </c>
      <c r="J80" s="462" t="n">
        <f aca="false">Debt!J73*Allocation!$E$7</f>
        <v>78984.6109436685</v>
      </c>
      <c r="K80" s="462" t="n">
        <f aca="false">Debt!K73*Allocation!$E$7</f>
        <v>72242.4929531784</v>
      </c>
      <c r="L80" s="462" t="n">
        <f aca="false">Debt!L73*Allocation!$E$7</f>
        <v>64908.2297092009</v>
      </c>
      <c r="M80" s="462" t="n">
        <f aca="false">Debt!M73*Allocation!$E$7</f>
        <v>57573.9664652234</v>
      </c>
      <c r="N80" s="462" t="n">
        <f aca="false">Debt!N73*Allocation!$E$7</f>
        <v>50239.7032212459</v>
      </c>
      <c r="O80" s="462" t="n">
        <f aca="false">Debt!O73*Allocation!$E$7</f>
        <v>42905.4399772684</v>
      </c>
      <c r="P80" s="462" t="n">
        <f aca="false">Debt!P73*Allocation!$E$7</f>
        <v>35204.463571092</v>
      </c>
      <c r="Q80" s="462" t="n">
        <f aca="false">Debt!Q73*Allocation!$E$7</f>
        <v>27136.7740027168</v>
      </c>
      <c r="R80" s="462" t="n">
        <f aca="false">Debt!R73*Allocation!$E$7</f>
        <v>19069.0844343415</v>
      </c>
      <c r="S80" s="462" t="n">
        <f aca="false">Debt!S73*Allocation!$E$7</f>
        <v>12468.2475147618</v>
      </c>
      <c r="T80" s="462" t="n">
        <f aca="false">Debt!T73*Allocation!$E$7</f>
        <v>5867.41059518201</v>
      </c>
      <c r="U80" s="462" t="n">
        <f aca="false">Debt!U73*Allocation!$E$7</f>
        <v>0</v>
      </c>
      <c r="W80" s="459" t="n">
        <f aca="false">SUM(B80:U80)</f>
        <v>1264183.0225054</v>
      </c>
    </row>
    <row r="81" customFormat="false" ht="12.75" hidden="false" customHeight="false" outlineLevel="0" collapsed="false">
      <c r="A81" s="418" t="s">
        <v>246</v>
      </c>
      <c r="B81" s="463" t="e">
        <f aca="false">SUM(B78:B80)</f>
        <v>#VALUE!</v>
      </c>
      <c r="C81" s="463" t="e">
        <f aca="false">SUM(C78:C80)</f>
        <v>#VALUE!</v>
      </c>
      <c r="D81" s="463" t="e">
        <f aca="false">SUM(D78:D80)</f>
        <v>#VALUE!</v>
      </c>
      <c r="E81" s="463" t="e">
        <f aca="false">SUM(E78:E80)</f>
        <v>#VALUE!</v>
      </c>
      <c r="F81" s="463" t="e">
        <f aca="false">SUM(F78:F80)</f>
        <v>#VALUE!</v>
      </c>
      <c r="G81" s="463" t="e">
        <f aca="false">SUM(G78:G80)</f>
        <v>#VALUE!</v>
      </c>
      <c r="H81" s="463" t="e">
        <f aca="false">SUM(H78:H80)</f>
        <v>#VALUE!</v>
      </c>
      <c r="I81" s="463" t="e">
        <f aca="false">SUM(I78:I80)</f>
        <v>#VALUE!</v>
      </c>
      <c r="J81" s="463" t="e">
        <f aca="false">SUM(J78:J80)</f>
        <v>#VALUE!</v>
      </c>
      <c r="K81" s="463" t="e">
        <f aca="false">SUM(K78:K80)</f>
        <v>#VALUE!</v>
      </c>
      <c r="L81" s="463" t="e">
        <f aca="false">SUM(L78:L80)</f>
        <v>#VALUE!</v>
      </c>
      <c r="M81" s="463" t="e">
        <f aca="false">SUM(M78:M80)</f>
        <v>#VALUE!</v>
      </c>
      <c r="N81" s="463" t="e">
        <f aca="false">SUM(N78:N80)</f>
        <v>#VALUE!</v>
      </c>
      <c r="O81" s="463" t="e">
        <f aca="false">SUM(O78:O80)</f>
        <v>#VALUE!</v>
      </c>
      <c r="P81" s="463" t="e">
        <f aca="false">SUM(P78:P80)</f>
        <v>#VALUE!</v>
      </c>
      <c r="Q81" s="463" t="e">
        <f aca="false">SUM(Q78:Q80)</f>
        <v>#VALUE!</v>
      </c>
      <c r="R81" s="463" t="e">
        <f aca="false">SUM(R78:R80)</f>
        <v>#VALUE!</v>
      </c>
      <c r="S81" s="463" t="e">
        <f aca="false">SUM(S78:S80)</f>
        <v>#VALUE!</v>
      </c>
      <c r="T81" s="463" t="e">
        <f aca="false">SUM(T78:T80)</f>
        <v>#VALUE!</v>
      </c>
      <c r="U81" s="463" t="e">
        <f aca="false">SUM(U78:U80)</f>
        <v>#VALUE!</v>
      </c>
      <c r="W81" s="459" t="e">
        <f aca="false">SUM(B81:U81)</f>
        <v>#VALUE!</v>
      </c>
    </row>
    <row r="82" customFormat="false" ht="12.75" hidden="false" customHeight="false" outlineLevel="0" collapsed="false">
      <c r="A82" s="373"/>
      <c r="B82" s="463"/>
      <c r="C82" s="463"/>
      <c r="D82" s="463"/>
      <c r="E82" s="463"/>
      <c r="F82" s="463"/>
      <c r="G82" s="463"/>
      <c r="H82" s="463"/>
      <c r="I82" s="463"/>
      <c r="J82" s="463"/>
      <c r="K82" s="463"/>
      <c r="L82" s="463"/>
      <c r="M82" s="463"/>
      <c r="N82" s="463"/>
      <c r="O82" s="463"/>
      <c r="P82" s="463"/>
      <c r="Q82" s="463"/>
      <c r="R82" s="463"/>
      <c r="S82" s="463"/>
      <c r="T82" s="463"/>
      <c r="U82" s="463"/>
      <c r="W82" s="459" t="n">
        <f aca="false">SUM(B82:U82)</f>
        <v>0</v>
      </c>
    </row>
    <row r="83" customFormat="false" ht="12.75" hidden="false" customHeight="false" outlineLevel="0" collapsed="false">
      <c r="A83" s="418" t="s">
        <v>247</v>
      </c>
      <c r="B83" s="463" t="e">
        <f aca="false">MAX(B81,B77)</f>
        <v>#VALUE!</v>
      </c>
      <c r="C83" s="463" t="e">
        <f aca="false">MAX(C81,C77)</f>
        <v>#VALUE!</v>
      </c>
      <c r="D83" s="463" t="e">
        <f aca="false">MAX(D81,D77)</f>
        <v>#VALUE!</v>
      </c>
      <c r="E83" s="463" t="e">
        <f aca="false">MAX(E81,E77)</f>
        <v>#VALUE!</v>
      </c>
      <c r="F83" s="463" t="e">
        <f aca="false">MAX(F81,F77)</f>
        <v>#VALUE!</v>
      </c>
      <c r="G83" s="463" t="e">
        <f aca="false">MAX(G81,G77)</f>
        <v>#VALUE!</v>
      </c>
      <c r="H83" s="463" t="e">
        <f aca="false">MAX(H81,H77)</f>
        <v>#VALUE!</v>
      </c>
      <c r="I83" s="463" t="e">
        <f aca="false">MAX(I81,I77)</f>
        <v>#VALUE!</v>
      </c>
      <c r="J83" s="463" t="e">
        <f aca="false">MAX(J81,J77)</f>
        <v>#VALUE!</v>
      </c>
      <c r="K83" s="463" t="e">
        <f aca="false">MAX(K81,K77)</f>
        <v>#VALUE!</v>
      </c>
      <c r="L83" s="463" t="e">
        <f aca="false">MAX(L81,L77)</f>
        <v>#VALUE!</v>
      </c>
      <c r="M83" s="463" t="e">
        <f aca="false">MAX(M81,M77)</f>
        <v>#VALUE!</v>
      </c>
      <c r="N83" s="463" t="e">
        <f aca="false">MAX(N81,N77)</f>
        <v>#VALUE!</v>
      </c>
      <c r="O83" s="463" t="e">
        <f aca="false">MAX(O81,O77)</f>
        <v>#VALUE!</v>
      </c>
      <c r="P83" s="463" t="e">
        <f aca="false">MAX(P81,P77)</f>
        <v>#VALUE!</v>
      </c>
      <c r="Q83" s="463" t="e">
        <f aca="false">MAX(Q81,Q77)</f>
        <v>#VALUE!</v>
      </c>
      <c r="R83" s="463" t="e">
        <f aca="false">MAX(R81,R77)</f>
        <v>#VALUE!</v>
      </c>
      <c r="S83" s="463" t="e">
        <f aca="false">MAX(S81,S77)</f>
        <v>#VALUE!</v>
      </c>
      <c r="T83" s="463" t="e">
        <f aca="false">MAX(T81,T77)</f>
        <v>#VALUE!</v>
      </c>
      <c r="U83" s="463" t="e">
        <f aca="false">MAX(U81,U77)</f>
        <v>#VALUE!</v>
      </c>
      <c r="W83" s="459" t="e">
        <f aca="false">SUM(B83:U83)</f>
        <v>#VALUE!</v>
      </c>
    </row>
    <row r="84" customFormat="false" ht="12.75" hidden="false" customHeight="false" outlineLevel="0" collapsed="false">
      <c r="A84" s="460" t="s">
        <v>248</v>
      </c>
      <c r="B84" s="464" t="n">
        <f aca="false">Assumptions!$C$42</f>
        <v>0.0025</v>
      </c>
      <c r="C84" s="464" t="n">
        <f aca="false">Assumptions!$C$43</f>
        <v>0.0025</v>
      </c>
      <c r="D84" s="464" t="n">
        <f aca="false">Assumptions!$C$43</f>
        <v>0.0025</v>
      </c>
      <c r="E84" s="464" t="n">
        <f aca="false">Assumptions!$C$43</f>
        <v>0.0025</v>
      </c>
      <c r="F84" s="464" t="n">
        <f aca="false">Assumptions!$C$43</f>
        <v>0.0025</v>
      </c>
      <c r="G84" s="464" t="n">
        <f aca="false">Assumptions!$C$43</f>
        <v>0.0025</v>
      </c>
      <c r="H84" s="464" t="n">
        <f aca="false">Assumptions!$C$43</f>
        <v>0.0025</v>
      </c>
      <c r="I84" s="464" t="n">
        <f aca="false">Assumptions!$C$43</f>
        <v>0.0025</v>
      </c>
      <c r="J84" s="464" t="n">
        <f aca="false">Assumptions!$C$43</f>
        <v>0.0025</v>
      </c>
      <c r="K84" s="464" t="n">
        <f aca="false">Assumptions!$C$43</f>
        <v>0.0025</v>
      </c>
      <c r="L84" s="464" t="n">
        <f aca="false">Assumptions!$C$43</f>
        <v>0.0025</v>
      </c>
      <c r="M84" s="464" t="n">
        <f aca="false">Assumptions!$C$43</f>
        <v>0.0025</v>
      </c>
      <c r="N84" s="464" t="n">
        <f aca="false">Assumptions!$C$43</f>
        <v>0.0025</v>
      </c>
      <c r="O84" s="464" t="n">
        <f aca="false">Assumptions!$C$43</f>
        <v>0.0025</v>
      </c>
      <c r="P84" s="464" t="n">
        <f aca="false">Assumptions!$C$43</f>
        <v>0.0025</v>
      </c>
      <c r="Q84" s="464" t="n">
        <f aca="false">Assumptions!$C$43</f>
        <v>0.0025</v>
      </c>
      <c r="R84" s="464" t="n">
        <f aca="false">Assumptions!$C$43</f>
        <v>0.0025</v>
      </c>
      <c r="S84" s="464" t="n">
        <f aca="false">Assumptions!$C$43</f>
        <v>0.0025</v>
      </c>
      <c r="T84" s="464" t="n">
        <f aca="false">Assumptions!$C$43</f>
        <v>0.0025</v>
      </c>
      <c r="U84" s="464" t="n">
        <f aca="false">Assumptions!$C$43</f>
        <v>0.0025</v>
      </c>
      <c r="W84" s="459"/>
    </row>
    <row r="85" customFormat="false" ht="12.75" hidden="false" customHeight="false" outlineLevel="0" collapsed="false">
      <c r="A85" s="373" t="s">
        <v>249</v>
      </c>
      <c r="B85" s="465" t="n">
        <v>448.527825709994</v>
      </c>
      <c r="C85" s="465" t="n">
        <v>434.655831100406</v>
      </c>
      <c r="D85" s="465" t="n">
        <v>420.783836490819</v>
      </c>
      <c r="E85" s="465" t="n">
        <v>406.911841881231</v>
      </c>
      <c r="F85" s="465" t="n">
        <v>393.039847271644</v>
      </c>
      <c r="G85" s="465" t="n">
        <v>379.167852662057</v>
      </c>
      <c r="H85" s="465" t="n">
        <v>365.295858052469</v>
      </c>
      <c r="I85" s="465" t="n">
        <v>351.423863442882</v>
      </c>
      <c r="J85" s="465" t="n">
        <v>337.551868833294</v>
      </c>
      <c r="K85" s="465" t="n">
        <v>323.679874223707</v>
      </c>
      <c r="L85" s="465" t="n">
        <v>309.80787961412</v>
      </c>
      <c r="M85" s="465" t="n">
        <v>295.935885004532</v>
      </c>
      <c r="N85" s="465" t="n">
        <v>282.063890394945</v>
      </c>
      <c r="O85" s="465" t="n">
        <v>268.191895785357</v>
      </c>
      <c r="P85" s="465" t="n">
        <v>254.31990117577</v>
      </c>
      <c r="Q85" s="465" t="n">
        <v>240.447906566182</v>
      </c>
      <c r="R85" s="465" t="n">
        <v>226.575911956595</v>
      </c>
      <c r="S85" s="465" t="n">
        <v>212.703917347008</v>
      </c>
      <c r="T85" s="465" t="n">
        <v>198.83192273742</v>
      </c>
      <c r="U85" s="465" t="n">
        <v>184.959928127833</v>
      </c>
      <c r="W85" s="459" t="n">
        <f aca="false">SUM(B85:U85)</f>
        <v>6334.87753837826</v>
      </c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</row>
    <row r="86" customFormat="false" ht="12.75" hidden="false" customHeight="false" outlineLevel="0" collapsed="false">
      <c r="A86" s="460"/>
      <c r="B86" s="396"/>
      <c r="C86" s="466"/>
      <c r="D86" s="466"/>
      <c r="E86" s="466"/>
      <c r="F86" s="466"/>
      <c r="G86" s="466"/>
      <c r="H86" s="466"/>
      <c r="I86" s="466"/>
      <c r="J86" s="466"/>
      <c r="K86" s="466"/>
      <c r="L86" s="466"/>
      <c r="M86" s="466"/>
      <c r="N86" s="466"/>
      <c r="O86" s="466"/>
      <c r="P86" s="466"/>
      <c r="Q86" s="466"/>
      <c r="R86" s="466"/>
      <c r="S86" s="466"/>
      <c r="T86" s="466"/>
      <c r="U86" s="466"/>
    </row>
    <row r="87" customFormat="false" ht="12.75" hidden="false" customHeight="false" outlineLevel="0" collapsed="false">
      <c r="A87" s="373"/>
      <c r="B87" s="425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</row>
    <row r="88" customFormat="false" ht="12.75" hidden="false" customHeight="false" outlineLevel="0" collapsed="false">
      <c r="A88" s="426" t="s">
        <v>217</v>
      </c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customFormat="false" ht="12.75" hidden="false" customHeight="false" outlineLevel="0" collapsed="false">
      <c r="A89" s="426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</row>
    <row r="90" customFormat="false" ht="12.75" hidden="false" customHeight="false" outlineLevel="0" collapsed="false">
      <c r="A90" s="399" t="s">
        <v>250</v>
      </c>
      <c r="B90" s="26" t="e">
        <f aca="false">B40-B12</f>
        <v>#VALUE!</v>
      </c>
      <c r="C90" s="26" t="e">
        <f aca="false">C40-C12</f>
        <v>#VALUE!</v>
      </c>
      <c r="D90" s="26" t="e">
        <f aca="false">D40-D12</f>
        <v>#VALUE!</v>
      </c>
      <c r="E90" s="26" t="e">
        <f aca="false">E40</f>
        <v>#VALUE!</v>
      </c>
      <c r="F90" s="26" t="e">
        <f aca="false">F40</f>
        <v>#VALUE!</v>
      </c>
      <c r="G90" s="26" t="e">
        <f aca="false">G40</f>
        <v>#VALUE!</v>
      </c>
      <c r="H90" s="26" t="e">
        <f aca="false">H40</f>
        <v>#VALUE!</v>
      </c>
      <c r="I90" s="26" t="e">
        <f aca="false">I40</f>
        <v>#VALUE!</v>
      </c>
      <c r="J90" s="26" t="e">
        <f aca="false">J40</f>
        <v>#VALUE!</v>
      </c>
      <c r="K90" s="26" t="e">
        <f aca="false">K40</f>
        <v>#VALUE!</v>
      </c>
      <c r="L90" s="26" t="e">
        <f aca="false">L40</f>
        <v>#VALUE!</v>
      </c>
      <c r="M90" s="26" t="e">
        <f aca="false">M40</f>
        <v>#VALUE!</v>
      </c>
      <c r="N90" s="26" t="e">
        <f aca="false">N40</f>
        <v>#VALUE!</v>
      </c>
      <c r="O90" s="26" t="e">
        <f aca="false">O40</f>
        <v>#VALUE!</v>
      </c>
      <c r="P90" s="26" t="e">
        <f aca="false">P40</f>
        <v>#VALUE!</v>
      </c>
      <c r="Q90" s="26" t="e">
        <f aca="false">Q40</f>
        <v>#VALUE!</v>
      </c>
      <c r="R90" s="26" t="e">
        <f aca="false">R40</f>
        <v>#VALUE!</v>
      </c>
      <c r="S90" s="26" t="e">
        <f aca="false">S40</f>
        <v>#VALUE!</v>
      </c>
      <c r="T90" s="26" t="e">
        <f aca="false">T40</f>
        <v>#VALUE!</v>
      </c>
      <c r="U90" s="26" t="e">
        <f aca="false">U40</f>
        <v>#VALUE!</v>
      </c>
      <c r="W90" s="459" t="e">
        <f aca="false">SUM(B90:U90)</f>
        <v>#VALUE!</v>
      </c>
    </row>
    <row r="91" customFormat="false" ht="12.75" hidden="false" customHeight="false" outlineLevel="0" collapsed="false">
      <c r="A91" s="399" t="s">
        <v>221</v>
      </c>
      <c r="B91" s="26" t="e">
        <f aca="false">B34</f>
        <v>#VALUE!</v>
      </c>
      <c r="C91" s="26" t="e">
        <f aca="false">C34</f>
        <v>#VALUE!</v>
      </c>
      <c r="D91" s="26" t="e">
        <f aca="false">D34</f>
        <v>#VALUE!</v>
      </c>
      <c r="E91" s="26" t="e">
        <f aca="false">E34</f>
        <v>#VALUE!</v>
      </c>
      <c r="F91" s="26" t="e">
        <f aca="false">F34</f>
        <v>#VALUE!</v>
      </c>
      <c r="G91" s="26" t="e">
        <f aca="false">G34</f>
        <v>#VALUE!</v>
      </c>
      <c r="H91" s="26" t="e">
        <f aca="false">H34</f>
        <v>#VALUE!</v>
      </c>
      <c r="I91" s="26" t="e">
        <f aca="false">I34</f>
        <v>#VALUE!</v>
      </c>
      <c r="J91" s="26" t="e">
        <f aca="false">J34</f>
        <v>#VALUE!</v>
      </c>
      <c r="K91" s="26" t="e">
        <f aca="false">K34</f>
        <v>#VALUE!</v>
      </c>
      <c r="L91" s="26" t="e">
        <f aca="false">L34</f>
        <v>#VALUE!</v>
      </c>
      <c r="M91" s="26" t="e">
        <f aca="false">M34</f>
        <v>#VALUE!</v>
      </c>
      <c r="N91" s="26" t="e">
        <f aca="false">N34</f>
        <v>#VALUE!</v>
      </c>
      <c r="O91" s="26" t="e">
        <f aca="false">O34</f>
        <v>#VALUE!</v>
      </c>
      <c r="P91" s="26" t="e">
        <f aca="false">P34</f>
        <v>#VALUE!</v>
      </c>
      <c r="Q91" s="26" t="e">
        <f aca="false">Q34</f>
        <v>#VALUE!</v>
      </c>
      <c r="R91" s="26" t="e">
        <f aca="false">R34</f>
        <v>#VALUE!</v>
      </c>
      <c r="S91" s="26" t="e">
        <f aca="false">S34</f>
        <v>#VALUE!</v>
      </c>
      <c r="T91" s="26" t="e">
        <f aca="false">T34</f>
        <v>#VALUE!</v>
      </c>
      <c r="U91" s="26" t="e">
        <f aca="false">U34</f>
        <v>#VALUE!</v>
      </c>
      <c r="W91" s="459" t="e">
        <f aca="false">SUM(B91:U91)</f>
        <v>#VALUE!</v>
      </c>
    </row>
    <row r="92" customFormat="false" ht="15" hidden="false" customHeight="false" outlineLevel="0" collapsed="false">
      <c r="A92" s="399" t="s">
        <v>251</v>
      </c>
      <c r="B92" s="322" t="e">
        <f aca="false">-Depreciation!C69</f>
        <v>#VALUE!</v>
      </c>
      <c r="C92" s="322" t="e">
        <f aca="false">-Depreciation!D69</f>
        <v>#VALUE!</v>
      </c>
      <c r="D92" s="322" t="e">
        <f aca="false">-Depreciation!E69</f>
        <v>#VALUE!</v>
      </c>
      <c r="E92" s="322" t="e">
        <f aca="false">-Depreciation!F69</f>
        <v>#VALUE!</v>
      </c>
      <c r="F92" s="322" t="e">
        <f aca="false">-Depreciation!G69</f>
        <v>#VALUE!</v>
      </c>
      <c r="G92" s="322" t="e">
        <f aca="false">-Depreciation!H69</f>
        <v>#VALUE!</v>
      </c>
      <c r="H92" s="322" t="e">
        <f aca="false">-Depreciation!I69</f>
        <v>#VALUE!</v>
      </c>
      <c r="I92" s="322" t="e">
        <f aca="false">-Depreciation!J69</f>
        <v>#VALUE!</v>
      </c>
      <c r="J92" s="322" t="e">
        <f aca="false">-Depreciation!K69</f>
        <v>#VALUE!</v>
      </c>
      <c r="K92" s="322" t="e">
        <f aca="false">-Depreciation!L69</f>
        <v>#VALUE!</v>
      </c>
      <c r="L92" s="322" t="e">
        <f aca="false">-Depreciation!M69</f>
        <v>#VALUE!</v>
      </c>
      <c r="M92" s="322" t="e">
        <f aca="false">-Depreciation!N69</f>
        <v>#VALUE!</v>
      </c>
      <c r="N92" s="322" t="e">
        <f aca="false">-Depreciation!O69</f>
        <v>#VALUE!</v>
      </c>
      <c r="O92" s="322" t="e">
        <f aca="false">-Depreciation!P69</f>
        <v>#VALUE!</v>
      </c>
      <c r="P92" s="322" t="e">
        <f aca="false">-Depreciation!Q69</f>
        <v>#VALUE!</v>
      </c>
      <c r="Q92" s="322" t="e">
        <f aca="false">-Depreciation!R69</f>
        <v>#VALUE!</v>
      </c>
      <c r="R92" s="322" t="e">
        <f aca="false">-Depreciation!S69</f>
        <v>#VALUE!</v>
      </c>
      <c r="S92" s="322" t="e">
        <f aca="false">-Depreciation!T69</f>
        <v>#VALUE!</v>
      </c>
      <c r="T92" s="322" t="e">
        <f aca="false">-Depreciation!U69</f>
        <v>#VALUE!</v>
      </c>
      <c r="U92" s="322" t="e">
        <f aca="false">-Depreciation!V69</f>
        <v>#VALUE!</v>
      </c>
      <c r="W92" s="467" t="e">
        <f aca="false">SUM(B92:U92)</f>
        <v>#VALUE!</v>
      </c>
    </row>
    <row r="93" customFormat="false" ht="12.75" hidden="false" customHeight="false" outlineLevel="0" collapsed="false">
      <c r="A93" s="432" t="s">
        <v>252</v>
      </c>
      <c r="B93" s="26" t="e">
        <f aca="false">SUM(B90:B92)</f>
        <v>#VALUE!</v>
      </c>
      <c r="C93" s="26" t="e">
        <f aca="false">SUM(C90:C92)</f>
        <v>#VALUE!</v>
      </c>
      <c r="D93" s="26" t="e">
        <f aca="false">SUM(D90:D92)</f>
        <v>#VALUE!</v>
      </c>
      <c r="E93" s="26" t="e">
        <f aca="false">SUM(E90:E92)</f>
        <v>#VALUE!</v>
      </c>
      <c r="F93" s="26" t="e">
        <f aca="false">SUM(F90:F92)</f>
        <v>#VALUE!</v>
      </c>
      <c r="G93" s="26" t="e">
        <f aca="false">SUM(G90:G92)</f>
        <v>#VALUE!</v>
      </c>
      <c r="H93" s="26" t="e">
        <f aca="false">SUM(H90:H92)</f>
        <v>#VALUE!</v>
      </c>
      <c r="I93" s="26" t="e">
        <f aca="false">SUM(I90:I92)</f>
        <v>#VALUE!</v>
      </c>
      <c r="J93" s="26" t="e">
        <f aca="false">SUM(J90:J92)</f>
        <v>#VALUE!</v>
      </c>
      <c r="K93" s="26" t="e">
        <f aca="false">SUM(K90:K92)</f>
        <v>#VALUE!</v>
      </c>
      <c r="L93" s="26" t="e">
        <f aca="false">SUM(L90:L92)</f>
        <v>#VALUE!</v>
      </c>
      <c r="M93" s="26" t="e">
        <f aca="false">SUM(M90:M92)</f>
        <v>#VALUE!</v>
      </c>
      <c r="N93" s="26" t="e">
        <f aca="false">SUM(N90:N92)</f>
        <v>#VALUE!</v>
      </c>
      <c r="O93" s="26" t="e">
        <f aca="false">SUM(O90:O92)</f>
        <v>#VALUE!</v>
      </c>
      <c r="P93" s="26" t="e">
        <f aca="false">SUM(P90:P92)</f>
        <v>#VALUE!</v>
      </c>
      <c r="Q93" s="26" t="e">
        <f aca="false">SUM(Q90:Q92)</f>
        <v>#VALUE!</v>
      </c>
      <c r="R93" s="26" t="e">
        <f aca="false">SUM(R90:R92)</f>
        <v>#VALUE!</v>
      </c>
      <c r="S93" s="26" t="e">
        <f aca="false">SUM(S90:S92)</f>
        <v>#VALUE!</v>
      </c>
      <c r="T93" s="26" t="e">
        <f aca="false">SUM(T90:T92)</f>
        <v>#VALUE!</v>
      </c>
      <c r="U93" s="26" t="e">
        <f aca="false">SUM(U90:U92)</f>
        <v>#VALUE!</v>
      </c>
      <c r="W93" s="459" t="e">
        <f aca="false">SUM(B93:U93)</f>
        <v>#VALUE!</v>
      </c>
    </row>
    <row r="94" customFormat="false" ht="12.75" hidden="false" customHeight="false" outlineLevel="0" collapsed="false">
      <c r="A94" s="399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customFormat="false" ht="12.75" hidden="false" customHeight="false" outlineLevel="0" collapsed="false">
      <c r="A95" s="399" t="s">
        <v>93</v>
      </c>
      <c r="B95" s="468" t="n">
        <f aca="false">Assumptions!$C$39</f>
        <v>0.06</v>
      </c>
      <c r="C95" s="468" t="n">
        <f aca="false">Assumptions!$C$39</f>
        <v>0.06</v>
      </c>
      <c r="D95" s="468" t="n">
        <f aca="false">Assumptions!$C$39</f>
        <v>0.06</v>
      </c>
      <c r="E95" s="468" t="n">
        <f aca="false">Assumptions!$C$39</f>
        <v>0.06</v>
      </c>
      <c r="F95" s="468" t="n">
        <f aca="false">Assumptions!$C$39</f>
        <v>0.06</v>
      </c>
      <c r="G95" s="468" t="n">
        <f aca="false">Assumptions!$C$39</f>
        <v>0.06</v>
      </c>
      <c r="H95" s="468" t="n">
        <f aca="false">Assumptions!$C$39</f>
        <v>0.06</v>
      </c>
      <c r="I95" s="468" t="n">
        <f aca="false">Assumptions!$C$39</f>
        <v>0.06</v>
      </c>
      <c r="J95" s="468" t="n">
        <f aca="false">Assumptions!$C$39</f>
        <v>0.06</v>
      </c>
      <c r="K95" s="468" t="n">
        <f aca="false">Assumptions!$C$39</f>
        <v>0.06</v>
      </c>
      <c r="L95" s="468" t="n">
        <f aca="false">Assumptions!$C$39</f>
        <v>0.06</v>
      </c>
      <c r="M95" s="468" t="n">
        <f aca="false">Assumptions!$C$39</f>
        <v>0.06</v>
      </c>
      <c r="N95" s="468" t="n">
        <f aca="false">Assumptions!$C$39</f>
        <v>0.06</v>
      </c>
      <c r="O95" s="468" t="n">
        <f aca="false">Assumptions!$C$39</f>
        <v>0.06</v>
      </c>
      <c r="P95" s="468" t="n">
        <f aca="false">Assumptions!$C$39</f>
        <v>0.06</v>
      </c>
      <c r="Q95" s="468" t="n">
        <f aca="false">Assumptions!$C$39</f>
        <v>0.06</v>
      </c>
      <c r="R95" s="468" t="n">
        <f aca="false">Assumptions!$C$39</f>
        <v>0.06</v>
      </c>
      <c r="S95" s="468" t="n">
        <f aca="false">Assumptions!$C$39</f>
        <v>0.06</v>
      </c>
      <c r="T95" s="468" t="n">
        <f aca="false">Assumptions!$C$39</f>
        <v>0.06</v>
      </c>
      <c r="U95" s="468" t="n">
        <f aca="false">Assumptions!$C$39</f>
        <v>0.06</v>
      </c>
    </row>
    <row r="96" customFormat="false" ht="12.75" hidden="false" customHeight="false" outlineLevel="0" collapsed="false">
      <c r="A96" s="399" t="s">
        <v>253</v>
      </c>
      <c r="B96" s="26" t="e">
        <f aca="false">B93*B95</f>
        <v>#VALUE!</v>
      </c>
      <c r="C96" s="26" t="e">
        <f aca="false">C93*C95</f>
        <v>#VALUE!</v>
      </c>
      <c r="D96" s="26" t="e">
        <f aca="false">D93*D95</f>
        <v>#VALUE!</v>
      </c>
      <c r="E96" s="26" t="e">
        <f aca="false">E93*E95</f>
        <v>#VALUE!</v>
      </c>
      <c r="F96" s="26" t="e">
        <f aca="false">F93*F95</f>
        <v>#VALUE!</v>
      </c>
      <c r="G96" s="26" t="e">
        <f aca="false">G93*G95</f>
        <v>#VALUE!</v>
      </c>
      <c r="H96" s="26" t="e">
        <f aca="false">H93*H95</f>
        <v>#VALUE!</v>
      </c>
      <c r="I96" s="26" t="e">
        <f aca="false">I93*I95</f>
        <v>#VALUE!</v>
      </c>
      <c r="J96" s="26" t="e">
        <f aca="false">J93*J95</f>
        <v>#VALUE!</v>
      </c>
      <c r="K96" s="26" t="e">
        <f aca="false">K93*K95</f>
        <v>#VALUE!</v>
      </c>
      <c r="L96" s="26" t="e">
        <f aca="false">L93*L95</f>
        <v>#VALUE!</v>
      </c>
      <c r="M96" s="26" t="e">
        <f aca="false">M93*M95</f>
        <v>#VALUE!</v>
      </c>
      <c r="N96" s="26" t="e">
        <f aca="false">N93*N95</f>
        <v>#VALUE!</v>
      </c>
      <c r="O96" s="26" t="e">
        <f aca="false">O93*O95</f>
        <v>#VALUE!</v>
      </c>
      <c r="P96" s="26" t="e">
        <f aca="false">P93*P95</f>
        <v>#VALUE!</v>
      </c>
      <c r="Q96" s="26" t="e">
        <f aca="false">Q93*Q95</f>
        <v>#VALUE!</v>
      </c>
      <c r="R96" s="26" t="e">
        <f aca="false">R93*R95</f>
        <v>#VALUE!</v>
      </c>
      <c r="S96" s="26" t="e">
        <f aca="false">S93*S95</f>
        <v>#VALUE!</v>
      </c>
      <c r="T96" s="26" t="e">
        <f aca="false">T93*T95</f>
        <v>#VALUE!</v>
      </c>
      <c r="U96" s="26" t="e">
        <f aca="false">U93*U95</f>
        <v>#VALUE!</v>
      </c>
    </row>
    <row r="97" customFormat="false" ht="12.75" hidden="false" customHeight="false" outlineLevel="0" collapsed="false">
      <c r="A97" s="399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</row>
    <row r="98" customFormat="false" ht="12.75" hidden="false" customHeight="false" outlineLevel="0" collapsed="false">
      <c r="A98" s="399" t="s">
        <v>254</v>
      </c>
      <c r="B98" s="26" t="n">
        <v>0</v>
      </c>
      <c r="C98" s="26" t="e">
        <f aca="false">B102</f>
        <v>#VALUE!</v>
      </c>
      <c r="D98" s="26" t="e">
        <f aca="false">C102</f>
        <v>#VALUE!</v>
      </c>
      <c r="E98" s="26" t="e">
        <f aca="false">D102</f>
        <v>#VALUE!</v>
      </c>
      <c r="F98" s="26" t="e">
        <f aca="false">E102</f>
        <v>#VALUE!</v>
      </c>
      <c r="G98" s="26" t="n">
        <f aca="false">F102</f>
        <v>0</v>
      </c>
      <c r="H98" s="26" t="e">
        <f aca="false">G102</f>
        <v>#VALUE!</v>
      </c>
      <c r="I98" s="26" t="e">
        <f aca="false">H102</f>
        <v>#VALUE!</v>
      </c>
      <c r="J98" s="26" t="e">
        <f aca="false">I102</f>
        <v>#VALUE!</v>
      </c>
      <c r="K98" s="26" t="e">
        <f aca="false">J102</f>
        <v>#VALUE!</v>
      </c>
      <c r="L98" s="26" t="e">
        <f aca="false">K102</f>
        <v>#VALUE!</v>
      </c>
      <c r="M98" s="26" t="e">
        <f aca="false">L102</f>
        <v>#VALUE!</v>
      </c>
      <c r="N98" s="26" t="e">
        <f aca="false">M102</f>
        <v>#VALUE!</v>
      </c>
      <c r="O98" s="26" t="e">
        <f aca="false">N102</f>
        <v>#VALUE!</v>
      </c>
      <c r="P98" s="26" t="e">
        <f aca="false">O102</f>
        <v>#VALUE!</v>
      </c>
      <c r="Q98" s="26" t="e">
        <f aca="false">P102</f>
        <v>#VALUE!</v>
      </c>
      <c r="R98" s="26" t="n">
        <v>0</v>
      </c>
      <c r="S98" s="26" t="e">
        <f aca="false">R102</f>
        <v>#VALUE!</v>
      </c>
      <c r="T98" s="26" t="e">
        <f aca="false">S102</f>
        <v>#VALUE!</v>
      </c>
      <c r="U98" s="26" t="e">
        <f aca="false">T102</f>
        <v>#VALUE!</v>
      </c>
    </row>
    <row r="99" customFormat="false" ht="12.75" hidden="false" customHeight="false" outlineLevel="0" collapsed="false">
      <c r="A99" s="399" t="s">
        <v>255</v>
      </c>
      <c r="B99" s="26" t="e">
        <f aca="false">IF(B69&gt;2020,0,IF(B96&lt;0,-B96,0))</f>
        <v>#VALUE!</v>
      </c>
      <c r="C99" s="26" t="e">
        <f aca="false">IF(C69&gt;2020,0,IF(C96&lt;0,-C96,0))</f>
        <v>#VALUE!</v>
      </c>
      <c r="D99" s="26" t="e">
        <f aca="false">IF(D69&gt;2020,0,IF(D96&lt;0,-D96,0))</f>
        <v>#VALUE!</v>
      </c>
      <c r="E99" s="26" t="e">
        <f aca="false">IF(E69&gt;2020,0,IF(E96&lt;0,-E96,0))</f>
        <v>#VALUE!</v>
      </c>
      <c r="F99" s="26" t="e">
        <f aca="false">IF(F69&gt;2020,0,IF(F96&lt;0,-F96,0))</f>
        <v>#VALUE!</v>
      </c>
      <c r="G99" s="26" t="e">
        <f aca="false">IF(G69&gt;2020,0,IF(G96&lt;0,-G96,0))</f>
        <v>#VALUE!</v>
      </c>
      <c r="H99" s="26" t="e">
        <f aca="false">IF(H69&gt;2020,0,IF(H96&lt;0,-H96,0))</f>
        <v>#VALUE!</v>
      </c>
      <c r="I99" s="26" t="e">
        <f aca="false">IF(I69&gt;2020,0,IF(I96&lt;0,-I96,0))</f>
        <v>#VALUE!</v>
      </c>
      <c r="J99" s="26" t="e">
        <f aca="false">IF(J69&gt;2020,0,IF(J96&lt;0,-J96,0))</f>
        <v>#VALUE!</v>
      </c>
      <c r="K99" s="26" t="e">
        <f aca="false">IF(K69&gt;2020,0,IF(K96&lt;0,-K96,0))</f>
        <v>#VALUE!</v>
      </c>
      <c r="L99" s="26" t="e">
        <f aca="false">IF(L69&gt;2020,0,IF(L96&lt;0,-L96,0))</f>
        <v>#VALUE!</v>
      </c>
      <c r="M99" s="26" t="e">
        <f aca="false">IF(M69&gt;2020,0,IF(M96&lt;0,-M96,0))</f>
        <v>#VALUE!</v>
      </c>
      <c r="N99" s="26" t="e">
        <f aca="false">IF(N69&gt;2020,0,IF(N96&lt;0,-N96,0))</f>
        <v>#VALUE!</v>
      </c>
      <c r="O99" s="26" t="e">
        <f aca="false">IF(O69&gt;2020,0,IF(O96&lt;0,-O96,0))</f>
        <v>#VALUE!</v>
      </c>
      <c r="P99" s="26" t="e">
        <f aca="false">IF(P69&gt;2020,0,IF(P96&lt;0,-P96,0))</f>
        <v>#VALUE!</v>
      </c>
      <c r="Q99" s="26" t="e">
        <f aca="false">IF(Q69&gt;2020,0,IF(Q96&lt;0,-Q96,0))</f>
        <v>#VALUE!</v>
      </c>
      <c r="R99" s="26" t="e">
        <f aca="false">IF(R69&gt;2020,0,IF(R96&lt;0,-R96,0))</f>
        <v>#VALUE!</v>
      </c>
      <c r="S99" s="26" t="e">
        <f aca="false">IF(S69&gt;2020,0,IF(S96&lt;0,-S96,0))</f>
        <v>#VALUE!</v>
      </c>
      <c r="T99" s="26" t="e">
        <f aca="false">IF(T69&gt;2020,0,IF(T96&lt;0,-T96,0))</f>
        <v>#VALUE!</v>
      </c>
      <c r="U99" s="26" t="e">
        <f aca="false">IF(U69&gt;2020,0,IF(U96&lt;0,-U96,0))</f>
        <v>#VALUE!</v>
      </c>
    </row>
    <row r="100" customFormat="false" ht="12.75" hidden="false" customHeight="false" outlineLevel="0" collapsed="false">
      <c r="A100" s="399" t="s">
        <v>256</v>
      </c>
      <c r="B100" s="469" t="n">
        <v>0</v>
      </c>
      <c r="C100" s="469" t="n">
        <v>0</v>
      </c>
      <c r="D100" s="469" t="n">
        <v>0</v>
      </c>
      <c r="E100" s="469" t="n">
        <v>0</v>
      </c>
      <c r="F100" s="469" t="n">
        <v>0</v>
      </c>
      <c r="G100" s="469" t="n">
        <v>0</v>
      </c>
      <c r="H100" s="469" t="n">
        <v>0</v>
      </c>
      <c r="I100" s="469" t="n">
        <v>0</v>
      </c>
      <c r="J100" s="469" t="n">
        <v>0</v>
      </c>
      <c r="K100" s="469" t="n">
        <v>0</v>
      </c>
      <c r="L100" s="469" t="n">
        <v>0</v>
      </c>
      <c r="M100" s="469" t="n">
        <v>0</v>
      </c>
      <c r="N100" s="469" t="n">
        <v>0</v>
      </c>
      <c r="O100" s="469" t="n">
        <v>0</v>
      </c>
      <c r="P100" s="469" t="n">
        <v>0</v>
      </c>
      <c r="Q100" s="469" t="n">
        <v>0</v>
      </c>
      <c r="R100" s="469" t="n">
        <v>0</v>
      </c>
      <c r="S100" s="469" t="n">
        <v>0</v>
      </c>
      <c r="T100" s="26" t="e">
        <f aca="false">IF(L99&gt;(SUM(M101:S101)+SUM(L100:S100))*-1,L99-(SUM(L101:S101)+SUM(L100:S100))*-1,0)</f>
        <v>#VALUE!</v>
      </c>
      <c r="U100" s="26" t="e">
        <f aca="false">IF(M99&gt;(SUM(N101:T101)+SUM(M100:T100))*-1,M99-(SUM(M101:T101)+SUM(M100:T100))*-1,0)</f>
        <v>#VALUE!</v>
      </c>
    </row>
    <row r="101" customFormat="false" ht="12.75" hidden="false" customHeight="false" outlineLevel="0" collapsed="false">
      <c r="A101" s="33" t="s">
        <v>228</v>
      </c>
      <c r="B101" s="322" t="e">
        <f aca="false">IF(B96&lt;0,0,IF(B98&gt;B96,-B96,-B98))</f>
        <v>#VALUE!</v>
      </c>
      <c r="C101" s="322" t="e">
        <f aca="false">IF(C96&lt;0,0,IF(C98&gt;C96,-C96,-C98))</f>
        <v>#VALUE!</v>
      </c>
      <c r="D101" s="322" t="e">
        <f aca="false">IF(D96&lt;0,0,IF(D98&gt;D96,-D96,-D98))</f>
        <v>#VALUE!</v>
      </c>
      <c r="E101" s="322" t="e">
        <f aca="false">IF(E96&lt;0,0,IF(E98&gt;E96,-E96,-E98))</f>
        <v>#VALUE!</v>
      </c>
      <c r="F101" s="322" t="e">
        <f aca="false">IF(F96&lt;0,0,IF(F98&gt;F96,-F96,-F98))</f>
        <v>#VALUE!</v>
      </c>
      <c r="G101" s="322" t="e">
        <f aca="false">IF(G96&lt;0,0,IF(G98&gt;G96,-G96,-G98))</f>
        <v>#VALUE!</v>
      </c>
      <c r="H101" s="322" t="e">
        <f aca="false">IF(H96&lt;0,0,IF(H98&gt;H96,-H96,-H98))</f>
        <v>#VALUE!</v>
      </c>
      <c r="I101" s="322" t="e">
        <f aca="false">IF(I96&lt;0,0,IF(I98&gt;I96,-I96,-I98))</f>
        <v>#VALUE!</v>
      </c>
      <c r="J101" s="322" t="e">
        <f aca="false">IF(J96&lt;0,0,IF(J98&gt;J96,-J96,-J98))</f>
        <v>#VALUE!</v>
      </c>
      <c r="K101" s="322" t="e">
        <f aca="false">IF(K96&lt;0,0,IF(K98&gt;K96,-K96,-K98))</f>
        <v>#VALUE!</v>
      </c>
      <c r="L101" s="322" t="e">
        <f aca="false">IF(L96&lt;0,0,IF(L98&gt;L96,-L96,-L98))</f>
        <v>#VALUE!</v>
      </c>
      <c r="M101" s="322" t="e">
        <f aca="false">IF(M96&lt;0,0,IF(M98&gt;M96,-M96,-M98))</f>
        <v>#VALUE!</v>
      </c>
      <c r="N101" s="322" t="e">
        <f aca="false">IF(N96&lt;0,0,IF(N98&gt;N96,-N96,-N98))</f>
        <v>#VALUE!</v>
      </c>
      <c r="O101" s="322" t="e">
        <f aca="false">IF(O96&lt;0,0,IF(O98&gt;O96,-O96,-O98))</f>
        <v>#VALUE!</v>
      </c>
      <c r="P101" s="322" t="e">
        <f aca="false">IF(P96&lt;0,0,IF(P98&gt;P96,-P96,-P98))</f>
        <v>#VALUE!</v>
      </c>
      <c r="Q101" s="322" t="e">
        <f aca="false">IF(Q96&lt;0,0,IF(Q98&gt;Q96,-Q96,-Q98))</f>
        <v>#VALUE!</v>
      </c>
      <c r="R101" s="322" t="e">
        <f aca="false">IF(R96&lt;0,0,IF(R98&gt;R96,-R96,-R98))</f>
        <v>#VALUE!</v>
      </c>
      <c r="S101" s="322" t="e">
        <f aca="false">IF(S96&lt;0,0,IF(S98&gt;S96,-S96,-S98))</f>
        <v>#VALUE!</v>
      </c>
      <c r="T101" s="322" t="e">
        <f aca="false">IF(T96&lt;0,0,IF(T98&gt;T96,-T96,-T98))</f>
        <v>#VALUE!</v>
      </c>
      <c r="U101" s="322" t="e">
        <f aca="false">IF(U96&lt;0,0,IF(U98&gt;U96,-U96,-U98))</f>
        <v>#VALUE!</v>
      </c>
    </row>
    <row r="102" customFormat="false" ht="12.75" hidden="false" customHeight="false" outlineLevel="0" collapsed="false">
      <c r="A102" s="33" t="s">
        <v>257</v>
      </c>
      <c r="B102" s="322" t="e">
        <f aca="false">SUM(B98:B101)</f>
        <v>#VALUE!</v>
      </c>
      <c r="C102" s="322" t="e">
        <f aca="false">SUM(C98:C101)</f>
        <v>#VALUE!</v>
      </c>
      <c r="D102" s="322" t="e">
        <f aca="false">SUM(D98:D101)</f>
        <v>#VALUE!</v>
      </c>
      <c r="E102" s="322" t="e">
        <f aca="false">SUM(E98:E101)</f>
        <v>#VALUE!</v>
      </c>
      <c r="F102" s="322"/>
      <c r="G102" s="322" t="e">
        <f aca="false">SUM(G98:G101)</f>
        <v>#VALUE!</v>
      </c>
      <c r="H102" s="322" t="e">
        <f aca="false">SUM(H98:H101)</f>
        <v>#VALUE!</v>
      </c>
      <c r="I102" s="322" t="e">
        <f aca="false">SUM(I98:I101)</f>
        <v>#VALUE!</v>
      </c>
      <c r="J102" s="322" t="e">
        <f aca="false">SUM(J98:J101)</f>
        <v>#VALUE!</v>
      </c>
      <c r="K102" s="322" t="e">
        <f aca="false">SUM(K98:K101)</f>
        <v>#VALUE!</v>
      </c>
      <c r="L102" s="322" t="e">
        <f aca="false">SUM(L98:L101)</f>
        <v>#VALUE!</v>
      </c>
      <c r="M102" s="322" t="e">
        <f aca="false">SUM(M98:M101)</f>
        <v>#VALUE!</v>
      </c>
      <c r="N102" s="322" t="e">
        <f aca="false">SUM(N98:N101)</f>
        <v>#VALUE!</v>
      </c>
      <c r="O102" s="322" t="e">
        <f aca="false">SUM(O98:O101)</f>
        <v>#VALUE!</v>
      </c>
      <c r="P102" s="322" t="e">
        <f aca="false">SUM(P98:P101)</f>
        <v>#VALUE!</v>
      </c>
      <c r="Q102" s="322" t="e">
        <f aca="false">SUM(Q98:Q101)</f>
        <v>#VALUE!</v>
      </c>
      <c r="R102" s="322" t="e">
        <f aca="false">SUM(R98:R101)</f>
        <v>#VALUE!</v>
      </c>
      <c r="S102" s="322" t="e">
        <f aca="false">SUM(S98:S101)</f>
        <v>#VALUE!</v>
      </c>
      <c r="T102" s="322" t="e">
        <f aca="false">SUM(T98:T101)</f>
        <v>#VALUE!</v>
      </c>
      <c r="U102" s="322" t="e">
        <f aca="false">SUM(U98:U101)</f>
        <v>#VALUE!</v>
      </c>
    </row>
    <row r="103" customFormat="false" ht="12.75" hidden="false" customHeight="false" outlineLevel="0" collapsed="false">
      <c r="A103" s="33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3.5" hidden="false" customHeight="false" outlineLevel="0" collapsed="false">
      <c r="A104" s="53" t="s">
        <v>218</v>
      </c>
      <c r="B104" s="428" t="e">
        <f aca="false">IF(B96&lt;0,0,B96+B101)</f>
        <v>#VALUE!</v>
      </c>
      <c r="C104" s="428" t="e">
        <f aca="false">IF(C96&lt;0,0,C96+C101)</f>
        <v>#VALUE!</v>
      </c>
      <c r="D104" s="428" t="e">
        <f aca="false">IF(D96&lt;0,0,D96+D101)</f>
        <v>#VALUE!</v>
      </c>
      <c r="E104" s="428" t="e">
        <f aca="false">IF(E96&lt;0,0,E96+E101)</f>
        <v>#VALUE!</v>
      </c>
      <c r="F104" s="428" t="e">
        <f aca="false">IF(F96&lt;0,0,F96+F101)</f>
        <v>#VALUE!</v>
      </c>
      <c r="G104" s="428" t="e">
        <f aca="false">IF(G96&lt;0,0,G96+G101)</f>
        <v>#VALUE!</v>
      </c>
      <c r="H104" s="428" t="e">
        <f aca="false">IF(H96&lt;0,0,H96+H101)</f>
        <v>#VALUE!</v>
      </c>
      <c r="I104" s="428" t="e">
        <f aca="false">IF(I96&lt;0,0,I96+I101)</f>
        <v>#VALUE!</v>
      </c>
      <c r="J104" s="428" t="e">
        <f aca="false">IF(J96&lt;0,0,J96+J101)</f>
        <v>#VALUE!</v>
      </c>
      <c r="K104" s="428" t="e">
        <f aca="false">IF(K96&lt;0,0,K96+K101)</f>
        <v>#VALUE!</v>
      </c>
      <c r="L104" s="428" t="e">
        <f aca="false">IF(L96&lt;0,0,L96+L101)</f>
        <v>#VALUE!</v>
      </c>
      <c r="M104" s="428" t="e">
        <f aca="false">IF(M96&lt;0,0,M96+M101)</f>
        <v>#VALUE!</v>
      </c>
      <c r="N104" s="428" t="e">
        <f aca="false">IF(N96&lt;0,0,N96+N101)</f>
        <v>#VALUE!</v>
      </c>
      <c r="O104" s="428" t="e">
        <f aca="false">IF(O96&lt;0,0,O96+O101)</f>
        <v>#VALUE!</v>
      </c>
      <c r="P104" s="428" t="e">
        <f aca="false">IF(P96&lt;0,0,P96+P101)</f>
        <v>#VALUE!</v>
      </c>
      <c r="Q104" s="428" t="e">
        <f aca="false">IF(Q96&lt;0,0,Q96+Q101)</f>
        <v>#VALUE!</v>
      </c>
      <c r="R104" s="428" t="e">
        <f aca="false">IF(R96&lt;0,0,R96+R101)</f>
        <v>#VALUE!</v>
      </c>
      <c r="S104" s="428" t="e">
        <f aca="false">IF(S96&lt;0,0,S96+S101)</f>
        <v>#VALUE!</v>
      </c>
      <c r="T104" s="428" t="e">
        <f aca="false">IF(T96&lt;0,0,T96+T101)</f>
        <v>#VALUE!</v>
      </c>
      <c r="U104" s="428" t="e">
        <f aca="false">IF(U96&lt;0,0,U96+U101)</f>
        <v>#VALUE!</v>
      </c>
      <c r="W104" s="459" t="e">
        <f aca="false">SUM(B104:U104)</f>
        <v>#VALUE!</v>
      </c>
    </row>
    <row r="105" customFormat="false" ht="12.75" hidden="false" customHeight="false" outlineLevel="0" collapsed="false">
      <c r="A105" s="131"/>
      <c r="B105" s="470"/>
      <c r="C105" s="470"/>
      <c r="D105" s="470"/>
      <c r="E105" s="470"/>
      <c r="F105" s="470"/>
      <c r="G105" s="470"/>
      <c r="H105" s="470"/>
      <c r="I105" s="470"/>
      <c r="J105" s="470"/>
      <c r="K105" s="470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0" collapsed="false">
      <c r="A106" s="131"/>
      <c r="B106" s="470"/>
      <c r="C106" s="470"/>
      <c r="D106" s="470"/>
      <c r="E106" s="470"/>
      <c r="F106" s="470"/>
      <c r="G106" s="470"/>
      <c r="H106" s="470"/>
      <c r="I106" s="470"/>
      <c r="J106" s="470"/>
      <c r="K106" s="470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0" collapsed="false">
      <c r="A107" s="471"/>
      <c r="B107" s="471"/>
      <c r="C107" s="471"/>
      <c r="D107" s="471"/>
      <c r="E107" s="471"/>
      <c r="F107" s="471"/>
      <c r="G107" s="471"/>
      <c r="H107" s="471"/>
      <c r="I107" s="471"/>
      <c r="J107" s="471"/>
      <c r="K107" s="471"/>
      <c r="L107" s="471"/>
      <c r="M107" s="471"/>
      <c r="N107" s="471"/>
      <c r="O107" s="471"/>
      <c r="P107" s="471"/>
      <c r="Q107" s="471"/>
      <c r="R107" s="471"/>
      <c r="S107" s="471"/>
      <c r="T107" s="471"/>
      <c r="U107" s="471"/>
    </row>
    <row r="108" customFormat="false" ht="12.75" hidden="false" customHeight="false" outlineLevel="0" collapsed="false">
      <c r="A108" s="379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0" collapsed="false">
      <c r="A109" s="472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0" collapsed="false">
      <c r="A110" s="473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0" collapsed="false">
      <c r="A111" s="383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0" collapsed="false">
      <c r="A112" s="383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0" collapsed="false">
      <c r="A113" s="383"/>
      <c r="B113" s="26"/>
      <c r="C113" s="3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0" collapsed="false">
      <c r="A114" s="383"/>
      <c r="B114" s="26"/>
      <c r="C114" s="3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0" collapsed="false">
      <c r="A115" s="383"/>
      <c r="B115" s="26"/>
      <c r="C115" s="3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0" collapsed="false">
      <c r="A116" s="366"/>
      <c r="B116" s="26"/>
      <c r="C116" s="3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0" collapsed="false">
      <c r="A117" s="474"/>
      <c r="B117" s="26"/>
      <c r="C117" s="3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0" collapsed="false">
      <c r="A118" s="475"/>
      <c r="B118" s="322"/>
      <c r="C118" s="3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0" collapsed="false">
      <c r="A119" s="383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0" collapsed="false">
      <c r="A120" s="47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0" collapsed="false">
      <c r="A121" s="47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0" collapsed="false">
      <c r="A122" s="383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0" collapsed="false">
      <c r="A123" s="47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0" collapsed="false">
      <c r="A124" s="383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0" collapsed="false">
      <c r="A125" s="383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0" collapsed="false">
      <c r="A126" s="383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0" collapsed="false">
      <c r="A127" s="47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0" collapsed="false">
      <c r="A128" s="379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0" collapsed="false">
      <c r="A129" s="477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0" collapsed="false">
      <c r="A130" s="477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5" hidden="false" customHeight="true" outlineLevel="0" collapsed="false">
      <c r="A131" s="477"/>
      <c r="B131" s="366"/>
      <c r="C131" s="36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0" collapsed="false">
      <c r="A132" s="477"/>
      <c r="B132" s="366"/>
      <c r="C132" s="36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4.25" hidden="false" customHeight="true" outlineLevel="0" collapsed="false">
      <c r="A133" s="477"/>
      <c r="B133" s="366"/>
      <c r="C133" s="36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0" collapsed="false">
      <c r="A134" s="477"/>
      <c r="B134" s="366"/>
      <c r="C134" s="36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0" collapsed="false">
      <c r="A135" s="477"/>
      <c r="B135" s="366"/>
      <c r="C135" s="366"/>
      <c r="D135" s="366"/>
      <c r="E135" s="366"/>
      <c r="F135" s="366"/>
      <c r="G135" s="366"/>
      <c r="H135" s="366"/>
      <c r="I135" s="366"/>
      <c r="J135" s="366"/>
      <c r="K135" s="366"/>
      <c r="L135" s="366"/>
      <c r="M135" s="366"/>
      <c r="N135" s="366"/>
      <c r="O135" s="366"/>
      <c r="P135" s="366"/>
      <c r="Q135" s="366"/>
      <c r="R135" s="366"/>
      <c r="S135" s="366"/>
      <c r="T135" s="366"/>
      <c r="U135" s="366"/>
    </row>
    <row r="136" customFormat="false" ht="12.75" hidden="false" customHeight="false" outlineLevel="0" collapsed="false">
      <c r="A136" s="458"/>
      <c r="B136" s="366"/>
      <c r="C136" s="366"/>
      <c r="D136" s="366"/>
      <c r="E136" s="366"/>
      <c r="F136" s="366"/>
      <c r="G136" s="366"/>
      <c r="H136" s="366"/>
      <c r="I136" s="366"/>
      <c r="J136" s="366"/>
      <c r="K136" s="366"/>
      <c r="L136" s="366"/>
      <c r="M136" s="366"/>
      <c r="N136" s="366"/>
      <c r="O136" s="366"/>
      <c r="P136" s="366"/>
      <c r="Q136" s="366"/>
      <c r="R136" s="366"/>
      <c r="S136" s="366"/>
      <c r="T136" s="366"/>
      <c r="U136" s="366"/>
    </row>
    <row r="137" customFormat="false" ht="12.75" hidden="false" customHeight="false" outlineLevel="0" collapsed="false">
      <c r="A137" s="458"/>
      <c r="B137" s="366"/>
      <c r="C137" s="366"/>
      <c r="D137" s="366"/>
      <c r="E137" s="366"/>
      <c r="F137" s="366"/>
      <c r="G137" s="366"/>
      <c r="H137" s="366"/>
      <c r="I137" s="366"/>
      <c r="J137" s="366"/>
      <c r="K137" s="366"/>
      <c r="L137" s="366"/>
      <c r="M137" s="366"/>
      <c r="N137" s="366"/>
      <c r="O137" s="366"/>
      <c r="P137" s="366"/>
      <c r="Q137" s="366"/>
      <c r="R137" s="366"/>
      <c r="S137" s="366"/>
      <c r="T137" s="366"/>
      <c r="U137" s="366"/>
    </row>
    <row r="138" customFormat="false" ht="12.75" hidden="false" customHeight="false" outlineLevel="0" collapsed="false">
      <c r="A138" s="458"/>
      <c r="B138" s="366"/>
      <c r="C138" s="366"/>
      <c r="D138" s="366"/>
      <c r="E138" s="366"/>
      <c r="F138" s="366"/>
      <c r="G138" s="366"/>
      <c r="H138" s="366"/>
      <c r="I138" s="366"/>
      <c r="J138" s="366"/>
      <c r="K138" s="366"/>
      <c r="L138" s="366"/>
      <c r="M138" s="366"/>
      <c r="N138" s="366"/>
      <c r="O138" s="366"/>
      <c r="P138" s="366"/>
      <c r="Q138" s="366"/>
      <c r="R138" s="366"/>
      <c r="S138" s="366"/>
      <c r="T138" s="366"/>
      <c r="U138" s="366"/>
    </row>
    <row r="139" customFormat="false" ht="12.75" hidden="false" customHeight="false" outlineLevel="0" collapsed="false">
      <c r="A139" s="366"/>
      <c r="B139" s="366"/>
      <c r="C139" s="366"/>
      <c r="D139" s="366"/>
      <c r="E139" s="366"/>
      <c r="F139" s="366"/>
      <c r="G139" s="366"/>
      <c r="H139" s="366"/>
      <c r="I139" s="366"/>
      <c r="J139" s="366"/>
      <c r="K139" s="366"/>
      <c r="L139" s="366"/>
      <c r="M139" s="366"/>
      <c r="N139" s="366"/>
      <c r="O139" s="366"/>
      <c r="P139" s="366"/>
      <c r="Q139" s="366"/>
      <c r="R139" s="366"/>
      <c r="S139" s="366"/>
      <c r="T139" s="366"/>
      <c r="U139" s="366"/>
    </row>
    <row r="140" customFormat="false" ht="12.75" hidden="false" customHeight="false" outlineLevel="0" collapsed="false">
      <c r="A140" s="131"/>
      <c r="B140" s="366"/>
      <c r="C140" s="366"/>
      <c r="D140" s="366"/>
      <c r="E140" s="366"/>
      <c r="F140" s="366"/>
      <c r="G140" s="366"/>
      <c r="H140" s="366"/>
      <c r="I140" s="366"/>
      <c r="J140" s="366"/>
      <c r="K140" s="366"/>
      <c r="L140" s="366"/>
      <c r="M140" s="366"/>
      <c r="N140" s="366"/>
      <c r="O140" s="366"/>
      <c r="P140" s="366"/>
      <c r="Q140" s="366"/>
      <c r="R140" s="366"/>
      <c r="S140" s="366"/>
      <c r="T140" s="366"/>
      <c r="U140" s="366"/>
    </row>
    <row r="141" customFormat="false" ht="12.75" hidden="false" customHeight="false" outlineLevel="0" collapsed="false">
      <c r="A141" s="131"/>
      <c r="B141" s="366"/>
      <c r="C141" s="366"/>
      <c r="D141" s="366"/>
      <c r="E141" s="366"/>
      <c r="F141" s="366"/>
      <c r="G141" s="366"/>
      <c r="H141" s="366"/>
      <c r="I141" s="366"/>
      <c r="J141" s="366"/>
      <c r="K141" s="366"/>
      <c r="L141" s="366"/>
      <c r="M141" s="366"/>
      <c r="N141" s="366"/>
      <c r="O141" s="366"/>
      <c r="P141" s="366"/>
      <c r="Q141" s="366"/>
      <c r="R141" s="366"/>
      <c r="S141" s="366"/>
      <c r="T141" s="366"/>
      <c r="U141" s="366"/>
    </row>
    <row r="142" customFormat="false" ht="12.75" hidden="false" customHeight="false" outlineLevel="0" collapsed="false">
      <c r="A142" s="131"/>
      <c r="B142" s="366"/>
      <c r="C142" s="366"/>
      <c r="D142" s="366"/>
      <c r="E142" s="366"/>
      <c r="F142" s="366"/>
      <c r="G142" s="366"/>
      <c r="H142" s="366"/>
      <c r="I142" s="366"/>
      <c r="J142" s="366"/>
      <c r="K142" s="366"/>
      <c r="L142" s="366"/>
      <c r="M142" s="366"/>
      <c r="N142" s="366"/>
      <c r="O142" s="366"/>
      <c r="P142" s="366"/>
      <c r="Q142" s="366"/>
      <c r="R142" s="366"/>
      <c r="S142" s="366"/>
      <c r="T142" s="366"/>
      <c r="U142" s="366"/>
    </row>
    <row r="143" customFormat="false" ht="18.75" hidden="false" customHeight="false" outlineLevel="0" collapsed="false">
      <c r="A143" s="478"/>
      <c r="B143" s="366"/>
      <c r="C143" s="366"/>
      <c r="D143" s="366"/>
      <c r="E143" s="366"/>
      <c r="F143" s="366"/>
      <c r="G143" s="366"/>
      <c r="H143" s="366"/>
      <c r="I143" s="366"/>
      <c r="J143" s="366"/>
      <c r="K143" s="366"/>
      <c r="L143" s="366"/>
      <c r="M143" s="366"/>
      <c r="N143" s="366"/>
      <c r="O143" s="366"/>
      <c r="P143" s="366"/>
      <c r="Q143" s="366"/>
      <c r="R143" s="366"/>
      <c r="S143" s="366"/>
      <c r="T143" s="366"/>
      <c r="U143" s="366"/>
    </row>
    <row r="144" customFormat="false" ht="12.75" hidden="false" customHeight="false" outlineLevel="0" collapsed="false">
      <c r="A144" s="418"/>
      <c r="B144" s="366"/>
      <c r="C144" s="366"/>
      <c r="D144" s="366"/>
      <c r="E144" s="366"/>
      <c r="F144" s="366"/>
      <c r="G144" s="366"/>
      <c r="H144" s="366"/>
      <c r="I144" s="366"/>
      <c r="J144" s="366"/>
      <c r="K144" s="366"/>
      <c r="L144" s="366"/>
      <c r="M144" s="366"/>
      <c r="N144" s="366"/>
      <c r="O144" s="366"/>
      <c r="P144" s="366"/>
      <c r="Q144" s="366"/>
      <c r="R144" s="366"/>
      <c r="S144" s="366"/>
      <c r="T144" s="366"/>
      <c r="U144" s="366"/>
    </row>
    <row r="145" customFormat="false" ht="12.75" hidden="false" customHeight="false" outlineLevel="0" collapsed="false">
      <c r="A145" s="418"/>
      <c r="B145" s="366"/>
      <c r="C145" s="366"/>
      <c r="D145" s="366"/>
      <c r="E145" s="366"/>
      <c r="F145" s="366"/>
      <c r="G145" s="366"/>
      <c r="H145" s="366"/>
      <c r="I145" s="366"/>
      <c r="J145" s="366"/>
      <c r="K145" s="366"/>
      <c r="L145" s="366"/>
      <c r="M145" s="366"/>
      <c r="N145" s="366"/>
      <c r="O145" s="366"/>
      <c r="P145" s="366"/>
      <c r="Q145" s="366"/>
      <c r="R145" s="366"/>
      <c r="S145" s="366"/>
      <c r="T145" s="366"/>
      <c r="U145" s="366"/>
    </row>
    <row r="146" customFormat="false" ht="12.75" hidden="false" customHeight="false" outlineLevel="0" collapsed="false">
      <c r="A146" s="131"/>
      <c r="B146" s="366"/>
      <c r="C146" s="366"/>
      <c r="D146" s="366"/>
      <c r="E146" s="366"/>
      <c r="F146" s="366"/>
      <c r="G146" s="366"/>
      <c r="H146" s="366"/>
      <c r="I146" s="366"/>
      <c r="J146" s="366"/>
      <c r="K146" s="366"/>
      <c r="L146" s="366"/>
      <c r="M146" s="366"/>
      <c r="N146" s="366"/>
      <c r="O146" s="366"/>
      <c r="P146" s="366"/>
      <c r="Q146" s="366"/>
      <c r="R146" s="366"/>
      <c r="S146" s="366"/>
      <c r="T146" s="366"/>
      <c r="U146" s="366"/>
    </row>
    <row r="147" customFormat="false" ht="12.75" hidden="false" customHeight="false" outlineLevel="0" collapsed="false">
      <c r="A147" s="131"/>
      <c r="B147" s="366"/>
      <c r="C147" s="366"/>
      <c r="D147" s="366"/>
      <c r="E147" s="366"/>
      <c r="F147" s="366"/>
      <c r="G147" s="366"/>
      <c r="H147" s="366"/>
      <c r="I147" s="366"/>
      <c r="J147" s="366"/>
      <c r="K147" s="366"/>
      <c r="L147" s="366"/>
      <c r="M147" s="366"/>
      <c r="N147" s="366"/>
      <c r="O147" s="366"/>
      <c r="P147" s="366"/>
      <c r="Q147" s="366"/>
      <c r="R147" s="366"/>
      <c r="S147" s="366"/>
      <c r="T147" s="366"/>
      <c r="U147" s="366"/>
    </row>
    <row r="148" customFormat="false" ht="12.75" hidden="false" customHeight="false" outlineLevel="0" collapsed="false">
      <c r="A148" s="219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</row>
    <row r="149" customFormat="false" ht="12.75" hidden="false" customHeight="false" outlineLevel="0" collapsed="false">
      <c r="A149" s="477"/>
      <c r="B149" s="366"/>
      <c r="C149" s="36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0" collapsed="false">
      <c r="A150" s="383"/>
      <c r="B150" s="366"/>
      <c r="C150" s="36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0" collapsed="false">
      <c r="A151" s="383"/>
      <c r="B151" s="366"/>
      <c r="C151" s="36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0" collapsed="false">
      <c r="A152" s="379"/>
      <c r="B152" s="366"/>
      <c r="C152" s="36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0" collapsed="false">
      <c r="A153" s="366"/>
      <c r="B153" s="366"/>
      <c r="C153" s="36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0" collapsed="false">
      <c r="A154" s="477"/>
      <c r="B154" s="366"/>
      <c r="C154" s="36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0" collapsed="false">
      <c r="A155" s="383"/>
      <c r="B155" s="366"/>
      <c r="C155" s="36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0" collapsed="false">
      <c r="A156" s="383"/>
      <c r="B156" s="366"/>
      <c r="C156" s="36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0" collapsed="false">
      <c r="A157" s="383"/>
      <c r="B157" s="366"/>
      <c r="C157" s="36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0" collapsed="false">
      <c r="A158" s="383"/>
      <c r="B158" s="366"/>
      <c r="C158" s="36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0" collapsed="false">
      <c r="A159" s="366"/>
      <c r="B159" s="366"/>
      <c r="C159" s="36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0" collapsed="false">
      <c r="A160" s="477"/>
      <c r="B160" s="366"/>
      <c r="C160" s="36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0" collapsed="false">
      <c r="A161" s="366"/>
      <c r="B161" s="366"/>
      <c r="C161" s="36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0" collapsed="false">
      <c r="A162" s="477"/>
      <c r="B162" s="366"/>
      <c r="C162" s="36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0" collapsed="false">
      <c r="A163" s="383"/>
      <c r="B163" s="366"/>
      <c r="C163" s="36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0" collapsed="false">
      <c r="A164" s="477"/>
      <c r="B164" s="366"/>
      <c r="C164" s="36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0" collapsed="false">
      <c r="A165" s="476"/>
      <c r="B165" s="366"/>
      <c r="C165" s="36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0" collapsed="false">
      <c r="A166" s="383"/>
      <c r="B166" s="366"/>
      <c r="C166" s="36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0" collapsed="false">
      <c r="A167" s="379"/>
      <c r="B167" s="366"/>
      <c r="C167" s="36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0" collapsed="false">
      <c r="A168" s="383"/>
      <c r="B168" s="366"/>
      <c r="C168" s="36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0" collapsed="false">
      <c r="A169" s="379"/>
      <c r="B169" s="366"/>
      <c r="C169" s="36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0" collapsed="false">
      <c r="A170" s="383"/>
      <c r="B170" s="366"/>
      <c r="C170" s="36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0" collapsed="false">
      <c r="A171" s="383"/>
      <c r="B171" s="366"/>
      <c r="C171" s="36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0" collapsed="false">
      <c r="A172" s="383"/>
      <c r="B172" s="366"/>
      <c r="C172" s="36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0" collapsed="false">
      <c r="A173" s="383"/>
      <c r="B173" s="366"/>
      <c r="C173" s="36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0" collapsed="false">
      <c r="A174" s="383"/>
      <c r="B174" s="366"/>
      <c r="C174" s="36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0" collapsed="false">
      <c r="A175" s="383"/>
      <c r="B175" s="366"/>
      <c r="C175" s="36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0" collapsed="false">
      <c r="A176" s="477"/>
      <c r="B176" s="366"/>
      <c r="C176" s="36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0" collapsed="false">
      <c r="A177" s="474"/>
      <c r="B177" s="366"/>
      <c r="C177" s="36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0" collapsed="false">
      <c r="A178" s="383"/>
      <c r="B178" s="366"/>
      <c r="C178" s="36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0" collapsed="false">
      <c r="A179" s="476"/>
      <c r="B179" s="366"/>
      <c r="C179" s="36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0" collapsed="false">
      <c r="A180" s="476"/>
      <c r="B180" s="366"/>
      <c r="C180" s="36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0" collapsed="false">
      <c r="A181" s="383"/>
      <c r="B181" s="366"/>
      <c r="C181" s="36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0" collapsed="false">
      <c r="A182" s="383"/>
      <c r="B182" s="366"/>
      <c r="C182" s="36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0" collapsed="false">
      <c r="A183" s="379"/>
      <c r="B183" s="366"/>
      <c r="C183" s="36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0" collapsed="false">
      <c r="A184" s="477"/>
      <c r="B184" s="366"/>
      <c r="C184" s="36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0" collapsed="false">
      <c r="A185" s="477"/>
      <c r="B185" s="366"/>
      <c r="C185" s="36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0" collapsed="false">
      <c r="A186" s="477"/>
      <c r="B186" s="366"/>
      <c r="C186" s="36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0" collapsed="false">
      <c r="A187" s="477"/>
      <c r="B187" s="366"/>
      <c r="C187" s="36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0" collapsed="false">
      <c r="A188" s="477"/>
      <c r="B188" s="366"/>
      <c r="C188" s="36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0" collapsed="false">
      <c r="A189" s="477"/>
      <c r="B189" s="366"/>
      <c r="C189" s="36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0" collapsed="false">
      <c r="A190" s="477"/>
      <c r="B190" s="366"/>
      <c r="C190" s="36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0" collapsed="false">
      <c r="A191" s="131"/>
      <c r="B191" s="366"/>
      <c r="C191" s="366"/>
      <c r="D191" s="366"/>
      <c r="E191" s="366"/>
      <c r="F191" s="366"/>
      <c r="G191" s="366"/>
      <c r="H191" s="366"/>
      <c r="I191" s="366"/>
      <c r="J191" s="366"/>
      <c r="K191" s="366"/>
      <c r="L191" s="366"/>
      <c r="M191" s="366"/>
      <c r="N191" s="366"/>
      <c r="O191" s="366"/>
      <c r="P191" s="366"/>
      <c r="Q191" s="366"/>
      <c r="R191" s="366"/>
      <c r="S191" s="366"/>
      <c r="T191" s="366"/>
      <c r="U191" s="366"/>
    </row>
    <row r="192" customFormat="false" ht="12.75" hidden="false" customHeight="false" outlineLevel="0" collapsed="false">
      <c r="A192" s="131"/>
      <c r="B192" s="366"/>
      <c r="C192" s="366"/>
      <c r="D192" s="366"/>
      <c r="E192" s="366"/>
      <c r="F192" s="366"/>
      <c r="G192" s="366"/>
      <c r="H192" s="366"/>
      <c r="I192" s="366"/>
      <c r="J192" s="366"/>
      <c r="K192" s="366"/>
      <c r="L192" s="366"/>
      <c r="M192" s="366"/>
      <c r="N192" s="366"/>
      <c r="O192" s="366"/>
      <c r="P192" s="366"/>
      <c r="Q192" s="366"/>
      <c r="R192" s="366"/>
      <c r="S192" s="366"/>
      <c r="T192" s="366"/>
      <c r="U192" s="366"/>
    </row>
    <row r="193" customFormat="false" ht="12.75" hidden="false" customHeight="false" outlineLevel="0" collapsed="false">
      <c r="A193" s="131"/>
      <c r="B193" s="131"/>
      <c r="C193" s="131"/>
      <c r="D193" s="366"/>
      <c r="E193" s="366"/>
      <c r="F193" s="366"/>
      <c r="G193" s="366"/>
      <c r="H193" s="366"/>
      <c r="I193" s="366"/>
      <c r="J193" s="366"/>
      <c r="K193" s="366"/>
      <c r="L193" s="366"/>
      <c r="M193" s="366"/>
      <c r="N193" s="366"/>
      <c r="O193" s="366"/>
      <c r="P193" s="366"/>
      <c r="Q193" s="366"/>
      <c r="R193" s="366"/>
      <c r="S193" s="366"/>
      <c r="T193" s="366"/>
      <c r="U193" s="366"/>
    </row>
    <row r="194" customFormat="false" ht="18.75" hidden="false" customHeight="false" outlineLevel="0" collapsed="false">
      <c r="A194" s="479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0" collapsed="false">
      <c r="A195" s="418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0" collapsed="false">
      <c r="A196" s="418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0" collapsed="false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0" collapsed="false">
      <c r="A198" s="219"/>
      <c r="B198" s="216"/>
      <c r="C198" s="216"/>
      <c r="D198" s="216"/>
      <c r="E198" s="216"/>
      <c r="F198" s="216"/>
      <c r="G198" s="216"/>
      <c r="H198" s="216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0" collapsed="false">
      <c r="A199" s="418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0" collapsed="false">
      <c r="A200" s="177"/>
      <c r="B200" s="480"/>
      <c r="C200" s="480"/>
      <c r="D200" s="480"/>
      <c r="E200" s="480"/>
      <c r="F200" s="480"/>
      <c r="G200" s="480"/>
      <c r="H200" s="480"/>
      <c r="I200" s="131"/>
      <c r="J200" s="480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0" collapsed="false">
      <c r="A201" s="177"/>
      <c r="B201" s="480"/>
      <c r="C201" s="480"/>
      <c r="D201" s="480"/>
      <c r="E201" s="480"/>
      <c r="F201" s="480"/>
      <c r="G201" s="480"/>
      <c r="H201" s="480"/>
      <c r="I201" s="131"/>
      <c r="J201" s="480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0" collapsed="false">
      <c r="A202" s="177"/>
      <c r="B202" s="480"/>
      <c r="C202" s="480"/>
      <c r="D202" s="480"/>
      <c r="E202" s="480"/>
      <c r="F202" s="480"/>
      <c r="G202" s="480"/>
      <c r="H202" s="480"/>
      <c r="I202" s="131"/>
      <c r="J202" s="480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0" collapsed="false">
      <c r="A203" s="177"/>
      <c r="B203" s="480"/>
      <c r="C203" s="480"/>
      <c r="D203" s="480"/>
      <c r="E203" s="480"/>
      <c r="F203" s="480"/>
      <c r="G203" s="480"/>
      <c r="H203" s="480"/>
      <c r="I203" s="131"/>
      <c r="J203" s="480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0" collapsed="false">
      <c r="A204" s="177"/>
      <c r="B204" s="480"/>
      <c r="C204" s="480"/>
      <c r="D204" s="480"/>
      <c r="E204" s="480"/>
      <c r="F204" s="480"/>
      <c r="G204" s="480"/>
      <c r="H204" s="480"/>
      <c r="I204" s="131"/>
      <c r="J204" s="480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0" collapsed="false">
      <c r="A205" s="131"/>
      <c r="B205" s="480"/>
      <c r="C205" s="480"/>
      <c r="D205" s="480"/>
      <c r="E205" s="480"/>
      <c r="F205" s="480"/>
      <c r="G205" s="480"/>
      <c r="H205" s="480"/>
      <c r="I205" s="131"/>
      <c r="J205" s="480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0" collapsed="false">
      <c r="A206" s="418"/>
      <c r="B206" s="480"/>
      <c r="C206" s="480"/>
      <c r="D206" s="480"/>
      <c r="E206" s="480"/>
      <c r="F206" s="480"/>
      <c r="G206" s="480"/>
      <c r="H206" s="480"/>
      <c r="I206" s="131"/>
      <c r="J206" s="480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0" collapsed="false">
      <c r="A207" s="177"/>
      <c r="B207" s="480"/>
      <c r="C207" s="480"/>
      <c r="D207" s="480"/>
      <c r="E207" s="480"/>
      <c r="F207" s="480"/>
      <c r="G207" s="480"/>
      <c r="H207" s="480"/>
      <c r="I207" s="131"/>
      <c r="J207" s="480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0" collapsed="false">
      <c r="A208" s="177"/>
      <c r="B208" s="480"/>
      <c r="C208" s="480"/>
      <c r="D208" s="480"/>
      <c r="E208" s="480"/>
      <c r="F208" s="480"/>
      <c r="G208" s="480"/>
      <c r="H208" s="480"/>
      <c r="I208" s="131"/>
      <c r="J208" s="480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0" collapsed="false">
      <c r="A209" s="177"/>
      <c r="B209" s="480"/>
      <c r="C209" s="480"/>
      <c r="D209" s="480"/>
      <c r="E209" s="480"/>
      <c r="F209" s="480"/>
      <c r="G209" s="480"/>
      <c r="H209" s="480"/>
      <c r="I209" s="131"/>
      <c r="J209" s="480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0" collapsed="false">
      <c r="A210" s="177"/>
      <c r="B210" s="480"/>
      <c r="C210" s="480"/>
      <c r="D210" s="480"/>
      <c r="E210" s="480"/>
      <c r="F210" s="480"/>
      <c r="G210" s="480"/>
      <c r="H210" s="480"/>
      <c r="I210" s="131"/>
      <c r="J210" s="480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0" collapsed="false">
      <c r="A211" s="177"/>
      <c r="B211" s="480"/>
      <c r="C211" s="480"/>
      <c r="D211" s="480"/>
      <c r="E211" s="480"/>
      <c r="F211" s="480"/>
      <c r="G211" s="480"/>
      <c r="H211" s="480"/>
      <c r="I211" s="131"/>
      <c r="J211" s="480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0" collapsed="false">
      <c r="A212" s="177"/>
      <c r="B212" s="480"/>
      <c r="C212" s="480"/>
      <c r="D212" s="480"/>
      <c r="E212" s="480"/>
      <c r="F212" s="480"/>
      <c r="G212" s="480"/>
      <c r="H212" s="480"/>
      <c r="I212" s="131"/>
      <c r="J212" s="480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0" collapsed="false">
      <c r="A213" s="177"/>
      <c r="B213" s="480"/>
      <c r="C213" s="480"/>
      <c r="D213" s="480"/>
      <c r="E213" s="480"/>
      <c r="F213" s="480"/>
      <c r="G213" s="480"/>
      <c r="H213" s="480"/>
      <c r="I213" s="131"/>
      <c r="J213" s="480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0" collapsed="false">
      <c r="A214" s="177"/>
      <c r="B214" s="480"/>
      <c r="C214" s="480"/>
      <c r="D214" s="480"/>
      <c r="E214" s="480"/>
      <c r="F214" s="480"/>
      <c r="G214" s="480"/>
      <c r="H214" s="480"/>
      <c r="I214" s="131"/>
      <c r="J214" s="480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0" collapsed="false">
      <c r="A215" s="177"/>
      <c r="B215" s="480"/>
      <c r="C215" s="480"/>
      <c r="D215" s="480"/>
      <c r="E215" s="480"/>
      <c r="F215" s="480"/>
      <c r="G215" s="480"/>
      <c r="H215" s="480"/>
      <c r="I215" s="131"/>
      <c r="J215" s="480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0" collapsed="false">
      <c r="A216" s="177"/>
      <c r="B216" s="480"/>
      <c r="C216" s="480"/>
      <c r="D216" s="480"/>
      <c r="E216" s="480"/>
      <c r="F216" s="480"/>
      <c r="G216" s="480"/>
      <c r="H216" s="480"/>
      <c r="I216" s="131"/>
      <c r="J216" s="480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0" collapsed="false">
      <c r="A217" s="177"/>
      <c r="B217" s="480"/>
      <c r="C217" s="480"/>
      <c r="D217" s="480"/>
      <c r="E217" s="480"/>
      <c r="F217" s="480"/>
      <c r="G217" s="480"/>
      <c r="H217" s="480"/>
      <c r="I217" s="131"/>
      <c r="J217" s="480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0" collapsed="false">
      <c r="A218" s="418"/>
      <c r="B218" s="480"/>
      <c r="C218" s="480"/>
      <c r="D218" s="480"/>
      <c r="E218" s="480"/>
      <c r="F218" s="480"/>
      <c r="G218" s="480"/>
      <c r="H218" s="480"/>
      <c r="I218" s="131"/>
      <c r="J218" s="480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0" collapsed="false">
      <c r="A219" s="177"/>
      <c r="B219" s="480"/>
      <c r="C219" s="480"/>
      <c r="D219" s="480"/>
      <c r="E219" s="480"/>
      <c r="F219" s="480"/>
      <c r="G219" s="480"/>
      <c r="H219" s="480"/>
      <c r="I219" s="131"/>
      <c r="J219" s="480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0" collapsed="false">
      <c r="A220" s="177"/>
      <c r="B220" s="480"/>
      <c r="C220" s="480"/>
      <c r="D220" s="480"/>
      <c r="E220" s="480"/>
      <c r="F220" s="480"/>
      <c r="G220" s="480"/>
      <c r="H220" s="480"/>
      <c r="I220" s="131"/>
      <c r="J220" s="480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0" collapsed="false">
      <c r="A221" s="418"/>
      <c r="B221" s="480"/>
      <c r="C221" s="480"/>
      <c r="D221" s="480"/>
      <c r="E221" s="480"/>
      <c r="F221" s="480"/>
      <c r="G221" s="480"/>
      <c r="H221" s="480"/>
      <c r="I221" s="131"/>
      <c r="J221" s="480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0" collapsed="false">
      <c r="A222" s="418"/>
      <c r="B222" s="480"/>
      <c r="C222" s="480"/>
      <c r="D222" s="480"/>
      <c r="E222" s="480"/>
      <c r="F222" s="480"/>
      <c r="G222" s="480"/>
      <c r="H222" s="480"/>
      <c r="I222" s="131"/>
      <c r="J222" s="480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0" collapsed="false">
      <c r="A223" s="131"/>
      <c r="B223" s="480"/>
      <c r="C223" s="480"/>
      <c r="D223" s="480"/>
      <c r="E223" s="480"/>
      <c r="F223" s="480"/>
      <c r="G223" s="480"/>
      <c r="H223" s="480"/>
      <c r="I223" s="131"/>
      <c r="J223" s="480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0" collapsed="false">
      <c r="A224" s="131"/>
      <c r="B224" s="480"/>
      <c r="C224" s="480"/>
      <c r="D224" s="480"/>
      <c r="E224" s="480"/>
      <c r="F224" s="480"/>
      <c r="G224" s="480"/>
      <c r="H224" s="480"/>
      <c r="I224" s="131"/>
      <c r="J224" s="480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0" collapsed="false">
      <c r="A225" s="418"/>
      <c r="B225" s="480"/>
      <c r="C225" s="480"/>
      <c r="D225" s="480"/>
      <c r="E225" s="480"/>
      <c r="F225" s="480"/>
      <c r="G225" s="480"/>
      <c r="H225" s="480"/>
      <c r="I225" s="131"/>
      <c r="J225" s="480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0" collapsed="false">
      <c r="A226" s="177"/>
      <c r="B226" s="480"/>
      <c r="C226" s="480"/>
      <c r="D226" s="480"/>
      <c r="E226" s="480"/>
      <c r="F226" s="480"/>
      <c r="G226" s="480"/>
      <c r="H226" s="480"/>
      <c r="I226" s="131"/>
      <c r="J226" s="480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0" collapsed="false">
      <c r="A227" s="418"/>
      <c r="B227" s="480"/>
      <c r="C227" s="480"/>
      <c r="D227" s="480"/>
      <c r="E227" s="480"/>
      <c r="F227" s="480"/>
      <c r="G227" s="480"/>
      <c r="H227" s="480"/>
      <c r="I227" s="131"/>
      <c r="J227" s="480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0" collapsed="false">
      <c r="A228" s="131"/>
      <c r="B228" s="480"/>
      <c r="C228" s="480"/>
      <c r="D228" s="480"/>
      <c r="E228" s="480"/>
      <c r="F228" s="480"/>
      <c r="G228" s="480"/>
      <c r="H228" s="480"/>
      <c r="I228" s="131"/>
      <c r="J228" s="480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0" collapsed="false">
      <c r="A229" s="418"/>
      <c r="B229" s="480"/>
      <c r="C229" s="480"/>
      <c r="D229" s="480"/>
      <c r="E229" s="480"/>
      <c r="F229" s="480"/>
      <c r="G229" s="480"/>
      <c r="H229" s="480"/>
      <c r="I229" s="131"/>
      <c r="J229" s="480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0" collapsed="false">
      <c r="A230" s="177"/>
      <c r="B230" s="480"/>
      <c r="C230" s="480"/>
      <c r="D230" s="480"/>
      <c r="E230" s="480"/>
      <c r="F230" s="480"/>
      <c r="G230" s="480"/>
      <c r="H230" s="480"/>
      <c r="I230" s="131"/>
      <c r="J230" s="480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0" collapsed="false">
      <c r="A231" s="177"/>
      <c r="B231" s="480"/>
      <c r="C231" s="480"/>
      <c r="D231" s="480"/>
      <c r="E231" s="480"/>
      <c r="F231" s="480"/>
      <c r="G231" s="480"/>
      <c r="H231" s="480"/>
      <c r="I231" s="131"/>
      <c r="J231" s="480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0" collapsed="false">
      <c r="A232" s="177"/>
      <c r="B232" s="480"/>
      <c r="C232" s="480"/>
      <c r="D232" s="480"/>
      <c r="E232" s="480"/>
      <c r="F232" s="480"/>
      <c r="G232" s="480"/>
      <c r="H232" s="480"/>
      <c r="I232" s="131"/>
      <c r="J232" s="480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0" collapsed="false">
      <c r="A233" s="177"/>
      <c r="B233" s="480"/>
      <c r="C233" s="480"/>
      <c r="D233" s="480"/>
      <c r="E233" s="480"/>
      <c r="F233" s="480"/>
      <c r="G233" s="480"/>
      <c r="H233" s="480"/>
      <c r="I233" s="131"/>
      <c r="J233" s="480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0" collapsed="false">
      <c r="A234" s="177"/>
      <c r="B234" s="480"/>
      <c r="C234" s="480"/>
      <c r="D234" s="480"/>
      <c r="E234" s="480"/>
      <c r="F234" s="480"/>
      <c r="G234" s="480"/>
      <c r="H234" s="480"/>
      <c r="I234" s="131"/>
      <c r="J234" s="480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0" collapsed="false">
      <c r="A235" s="177"/>
      <c r="B235" s="480"/>
      <c r="C235" s="480"/>
      <c r="D235" s="480"/>
      <c r="E235" s="480"/>
      <c r="F235" s="480"/>
      <c r="G235" s="480"/>
      <c r="H235" s="480"/>
      <c r="I235" s="131"/>
      <c r="J235" s="480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0" collapsed="false">
      <c r="A236" s="418"/>
      <c r="B236" s="480"/>
      <c r="C236" s="480"/>
      <c r="D236" s="480"/>
      <c r="E236" s="480"/>
      <c r="F236" s="480"/>
      <c r="G236" s="480"/>
      <c r="H236" s="480"/>
      <c r="I236" s="131"/>
      <c r="J236" s="480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0" collapsed="false">
      <c r="A237" s="418"/>
      <c r="B237" s="480"/>
      <c r="C237" s="480"/>
      <c r="D237" s="480"/>
      <c r="E237" s="480"/>
      <c r="F237" s="480"/>
      <c r="G237" s="480"/>
      <c r="H237" s="480"/>
      <c r="I237" s="131"/>
      <c r="J237" s="480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0" collapsed="false">
      <c r="A238" s="131"/>
      <c r="B238" s="480"/>
      <c r="C238" s="480"/>
      <c r="D238" s="480"/>
      <c r="E238" s="480"/>
      <c r="F238" s="480"/>
      <c r="G238" s="480"/>
      <c r="H238" s="480"/>
      <c r="I238" s="131"/>
      <c r="J238" s="480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0" collapsed="false">
      <c r="A239" s="418"/>
      <c r="B239" s="480"/>
      <c r="C239" s="480"/>
      <c r="D239" s="480"/>
      <c r="E239" s="480"/>
      <c r="F239" s="480"/>
      <c r="G239" s="480"/>
      <c r="H239" s="480"/>
      <c r="I239" s="131"/>
      <c r="J239" s="480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0" collapsed="false">
      <c r="A240" s="418"/>
      <c r="B240" s="480"/>
      <c r="C240" s="480"/>
      <c r="D240" s="480"/>
      <c r="E240" s="480"/>
      <c r="F240" s="480"/>
      <c r="G240" s="480"/>
      <c r="H240" s="480"/>
      <c r="I240" s="131"/>
      <c r="J240" s="480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0" collapsed="false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0" collapsed="false">
      <c r="A242" s="418"/>
      <c r="B242" s="131"/>
      <c r="C242" s="26"/>
      <c r="D242" s="26"/>
      <c r="E242" s="26"/>
      <c r="F242" s="26"/>
      <c r="G242" s="26"/>
      <c r="H242" s="26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0" collapsed="false">
      <c r="A243" s="418"/>
      <c r="B243" s="131"/>
      <c r="C243" s="26"/>
      <c r="D243" s="26"/>
      <c r="E243" s="26"/>
      <c r="F243" s="26"/>
      <c r="G243" s="26"/>
      <c r="H243" s="26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0" collapsed="false">
      <c r="A244" s="418"/>
      <c r="B244" s="131"/>
      <c r="C244" s="26"/>
      <c r="D244" s="26"/>
      <c r="E244" s="26"/>
      <c r="F244" s="26"/>
      <c r="G244" s="26"/>
      <c r="H244" s="26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0" collapsed="false">
      <c r="A245" s="418"/>
      <c r="B245" s="131"/>
      <c r="C245" s="26"/>
      <c r="D245" s="26"/>
      <c r="E245" s="26"/>
      <c r="F245" s="26"/>
      <c r="G245" s="26"/>
      <c r="H245" s="26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0" collapsed="false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8.75" hidden="false" customHeight="false" outlineLevel="0" collapsed="false">
      <c r="A247" s="478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0" collapsed="false">
      <c r="A248" s="418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0" collapsed="false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0" collapsed="false">
      <c r="A250" s="131"/>
      <c r="B250" s="131"/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0" collapsed="false">
      <c r="A251" s="481"/>
      <c r="B251" s="482"/>
      <c r="C251" s="482"/>
      <c r="D251" s="482"/>
      <c r="E251" s="482"/>
      <c r="F251" s="482"/>
      <c r="G251" s="482"/>
      <c r="H251" s="482"/>
      <c r="I251" s="482"/>
      <c r="J251" s="482"/>
      <c r="K251" s="482"/>
      <c r="L251" s="482"/>
      <c r="M251" s="482"/>
      <c r="N251" s="482"/>
      <c r="O251" s="482"/>
      <c r="P251" s="482"/>
      <c r="Q251" s="482"/>
      <c r="R251" s="482"/>
      <c r="S251" s="482"/>
      <c r="T251" s="482"/>
      <c r="U251" s="482"/>
      <c r="V251" s="482"/>
      <c r="W251" s="482"/>
      <c r="X251" s="482"/>
      <c r="Y251" s="482"/>
      <c r="Z251" s="482"/>
      <c r="AA251" s="482"/>
      <c r="AB251" s="482"/>
      <c r="AC251" s="482"/>
      <c r="AD251" s="482"/>
      <c r="AE251" s="482"/>
      <c r="AF251" s="482"/>
      <c r="AG251" s="482"/>
      <c r="AH251" s="482"/>
      <c r="AI251" s="482"/>
      <c r="AJ251" s="482"/>
      <c r="AK251" s="482"/>
      <c r="AL251" s="482"/>
      <c r="AM251" s="482"/>
      <c r="AN251" s="482"/>
      <c r="AO251" s="482"/>
      <c r="AP251" s="482"/>
      <c r="AQ251" s="482"/>
      <c r="AR251" s="482"/>
      <c r="AS251" s="482"/>
      <c r="AT251" s="482"/>
      <c r="AU251" s="482"/>
      <c r="AV251" s="482"/>
      <c r="AW251" s="482"/>
      <c r="AX251" s="482"/>
      <c r="AY251" s="482"/>
      <c r="AZ251" s="482"/>
      <c r="BA251" s="482"/>
      <c r="BB251" s="482"/>
      <c r="BC251" s="482"/>
      <c r="BD251" s="482"/>
      <c r="BE251" s="482"/>
      <c r="BF251" s="482"/>
      <c r="BG251" s="482"/>
      <c r="BH251" s="482"/>
      <c r="BI251" s="482"/>
      <c r="BJ251" s="482"/>
      <c r="BK251" s="482"/>
      <c r="BL251" s="482"/>
      <c r="BM251" s="482"/>
      <c r="BN251" s="482"/>
      <c r="BO251" s="482"/>
      <c r="BP251" s="482"/>
      <c r="BQ251" s="482"/>
      <c r="BR251" s="482"/>
      <c r="BS251" s="482"/>
      <c r="BT251" s="482"/>
      <c r="BU251" s="482"/>
      <c r="BV251" s="482"/>
      <c r="BW251" s="482"/>
      <c r="BX251" s="482"/>
      <c r="BY251" s="482"/>
      <c r="BZ251" s="482"/>
      <c r="CA251" s="482"/>
      <c r="CB251" s="482"/>
      <c r="CC251" s="482"/>
      <c r="CD251" s="482"/>
      <c r="CE251" s="482"/>
      <c r="CF251" s="482"/>
      <c r="CG251" s="482"/>
      <c r="CH251" s="482"/>
      <c r="CI251" s="482"/>
      <c r="CJ251" s="482"/>
      <c r="CK251" s="482"/>
      <c r="CL251" s="482"/>
      <c r="CM251" s="482"/>
      <c r="CN251" s="482"/>
      <c r="CO251" s="482"/>
      <c r="CP251" s="482"/>
      <c r="CQ251" s="482"/>
      <c r="CR251" s="482"/>
      <c r="CS251" s="482"/>
      <c r="CT251" s="482"/>
      <c r="CU251" s="482"/>
      <c r="CV251" s="482"/>
      <c r="CW251" s="482"/>
      <c r="CX251" s="482"/>
      <c r="CY251" s="482"/>
      <c r="CZ251" s="482"/>
      <c r="DA251" s="482"/>
      <c r="DB251" s="482"/>
      <c r="DC251" s="482"/>
      <c r="DD251" s="482"/>
      <c r="DE251" s="482"/>
      <c r="DF251" s="482"/>
      <c r="DG251" s="482"/>
      <c r="DH251" s="482"/>
      <c r="DI251" s="482"/>
      <c r="DJ251" s="482"/>
      <c r="DK251" s="482"/>
      <c r="DL251" s="482"/>
      <c r="DM251" s="482"/>
      <c r="DN251" s="482"/>
      <c r="DO251" s="482"/>
      <c r="DP251" s="482"/>
      <c r="DQ251" s="482"/>
      <c r="DR251" s="482"/>
      <c r="DS251" s="482"/>
      <c r="DT251" s="482"/>
      <c r="DU251" s="482"/>
      <c r="DV251" s="482"/>
      <c r="DW251" s="482"/>
      <c r="DX251" s="482"/>
      <c r="DY251" s="482"/>
      <c r="DZ251" s="482"/>
      <c r="EA251" s="482"/>
      <c r="EB251" s="482"/>
      <c r="EC251" s="482"/>
      <c r="ED251" s="482"/>
      <c r="EE251" s="482"/>
      <c r="EF251" s="482"/>
      <c r="EG251" s="482"/>
      <c r="EH251" s="482"/>
      <c r="EI251" s="482"/>
      <c r="EJ251" s="482"/>
      <c r="EK251" s="482"/>
      <c r="EL251" s="482"/>
      <c r="EM251" s="482"/>
      <c r="EN251" s="482"/>
      <c r="EO251" s="482"/>
      <c r="EP251" s="482"/>
      <c r="EQ251" s="482"/>
      <c r="ER251" s="482"/>
      <c r="ES251" s="482"/>
      <c r="ET251" s="482"/>
      <c r="EU251" s="482"/>
      <c r="EV251" s="482"/>
      <c r="EW251" s="482"/>
      <c r="EX251" s="482"/>
      <c r="EY251" s="482"/>
      <c r="EZ251" s="482"/>
      <c r="FA251" s="482"/>
      <c r="FB251" s="482"/>
      <c r="FC251" s="482"/>
      <c r="FD251" s="482"/>
      <c r="FE251" s="482"/>
      <c r="FF251" s="482"/>
      <c r="FG251" s="482"/>
      <c r="FH251" s="482"/>
      <c r="FI251" s="482"/>
      <c r="FJ251" s="482"/>
      <c r="FK251" s="482"/>
      <c r="FL251" s="482"/>
      <c r="FM251" s="482"/>
      <c r="FN251" s="482"/>
      <c r="FO251" s="482"/>
      <c r="FP251" s="482"/>
      <c r="FQ251" s="482"/>
      <c r="FR251" s="482"/>
      <c r="FS251" s="482"/>
      <c r="FT251" s="482"/>
      <c r="FU251" s="482"/>
      <c r="FV251" s="482"/>
      <c r="FW251" s="482"/>
      <c r="FX251" s="482"/>
      <c r="FY251" s="482"/>
      <c r="FZ251" s="482"/>
      <c r="GA251" s="482"/>
      <c r="GB251" s="482"/>
      <c r="GC251" s="482"/>
      <c r="GD251" s="482"/>
      <c r="GE251" s="482"/>
      <c r="GF251" s="482"/>
      <c r="GG251" s="482"/>
      <c r="GH251" s="482"/>
      <c r="GI251" s="482"/>
      <c r="GJ251" s="482"/>
      <c r="GK251" s="482"/>
      <c r="GL251" s="482"/>
      <c r="GM251" s="482"/>
      <c r="GN251" s="482"/>
      <c r="GO251" s="482"/>
      <c r="GP251" s="482"/>
      <c r="GQ251" s="482"/>
      <c r="GR251" s="482"/>
      <c r="GS251" s="482"/>
      <c r="GT251" s="482"/>
      <c r="GU251" s="482"/>
      <c r="GV251" s="482"/>
      <c r="GW251" s="482"/>
      <c r="GX251" s="482"/>
      <c r="GY251" s="482"/>
      <c r="GZ251" s="482"/>
      <c r="HA251" s="482"/>
      <c r="HB251" s="482"/>
      <c r="HC251" s="482"/>
      <c r="HD251" s="482"/>
      <c r="HE251" s="482"/>
      <c r="HF251" s="482"/>
      <c r="HG251" s="482"/>
      <c r="HH251" s="482"/>
      <c r="HI251" s="482"/>
      <c r="HJ251" s="482"/>
      <c r="HK251" s="482"/>
      <c r="HL251" s="482"/>
      <c r="HM251" s="482"/>
      <c r="HN251" s="482"/>
      <c r="HO251" s="482"/>
      <c r="HP251" s="482"/>
      <c r="HQ251" s="482"/>
      <c r="HR251" s="482"/>
      <c r="HS251" s="482"/>
      <c r="HT251" s="482"/>
      <c r="HU251" s="482"/>
      <c r="HV251" s="482"/>
      <c r="HW251" s="482"/>
      <c r="HX251" s="482"/>
      <c r="HY251" s="482"/>
      <c r="HZ251" s="482"/>
      <c r="IA251" s="482"/>
      <c r="IB251" s="482"/>
      <c r="IC251" s="482"/>
      <c r="ID251" s="482"/>
      <c r="IE251" s="482"/>
      <c r="IF251" s="482"/>
      <c r="IG251" s="482"/>
      <c r="IH251" s="482"/>
      <c r="II251" s="482"/>
      <c r="IJ251" s="482"/>
      <c r="IK251" s="482"/>
      <c r="IL251" s="482"/>
      <c r="IM251" s="482"/>
      <c r="IN251" s="482"/>
      <c r="IO251" s="482"/>
      <c r="IP251" s="482"/>
      <c r="IQ251" s="482"/>
      <c r="IR251" s="482"/>
      <c r="IS251" s="482"/>
      <c r="IT251" s="482"/>
      <c r="IU251" s="482"/>
      <c r="IV251" s="482"/>
      <c r="IW251" s="482"/>
    </row>
    <row r="252" customFormat="false" ht="12.75" hidden="false" customHeight="false" outlineLevel="0" collapsed="false">
      <c r="A252" s="418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0" collapsed="false">
      <c r="A253" s="418"/>
      <c r="B253" s="131"/>
      <c r="C253" s="224"/>
      <c r="D253" s="224"/>
      <c r="E253" s="224"/>
      <c r="F253" s="224"/>
      <c r="G253" s="224"/>
      <c r="H253" s="224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0" collapsed="false">
      <c r="A254" s="418"/>
      <c r="B254" s="131"/>
      <c r="C254" s="224"/>
      <c r="D254" s="224"/>
      <c r="E254" s="224"/>
      <c r="F254" s="224"/>
      <c r="G254" s="224"/>
      <c r="H254" s="224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0" collapsed="false">
      <c r="A255" s="131"/>
      <c r="B255" s="131"/>
      <c r="C255" s="483"/>
      <c r="D255" s="483"/>
      <c r="E255" s="483"/>
      <c r="F255" s="483"/>
      <c r="G255" s="483"/>
      <c r="H255" s="483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0" collapsed="false">
      <c r="A256" s="418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0" collapsed="false">
      <c r="A257" s="48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0" collapsed="false">
      <c r="A258" s="484"/>
      <c r="B258" s="131"/>
      <c r="C258" s="26"/>
      <c r="D258" s="26"/>
      <c r="E258" s="26"/>
      <c r="F258" s="26"/>
      <c r="G258" s="26"/>
      <c r="H258" s="26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0" collapsed="false">
      <c r="A259" s="484"/>
      <c r="B259" s="131"/>
      <c r="C259" s="26"/>
      <c r="D259" s="26"/>
      <c r="E259" s="26"/>
      <c r="F259" s="26"/>
      <c r="G259" s="26"/>
      <c r="H259" s="26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0" collapsed="false">
      <c r="A260" s="484"/>
      <c r="B260" s="131"/>
      <c r="C260" s="26"/>
      <c r="D260" s="26"/>
      <c r="E260" s="26"/>
      <c r="F260" s="26"/>
      <c r="G260" s="26"/>
      <c r="H260" s="26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0" collapsed="false">
      <c r="A261" s="484"/>
      <c r="B261" s="131"/>
      <c r="C261" s="26"/>
      <c r="D261" s="26"/>
      <c r="E261" s="26"/>
      <c r="F261" s="26"/>
      <c r="G261" s="26"/>
      <c r="H261" s="26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0" collapsed="false">
      <c r="A262" s="484"/>
      <c r="B262" s="131"/>
      <c r="C262" s="224"/>
      <c r="D262" s="224"/>
      <c r="E262" s="224"/>
      <c r="F262" s="224"/>
      <c r="G262" s="224"/>
      <c r="H262" s="224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0" collapsed="false">
      <c r="A263" s="418"/>
      <c r="B263" s="131"/>
      <c r="C263" s="485"/>
      <c r="D263" s="485"/>
      <c r="E263" s="485"/>
      <c r="F263" s="485"/>
      <c r="G263" s="485"/>
      <c r="H263" s="485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0" collapsed="false">
      <c r="A264" s="484"/>
      <c r="B264" s="131"/>
      <c r="C264" s="486"/>
      <c r="D264" s="486"/>
      <c r="E264" s="486"/>
      <c r="F264" s="486"/>
      <c r="G264" s="486"/>
      <c r="H264" s="486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0" collapsed="false">
      <c r="A265" s="484"/>
      <c r="B265" s="131"/>
      <c r="C265" s="486"/>
      <c r="D265" s="486"/>
      <c r="E265" s="486"/>
      <c r="F265" s="486"/>
      <c r="G265" s="486"/>
      <c r="H265" s="48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0" collapsed="false">
      <c r="A266" s="484"/>
      <c r="B266" s="131"/>
      <c r="C266" s="486"/>
      <c r="D266" s="486"/>
      <c r="E266" s="486"/>
      <c r="F266" s="486"/>
      <c r="G266" s="486"/>
      <c r="H266" s="48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0" collapsed="false">
      <c r="A267" s="484"/>
      <c r="B267" s="131"/>
      <c r="C267" s="486"/>
      <c r="D267" s="486"/>
      <c r="E267" s="486"/>
      <c r="F267" s="486"/>
      <c r="G267" s="486"/>
      <c r="H267" s="48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0" collapsed="false">
      <c r="A268" s="484"/>
      <c r="B268" s="131"/>
      <c r="C268" s="485"/>
      <c r="D268" s="485"/>
      <c r="E268" s="485"/>
      <c r="F268" s="485"/>
      <c r="G268" s="485"/>
      <c r="H268" s="485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0" collapsed="false">
      <c r="A269" s="418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0" collapsed="false">
      <c r="A270" s="131"/>
      <c r="B270" s="131"/>
      <c r="C270" s="26"/>
      <c r="D270" s="26"/>
      <c r="E270" s="26"/>
      <c r="F270" s="26"/>
      <c r="G270" s="26"/>
      <c r="H270" s="26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0" collapsed="false">
      <c r="A271" s="131"/>
      <c r="B271" s="131"/>
      <c r="C271" s="26"/>
      <c r="D271" s="26"/>
      <c r="E271" s="26"/>
      <c r="F271" s="26"/>
      <c r="G271" s="26"/>
      <c r="H271" s="26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0" collapsed="false">
      <c r="A272" s="131"/>
      <c r="B272" s="131"/>
      <c r="C272" s="26"/>
      <c r="D272" s="26"/>
      <c r="E272" s="26"/>
      <c r="F272" s="26"/>
      <c r="G272" s="26"/>
      <c r="H272" s="26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0" collapsed="false">
      <c r="A273" s="131"/>
      <c r="B273" s="469"/>
      <c r="C273" s="26"/>
      <c r="D273" s="26"/>
      <c r="E273" s="26"/>
      <c r="F273" s="26"/>
      <c r="G273" s="26"/>
      <c r="H273" s="26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0" collapsed="false">
      <c r="A274" s="131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0" collapsed="false">
      <c r="A275" s="418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0" collapsed="false">
      <c r="A276" s="131"/>
      <c r="B276" s="131"/>
      <c r="C276" s="224"/>
      <c r="D276" s="224"/>
      <c r="E276" s="224"/>
      <c r="F276" s="224"/>
      <c r="G276" s="224"/>
      <c r="H276" s="224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0" collapsed="false">
      <c r="A277" s="484"/>
      <c r="B277" s="131"/>
      <c r="C277" s="224"/>
      <c r="D277" s="224"/>
      <c r="E277" s="224"/>
      <c r="F277" s="224"/>
      <c r="G277" s="224"/>
      <c r="H277" s="224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0" collapsed="false">
      <c r="A278" s="484"/>
      <c r="B278" s="131"/>
      <c r="C278" s="224"/>
      <c r="D278" s="224"/>
      <c r="E278" s="224"/>
      <c r="F278" s="224"/>
      <c r="G278" s="224"/>
      <c r="H278" s="224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0" collapsed="false">
      <c r="A279" s="484"/>
      <c r="B279" s="469"/>
      <c r="C279" s="224"/>
      <c r="D279" s="224"/>
      <c r="E279" s="224"/>
      <c r="F279" s="224"/>
      <c r="G279" s="224"/>
      <c r="H279" s="224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0" collapsed="false">
      <c r="A280" s="131"/>
      <c r="B280" s="131"/>
      <c r="C280" s="224"/>
      <c r="D280" s="224"/>
      <c r="E280" s="224"/>
      <c r="F280" s="224"/>
      <c r="G280" s="224"/>
      <c r="H280" s="224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0" collapsed="false">
      <c r="A281" s="131"/>
      <c r="B281" s="131"/>
      <c r="C281" s="224"/>
      <c r="D281" s="224"/>
      <c r="E281" s="224"/>
      <c r="F281" s="224"/>
      <c r="G281" s="224"/>
      <c r="H281" s="224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0" collapsed="false">
      <c r="A282" s="131"/>
      <c r="B282" s="131"/>
      <c r="C282" s="224"/>
      <c r="D282" s="224"/>
      <c r="E282" s="224"/>
      <c r="F282" s="224"/>
      <c r="G282" s="224"/>
      <c r="H282" s="224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0" collapsed="false">
      <c r="A283" s="131"/>
      <c r="B283" s="131"/>
      <c r="C283" s="224"/>
      <c r="D283" s="224"/>
      <c r="E283" s="224"/>
      <c r="F283" s="224"/>
      <c r="G283" s="224"/>
      <c r="H283" s="224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0" collapsed="false">
      <c r="A284" s="131"/>
      <c r="B284" s="131"/>
      <c r="C284" s="224"/>
      <c r="D284" s="224"/>
      <c r="E284" s="224"/>
      <c r="F284" s="224"/>
      <c r="G284" s="224"/>
      <c r="H284" s="224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0" collapsed="false">
      <c r="A285" s="131"/>
      <c r="B285" s="131"/>
      <c r="C285" s="224"/>
      <c r="D285" s="224"/>
      <c r="E285" s="224"/>
      <c r="F285" s="224"/>
      <c r="G285" s="224"/>
      <c r="H285" s="224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0" collapsed="fals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0" collapsed="false">
      <c r="A287" s="418"/>
      <c r="B287" s="487"/>
      <c r="C287" s="487"/>
      <c r="D287" s="487"/>
      <c r="E287" s="487"/>
      <c r="F287" s="487"/>
      <c r="G287" s="487"/>
      <c r="H287" s="487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0" collapsed="false">
      <c r="A288" s="418"/>
      <c r="B288" s="469"/>
      <c r="C288" s="487"/>
      <c r="D288" s="487"/>
      <c r="E288" s="487"/>
      <c r="F288" s="487"/>
      <c r="G288" s="487"/>
      <c r="H288" s="487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0" collapsed="false">
      <c r="A289" s="418"/>
      <c r="B289" s="487"/>
      <c r="C289" s="487"/>
      <c r="D289" s="487"/>
      <c r="E289" s="487"/>
      <c r="F289" s="487"/>
      <c r="G289" s="487"/>
      <c r="H289" s="487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0" collapsed="false">
      <c r="A290" s="418"/>
      <c r="B290" s="131"/>
      <c r="C290" s="487"/>
      <c r="D290" s="487"/>
      <c r="E290" s="487"/>
      <c r="F290" s="487"/>
      <c r="G290" s="487"/>
      <c r="H290" s="487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0" collapsed="false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0" collapsed="false">
      <c r="A292" s="418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0" collapsed="false">
      <c r="A293" s="418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0" collapsed="false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0" collapsed="false">
      <c r="A295" s="131"/>
      <c r="B295" s="131"/>
      <c r="C295" s="480"/>
      <c r="D295" s="480"/>
      <c r="E295" s="480"/>
      <c r="F295" s="480"/>
      <c r="G295" s="480"/>
      <c r="H295" s="480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0" collapsed="false">
      <c r="A296" s="131"/>
      <c r="B296" s="131"/>
      <c r="C296" s="487"/>
      <c r="D296" s="487"/>
      <c r="E296" s="487"/>
      <c r="F296" s="487"/>
      <c r="G296" s="487"/>
      <c r="H296" s="487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0" collapsed="false">
      <c r="A297" s="131"/>
      <c r="B297" s="131"/>
      <c r="C297" s="488"/>
      <c r="D297" s="488"/>
      <c r="E297" s="488"/>
      <c r="F297" s="488"/>
      <c r="G297" s="488"/>
      <c r="H297" s="488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0" collapsed="false">
      <c r="A298" s="131"/>
      <c r="B298" s="131"/>
      <c r="C298" s="480"/>
      <c r="D298" s="480"/>
      <c r="E298" s="480"/>
      <c r="F298" s="480"/>
      <c r="G298" s="480"/>
      <c r="H298" s="480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0" collapsed="false">
      <c r="A299" s="131"/>
      <c r="B299" s="131"/>
      <c r="C299" s="488"/>
      <c r="D299" s="488"/>
      <c r="E299" s="488"/>
      <c r="F299" s="488"/>
      <c r="G299" s="488"/>
      <c r="H299" s="488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0" collapsed="false">
      <c r="A300" s="131"/>
      <c r="B300" s="131"/>
      <c r="C300" s="489"/>
      <c r="D300" s="489"/>
      <c r="E300" s="489"/>
      <c r="F300" s="489"/>
      <c r="G300" s="489"/>
      <c r="H300" s="489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0" collapsed="false">
      <c r="A301" s="131"/>
      <c r="B301" s="131"/>
      <c r="C301" s="489"/>
      <c r="D301" s="489"/>
      <c r="E301" s="489"/>
      <c r="F301" s="489"/>
      <c r="G301" s="489"/>
      <c r="H301" s="489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8.75" hidden="true" customHeight="false" outlineLevel="1" collapsed="false">
      <c r="A302" s="478"/>
      <c r="B302" s="131"/>
      <c r="C302" s="489"/>
      <c r="D302" s="489"/>
      <c r="E302" s="489"/>
      <c r="F302" s="489"/>
      <c r="G302" s="489"/>
      <c r="H302" s="489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true" customHeight="false" outlineLevel="1" collapsed="false">
      <c r="A303" s="418"/>
      <c r="B303" s="131"/>
      <c r="C303" s="489"/>
      <c r="D303" s="489"/>
      <c r="E303" s="489"/>
      <c r="F303" s="489"/>
      <c r="G303" s="489"/>
      <c r="H303" s="489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true" customHeight="false" outlineLevel="1" collapsed="false">
      <c r="A304" s="131"/>
      <c r="B304" s="131"/>
      <c r="C304" s="489"/>
      <c r="D304" s="489"/>
      <c r="E304" s="489"/>
      <c r="F304" s="489"/>
      <c r="G304" s="489"/>
      <c r="H304" s="489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true" customHeight="false" outlineLevel="1" collapsed="false">
      <c r="A305" s="418"/>
      <c r="B305" s="153"/>
      <c r="C305" s="153"/>
      <c r="D305" s="216"/>
      <c r="E305" s="216"/>
      <c r="F305" s="153"/>
      <c r="G305" s="153"/>
      <c r="H305" s="216"/>
      <c r="I305" s="153"/>
      <c r="J305" s="153"/>
      <c r="K305" s="153"/>
      <c r="L305" s="216"/>
      <c r="M305" s="153"/>
      <c r="N305" s="153"/>
      <c r="O305" s="131"/>
      <c r="P305" s="131"/>
      <c r="Q305" s="131"/>
      <c r="R305" s="131"/>
      <c r="S305" s="131"/>
      <c r="T305" s="153"/>
      <c r="U305" s="131"/>
    </row>
    <row r="306" customFormat="false" ht="12.75" hidden="true" customHeight="false" outlineLevel="1" collapsed="false">
      <c r="A306" s="418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true" customHeight="false" outlineLevel="1" collapsed="false">
      <c r="A307" s="131"/>
      <c r="B307" s="131"/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2.75" hidden="true" customHeight="false" outlineLevel="1" collapsed="false">
      <c r="A308" s="131"/>
      <c r="B308" s="480"/>
      <c r="C308" s="480"/>
      <c r="D308" s="480"/>
      <c r="E308" s="480"/>
      <c r="F308" s="480"/>
      <c r="G308" s="480"/>
      <c r="H308" s="480"/>
      <c r="I308" s="480"/>
      <c r="J308" s="480"/>
      <c r="K308" s="480"/>
      <c r="L308" s="480"/>
      <c r="M308" s="480"/>
      <c r="N308" s="480"/>
      <c r="O308" s="131"/>
      <c r="P308" s="131"/>
      <c r="Q308" s="131"/>
      <c r="R308" s="131"/>
      <c r="S308" s="131"/>
      <c r="T308" s="480"/>
      <c r="U308" s="131"/>
    </row>
    <row r="309" customFormat="false" ht="12.75" hidden="true" customHeight="false" outlineLevel="1" collapsed="false">
      <c r="A309" s="131"/>
      <c r="B309" s="131"/>
      <c r="C309" s="131"/>
      <c r="D309" s="131"/>
      <c r="E309" s="131"/>
      <c r="F309" s="131"/>
      <c r="G309" s="131"/>
      <c r="H309" s="13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true" customHeight="false" outlineLevel="1" collapsed="false">
      <c r="A310" s="131"/>
      <c r="B310" s="487"/>
      <c r="C310" s="487"/>
      <c r="D310" s="480"/>
      <c r="E310" s="480"/>
      <c r="F310" s="480"/>
      <c r="G310" s="480"/>
      <c r="H310" s="480"/>
      <c r="I310" s="480"/>
      <c r="J310" s="480"/>
      <c r="K310" s="480"/>
      <c r="L310" s="480"/>
      <c r="M310" s="480"/>
      <c r="N310" s="480"/>
      <c r="O310" s="131"/>
      <c r="P310" s="131"/>
      <c r="Q310" s="131"/>
      <c r="R310" s="131"/>
      <c r="S310" s="131"/>
      <c r="T310" s="480"/>
      <c r="U310" s="131"/>
    </row>
    <row r="311" customFormat="false" ht="12.75" hidden="true" customHeight="false" outlineLevel="1" collapsed="false">
      <c r="A311" s="131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</row>
    <row r="312" customFormat="false" ht="12.75" hidden="true" customHeight="false" outlineLevel="1" collapsed="false">
      <c r="A312" s="131"/>
      <c r="B312" s="480"/>
      <c r="C312" s="480"/>
      <c r="D312" s="480"/>
      <c r="E312" s="480"/>
      <c r="F312" s="480"/>
      <c r="G312" s="480"/>
      <c r="H312" s="480"/>
      <c r="I312" s="480"/>
      <c r="J312" s="480"/>
      <c r="K312" s="480"/>
      <c r="L312" s="480"/>
      <c r="M312" s="480"/>
      <c r="N312" s="480"/>
      <c r="O312" s="131"/>
      <c r="P312" s="131"/>
      <c r="Q312" s="131"/>
      <c r="R312" s="131"/>
      <c r="S312" s="131"/>
      <c r="T312" s="480"/>
      <c r="U312" s="480"/>
      <c r="V312" s="480"/>
      <c r="W312" s="480"/>
      <c r="X312" s="480"/>
      <c r="Y312" s="480"/>
      <c r="Z312" s="480"/>
    </row>
    <row r="313" customFormat="false" ht="12.75" hidden="true" customHeight="false" outlineLevel="1" collapsed="false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true" customHeight="false" outlineLevel="1" collapsed="false">
      <c r="A314" s="131"/>
      <c r="B314" s="480"/>
      <c r="C314" s="480"/>
      <c r="D314" s="480"/>
      <c r="E314" s="480"/>
      <c r="F314" s="480"/>
      <c r="G314" s="480"/>
      <c r="H314" s="480"/>
      <c r="I314" s="480"/>
      <c r="J314" s="480"/>
      <c r="K314" s="480"/>
      <c r="L314" s="480"/>
      <c r="M314" s="480"/>
      <c r="N314" s="480"/>
      <c r="O314" s="131"/>
      <c r="P314" s="131"/>
      <c r="Q314" s="131"/>
      <c r="R314" s="131"/>
      <c r="S314" s="131"/>
      <c r="T314" s="480"/>
      <c r="U314" s="131"/>
    </row>
    <row r="315" customFormat="false" ht="12.75" hidden="true" customHeight="false" outlineLevel="1" collapsed="fals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true" customHeight="false" outlineLevel="1" collapsed="false">
      <c r="A316" s="131"/>
      <c r="B316" s="480"/>
      <c r="C316" s="480"/>
      <c r="D316" s="480"/>
      <c r="E316" s="480"/>
      <c r="F316" s="480"/>
      <c r="G316" s="480"/>
      <c r="H316" s="480"/>
      <c r="I316" s="480"/>
      <c r="J316" s="480"/>
      <c r="K316" s="480"/>
      <c r="L316" s="480"/>
      <c r="M316" s="480"/>
      <c r="N316" s="480"/>
      <c r="O316" s="131"/>
      <c r="P316" s="131"/>
      <c r="Q316" s="131"/>
      <c r="R316" s="131"/>
      <c r="S316" s="131"/>
      <c r="T316" s="480"/>
      <c r="U316" s="480"/>
    </row>
    <row r="317" customFormat="false" ht="12.75" hidden="true" customHeight="false" outlineLevel="1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2.75" hidden="true" customHeight="false" outlineLevel="1" collapsed="false">
      <c r="A318" s="131"/>
      <c r="B318" s="480"/>
      <c r="C318" s="480"/>
      <c r="D318" s="480"/>
      <c r="E318" s="480"/>
      <c r="F318" s="480"/>
      <c r="G318" s="480"/>
      <c r="H318" s="480"/>
      <c r="I318" s="480"/>
      <c r="J318" s="480"/>
      <c r="K318" s="480"/>
      <c r="L318" s="480"/>
      <c r="M318" s="480"/>
      <c r="N318" s="480"/>
      <c r="O318" s="131"/>
      <c r="P318" s="131"/>
      <c r="Q318" s="131"/>
      <c r="R318" s="131"/>
      <c r="S318" s="131"/>
      <c r="T318" s="480"/>
      <c r="U318" s="480"/>
    </row>
    <row r="319" customFormat="false" ht="12.75" hidden="true" customHeight="false" outlineLevel="1" collapsed="false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0" collapsed="false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0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false" customHeight="false" outlineLevel="0" collapsed="false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</row>
    <row r="323" customFormat="false" ht="18.75" hidden="false" customHeight="false" outlineLevel="0" collapsed="false">
      <c r="A323" s="479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false" customHeight="false" outlineLevel="0" collapsed="false">
      <c r="A324" s="418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</row>
    <row r="325" customFormat="false" ht="12.75" hidden="false" customHeight="false" outlineLevel="0" collapsed="false">
      <c r="A325" s="418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</row>
    <row r="326" customFormat="false" ht="12.75" hidden="false" customHeight="false" outlineLevel="0" collapsed="fals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0" collapsed="false">
      <c r="A327" s="219"/>
      <c r="B327" s="216"/>
      <c r="C327" s="216"/>
      <c r="D327" s="216"/>
      <c r="E327" s="216"/>
      <c r="F327" s="216"/>
      <c r="G327" s="216"/>
      <c r="H327" s="216"/>
      <c r="I327" s="216"/>
      <c r="J327" s="216"/>
      <c r="K327" s="216"/>
      <c r="L327" s="216"/>
      <c r="M327" s="216"/>
      <c r="N327" s="216"/>
      <c r="O327" s="216"/>
      <c r="P327" s="216"/>
      <c r="Q327" s="216"/>
      <c r="R327" s="216"/>
      <c r="S327" s="216"/>
      <c r="T327" s="216"/>
      <c r="U327" s="216"/>
    </row>
    <row r="328" customFormat="false" ht="12.75" hidden="false" customHeight="false" outlineLevel="0" collapsed="false">
      <c r="A328" s="418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2.75" hidden="false" customHeight="false" outlineLevel="0" collapsed="false">
      <c r="A329" s="177"/>
      <c r="B329" s="480"/>
      <c r="C329" s="480"/>
      <c r="D329" s="480"/>
      <c r="E329" s="480"/>
      <c r="F329" s="480"/>
      <c r="G329" s="480"/>
      <c r="H329" s="480"/>
      <c r="I329" s="480"/>
      <c r="J329" s="480"/>
      <c r="K329" s="480"/>
      <c r="L329" s="480"/>
      <c r="M329" s="480"/>
      <c r="N329" s="480"/>
      <c r="O329" s="480"/>
      <c r="P329" s="480"/>
      <c r="Q329" s="480"/>
      <c r="R329" s="480"/>
      <c r="S329" s="480"/>
      <c r="T329" s="480"/>
      <c r="U329" s="480"/>
    </row>
    <row r="330" customFormat="false" ht="12.75" hidden="false" customHeight="false" outlineLevel="0" collapsed="false">
      <c r="A330" s="177"/>
      <c r="B330" s="480"/>
      <c r="C330" s="480"/>
      <c r="D330" s="480"/>
      <c r="E330" s="480"/>
      <c r="F330" s="480"/>
      <c r="G330" s="480"/>
      <c r="H330" s="480"/>
      <c r="I330" s="480"/>
      <c r="J330" s="480"/>
      <c r="K330" s="480"/>
      <c r="L330" s="480"/>
      <c r="M330" s="480"/>
      <c r="N330" s="480"/>
      <c r="O330" s="480"/>
      <c r="P330" s="480"/>
      <c r="Q330" s="480"/>
      <c r="R330" s="480"/>
      <c r="S330" s="480"/>
      <c r="T330" s="480"/>
      <c r="U330" s="480"/>
    </row>
    <row r="331" customFormat="false" ht="12.75" hidden="false" customHeight="false" outlineLevel="0" collapsed="false">
      <c r="A331" s="177"/>
      <c r="B331" s="480"/>
      <c r="C331" s="480"/>
      <c r="D331" s="480"/>
      <c r="E331" s="480"/>
      <c r="F331" s="480"/>
      <c r="G331" s="480"/>
      <c r="H331" s="480"/>
      <c r="I331" s="480"/>
      <c r="J331" s="480"/>
      <c r="K331" s="480"/>
      <c r="L331" s="480"/>
      <c r="M331" s="480"/>
      <c r="N331" s="480"/>
      <c r="O331" s="480"/>
      <c r="P331" s="480"/>
      <c r="Q331" s="480"/>
      <c r="R331" s="480"/>
      <c r="S331" s="480"/>
      <c r="T331" s="480"/>
      <c r="U331" s="480"/>
    </row>
    <row r="332" customFormat="false" ht="12.75" hidden="false" customHeight="false" outlineLevel="0" collapsed="false">
      <c r="A332" s="177"/>
      <c r="B332" s="480"/>
      <c r="C332" s="480"/>
      <c r="D332" s="480"/>
      <c r="E332" s="480"/>
      <c r="F332" s="480"/>
      <c r="G332" s="480"/>
      <c r="H332" s="480"/>
      <c r="I332" s="480"/>
      <c r="J332" s="480"/>
      <c r="K332" s="480"/>
      <c r="L332" s="480"/>
      <c r="M332" s="480"/>
      <c r="N332" s="480"/>
      <c r="O332" s="480"/>
      <c r="P332" s="480"/>
      <c r="Q332" s="480"/>
      <c r="R332" s="480"/>
      <c r="S332" s="480"/>
      <c r="T332" s="480"/>
      <c r="U332" s="480"/>
    </row>
    <row r="333" customFormat="false" ht="12.75" hidden="false" customHeight="false" outlineLevel="0" collapsed="false">
      <c r="A333" s="177"/>
      <c r="B333" s="480"/>
      <c r="C333" s="480"/>
      <c r="D333" s="480"/>
      <c r="E333" s="480"/>
      <c r="F333" s="480"/>
      <c r="G333" s="480"/>
      <c r="H333" s="480"/>
      <c r="I333" s="480"/>
      <c r="J333" s="480"/>
      <c r="K333" s="480"/>
      <c r="L333" s="480"/>
      <c r="M333" s="480"/>
      <c r="N333" s="480"/>
      <c r="O333" s="480"/>
      <c r="P333" s="480"/>
      <c r="Q333" s="480"/>
      <c r="R333" s="480"/>
      <c r="S333" s="480"/>
      <c r="T333" s="480"/>
      <c r="U333" s="480"/>
    </row>
    <row r="334" customFormat="false" ht="12.75" hidden="false" customHeight="false" outlineLevel="0" collapsed="false">
      <c r="A334" s="131"/>
      <c r="B334" s="480"/>
      <c r="C334" s="480"/>
      <c r="D334" s="480"/>
      <c r="E334" s="480"/>
      <c r="F334" s="480"/>
      <c r="G334" s="480"/>
      <c r="H334" s="480"/>
      <c r="I334" s="480"/>
      <c r="J334" s="480"/>
      <c r="K334" s="480"/>
      <c r="L334" s="480"/>
      <c r="M334" s="480"/>
      <c r="N334" s="480"/>
      <c r="O334" s="480"/>
      <c r="P334" s="480"/>
      <c r="Q334" s="480"/>
      <c r="R334" s="480"/>
      <c r="S334" s="480"/>
      <c r="T334" s="480"/>
      <c r="U334" s="480"/>
    </row>
    <row r="335" customFormat="false" ht="12.75" hidden="false" customHeight="false" outlineLevel="0" collapsed="false">
      <c r="A335" s="418"/>
      <c r="B335" s="480"/>
      <c r="C335" s="480"/>
      <c r="D335" s="480"/>
      <c r="E335" s="480"/>
      <c r="F335" s="480"/>
      <c r="G335" s="480"/>
      <c r="H335" s="480"/>
      <c r="I335" s="480"/>
      <c r="J335" s="480"/>
      <c r="K335" s="480"/>
      <c r="L335" s="480"/>
      <c r="M335" s="480"/>
      <c r="N335" s="480"/>
      <c r="O335" s="480"/>
      <c r="P335" s="480"/>
      <c r="Q335" s="480"/>
      <c r="R335" s="480"/>
      <c r="S335" s="480"/>
      <c r="T335" s="480"/>
      <c r="U335" s="480"/>
    </row>
    <row r="336" customFormat="false" ht="12.75" hidden="false" customHeight="false" outlineLevel="0" collapsed="false">
      <c r="A336" s="177"/>
      <c r="B336" s="480"/>
      <c r="C336" s="480"/>
      <c r="D336" s="480"/>
      <c r="E336" s="480"/>
      <c r="F336" s="480"/>
      <c r="G336" s="480"/>
      <c r="H336" s="480"/>
      <c r="I336" s="480"/>
      <c r="J336" s="480"/>
      <c r="K336" s="480"/>
      <c r="L336" s="480"/>
      <c r="M336" s="480"/>
      <c r="N336" s="480"/>
      <c r="O336" s="480"/>
      <c r="P336" s="480"/>
      <c r="Q336" s="480"/>
      <c r="R336" s="480"/>
      <c r="S336" s="480"/>
      <c r="T336" s="480"/>
      <c r="U336" s="480"/>
    </row>
    <row r="337" customFormat="false" ht="12.75" hidden="false" customHeight="false" outlineLevel="0" collapsed="false">
      <c r="A337" s="177"/>
      <c r="B337" s="480"/>
      <c r="C337" s="480"/>
      <c r="D337" s="480"/>
      <c r="E337" s="480"/>
      <c r="F337" s="480"/>
      <c r="G337" s="480"/>
      <c r="H337" s="480"/>
      <c r="I337" s="480"/>
      <c r="J337" s="480"/>
      <c r="K337" s="480"/>
      <c r="L337" s="480"/>
      <c r="M337" s="480"/>
      <c r="N337" s="480"/>
      <c r="O337" s="480"/>
      <c r="P337" s="480"/>
      <c r="Q337" s="480"/>
      <c r="R337" s="480"/>
      <c r="S337" s="480"/>
      <c r="T337" s="480"/>
      <c r="U337" s="480"/>
    </row>
    <row r="338" customFormat="false" ht="12.75" hidden="false" customHeight="false" outlineLevel="0" collapsed="false">
      <c r="A338" s="177"/>
      <c r="B338" s="480"/>
      <c r="C338" s="480"/>
      <c r="D338" s="480"/>
      <c r="E338" s="480"/>
      <c r="F338" s="480"/>
      <c r="G338" s="480"/>
      <c r="H338" s="480"/>
      <c r="I338" s="480"/>
      <c r="J338" s="480"/>
      <c r="K338" s="480"/>
      <c r="L338" s="480"/>
      <c r="M338" s="480"/>
      <c r="N338" s="480"/>
      <c r="O338" s="480"/>
      <c r="P338" s="480"/>
      <c r="Q338" s="480"/>
      <c r="R338" s="480"/>
      <c r="S338" s="480"/>
      <c r="T338" s="480"/>
      <c r="U338" s="480"/>
    </row>
    <row r="339" customFormat="false" ht="12.75" hidden="false" customHeight="false" outlineLevel="0" collapsed="false">
      <c r="A339" s="177"/>
      <c r="B339" s="480"/>
      <c r="C339" s="480"/>
      <c r="D339" s="480"/>
      <c r="E339" s="480"/>
      <c r="F339" s="480"/>
      <c r="G339" s="480"/>
      <c r="H339" s="480"/>
      <c r="I339" s="480"/>
      <c r="J339" s="480"/>
      <c r="K339" s="480"/>
      <c r="L339" s="480"/>
      <c r="M339" s="480"/>
      <c r="N339" s="480"/>
      <c r="O339" s="480"/>
      <c r="P339" s="480"/>
      <c r="Q339" s="480"/>
      <c r="R339" s="480"/>
      <c r="S339" s="480"/>
      <c r="T339" s="480"/>
      <c r="U339" s="480"/>
    </row>
    <row r="340" customFormat="false" ht="12.75" hidden="false" customHeight="false" outlineLevel="0" collapsed="false">
      <c r="A340" s="177"/>
      <c r="B340" s="480"/>
      <c r="C340" s="480"/>
      <c r="D340" s="480"/>
      <c r="E340" s="480"/>
      <c r="F340" s="480"/>
      <c r="G340" s="480"/>
      <c r="H340" s="480"/>
      <c r="I340" s="480"/>
      <c r="J340" s="480"/>
      <c r="K340" s="480"/>
      <c r="L340" s="480"/>
      <c r="M340" s="480"/>
      <c r="N340" s="480"/>
      <c r="O340" s="480"/>
      <c r="P340" s="480"/>
      <c r="Q340" s="480"/>
      <c r="R340" s="480"/>
      <c r="S340" s="480"/>
      <c r="T340" s="480"/>
      <c r="U340" s="480"/>
    </row>
    <row r="341" customFormat="false" ht="12.75" hidden="false" customHeight="false" outlineLevel="0" collapsed="false">
      <c r="A341" s="177"/>
      <c r="B341" s="480"/>
      <c r="C341" s="480"/>
      <c r="D341" s="480"/>
      <c r="E341" s="480"/>
      <c r="F341" s="480"/>
      <c r="G341" s="480"/>
      <c r="H341" s="480"/>
      <c r="I341" s="480"/>
      <c r="J341" s="480"/>
      <c r="K341" s="480"/>
      <c r="L341" s="480"/>
      <c r="M341" s="480"/>
      <c r="N341" s="480"/>
      <c r="O341" s="480"/>
      <c r="P341" s="480"/>
      <c r="Q341" s="480"/>
      <c r="R341" s="480"/>
      <c r="S341" s="480"/>
      <c r="T341" s="480"/>
      <c r="U341" s="480"/>
    </row>
    <row r="342" customFormat="false" ht="12.75" hidden="false" customHeight="false" outlineLevel="0" collapsed="false">
      <c r="A342" s="177"/>
      <c r="B342" s="480"/>
      <c r="C342" s="480"/>
      <c r="D342" s="480"/>
      <c r="E342" s="480"/>
      <c r="F342" s="480"/>
      <c r="G342" s="480"/>
      <c r="H342" s="480"/>
      <c r="I342" s="480"/>
      <c r="J342" s="480"/>
      <c r="K342" s="480"/>
      <c r="L342" s="480"/>
      <c r="M342" s="480"/>
      <c r="N342" s="480"/>
      <c r="O342" s="480"/>
      <c r="P342" s="480"/>
      <c r="Q342" s="480"/>
      <c r="R342" s="480"/>
      <c r="S342" s="480"/>
      <c r="T342" s="480"/>
      <c r="U342" s="480"/>
    </row>
    <row r="343" customFormat="false" ht="12.75" hidden="false" customHeight="false" outlineLevel="0" collapsed="false">
      <c r="A343" s="177"/>
      <c r="B343" s="480"/>
      <c r="C343" s="480"/>
      <c r="D343" s="480"/>
      <c r="E343" s="480"/>
      <c r="F343" s="480"/>
      <c r="G343" s="480"/>
      <c r="H343" s="480"/>
      <c r="I343" s="480"/>
      <c r="J343" s="480"/>
      <c r="K343" s="480"/>
      <c r="L343" s="480"/>
      <c r="M343" s="480"/>
      <c r="N343" s="480"/>
      <c r="O343" s="480"/>
      <c r="P343" s="480"/>
      <c r="Q343" s="480"/>
      <c r="R343" s="480"/>
      <c r="S343" s="480"/>
      <c r="T343" s="480"/>
      <c r="U343" s="480"/>
    </row>
    <row r="344" customFormat="false" ht="12.75" hidden="false" customHeight="false" outlineLevel="0" collapsed="false">
      <c r="A344" s="177"/>
      <c r="B344" s="480"/>
      <c r="C344" s="480"/>
      <c r="D344" s="480"/>
      <c r="E344" s="480"/>
      <c r="F344" s="480"/>
      <c r="G344" s="480"/>
      <c r="H344" s="480"/>
      <c r="I344" s="480"/>
      <c r="J344" s="480"/>
      <c r="K344" s="480"/>
      <c r="L344" s="480"/>
      <c r="M344" s="480"/>
      <c r="N344" s="480"/>
      <c r="O344" s="480"/>
      <c r="P344" s="480"/>
      <c r="Q344" s="480"/>
      <c r="R344" s="480"/>
      <c r="S344" s="480"/>
      <c r="T344" s="480"/>
      <c r="U344" s="480"/>
    </row>
    <row r="345" customFormat="false" ht="12.75" hidden="false" customHeight="false" outlineLevel="0" collapsed="false">
      <c r="A345" s="177"/>
      <c r="B345" s="480"/>
      <c r="C345" s="480"/>
      <c r="D345" s="480"/>
      <c r="E345" s="480"/>
      <c r="F345" s="480"/>
      <c r="G345" s="480"/>
      <c r="H345" s="480"/>
      <c r="I345" s="480"/>
      <c r="J345" s="480"/>
      <c r="K345" s="480"/>
      <c r="L345" s="480"/>
      <c r="M345" s="480"/>
      <c r="N345" s="480"/>
      <c r="O345" s="480"/>
      <c r="P345" s="480"/>
      <c r="Q345" s="480"/>
      <c r="R345" s="480"/>
      <c r="S345" s="480"/>
      <c r="T345" s="480"/>
      <c r="U345" s="480"/>
    </row>
    <row r="346" customFormat="false" ht="12.75" hidden="false" customHeight="false" outlineLevel="0" collapsed="false">
      <c r="A346" s="177"/>
      <c r="B346" s="480"/>
      <c r="C346" s="480"/>
      <c r="D346" s="480"/>
      <c r="E346" s="480"/>
      <c r="F346" s="480"/>
      <c r="G346" s="480"/>
      <c r="H346" s="480"/>
      <c r="I346" s="480"/>
      <c r="J346" s="480"/>
      <c r="K346" s="480"/>
      <c r="L346" s="480"/>
      <c r="M346" s="480"/>
      <c r="N346" s="480"/>
      <c r="O346" s="480"/>
      <c r="P346" s="480"/>
      <c r="Q346" s="480"/>
      <c r="R346" s="480"/>
      <c r="S346" s="480"/>
      <c r="T346" s="480"/>
      <c r="U346" s="480"/>
    </row>
    <row r="347" customFormat="false" ht="12.75" hidden="false" customHeight="false" outlineLevel="0" collapsed="false">
      <c r="A347" s="418"/>
      <c r="B347" s="480"/>
      <c r="C347" s="480"/>
      <c r="D347" s="480"/>
      <c r="E347" s="480"/>
      <c r="F347" s="480"/>
      <c r="G347" s="480"/>
      <c r="H347" s="480"/>
      <c r="I347" s="480"/>
      <c r="J347" s="480"/>
      <c r="K347" s="480"/>
      <c r="L347" s="480"/>
      <c r="M347" s="480"/>
      <c r="N347" s="480"/>
      <c r="O347" s="480"/>
      <c r="P347" s="480"/>
      <c r="Q347" s="480"/>
      <c r="R347" s="480"/>
      <c r="S347" s="480"/>
      <c r="T347" s="480"/>
      <c r="U347" s="480"/>
    </row>
    <row r="348" customFormat="false" ht="12.75" hidden="false" customHeight="false" outlineLevel="0" collapsed="false">
      <c r="A348" s="177"/>
      <c r="B348" s="480"/>
      <c r="C348" s="480"/>
      <c r="D348" s="480"/>
      <c r="E348" s="480"/>
      <c r="F348" s="480"/>
      <c r="G348" s="480"/>
      <c r="H348" s="480"/>
      <c r="I348" s="480"/>
      <c r="J348" s="480"/>
      <c r="K348" s="480"/>
      <c r="L348" s="480"/>
      <c r="M348" s="480"/>
      <c r="N348" s="480"/>
      <c r="O348" s="480"/>
      <c r="P348" s="480"/>
      <c r="Q348" s="480"/>
      <c r="R348" s="480"/>
      <c r="S348" s="480"/>
      <c r="T348" s="480"/>
      <c r="U348" s="480"/>
    </row>
    <row r="349" customFormat="false" ht="12.75" hidden="false" customHeight="false" outlineLevel="0" collapsed="false">
      <c r="A349" s="418"/>
      <c r="B349" s="480"/>
      <c r="C349" s="480"/>
      <c r="D349" s="480"/>
      <c r="E349" s="480"/>
      <c r="F349" s="480"/>
      <c r="G349" s="480"/>
      <c r="H349" s="480"/>
      <c r="I349" s="480"/>
      <c r="J349" s="480"/>
      <c r="K349" s="480"/>
      <c r="L349" s="480"/>
      <c r="M349" s="480"/>
      <c r="N349" s="480"/>
      <c r="O349" s="480"/>
      <c r="P349" s="480"/>
      <c r="Q349" s="480"/>
      <c r="R349" s="480"/>
      <c r="S349" s="480"/>
      <c r="T349" s="480"/>
      <c r="U349" s="480"/>
    </row>
    <row r="350" customFormat="false" ht="12.75" hidden="false" customHeight="false" outlineLevel="0" collapsed="false">
      <c r="A350" s="177"/>
      <c r="B350" s="480"/>
      <c r="C350" s="480"/>
      <c r="D350" s="480"/>
      <c r="E350" s="480"/>
      <c r="F350" s="480"/>
      <c r="G350" s="480"/>
      <c r="H350" s="480"/>
      <c r="I350" s="480"/>
      <c r="J350" s="480"/>
      <c r="K350" s="480"/>
      <c r="L350" s="480"/>
      <c r="M350" s="480"/>
      <c r="N350" s="480"/>
      <c r="O350" s="480"/>
      <c r="P350" s="480"/>
      <c r="Q350" s="480"/>
      <c r="R350" s="480"/>
      <c r="S350" s="480"/>
      <c r="T350" s="480"/>
      <c r="U350" s="480"/>
    </row>
    <row r="351" customFormat="false" ht="12.75" hidden="false" customHeight="false" outlineLevel="0" collapsed="false">
      <c r="A351" s="418"/>
      <c r="B351" s="480"/>
      <c r="C351" s="480"/>
      <c r="D351" s="480"/>
      <c r="E351" s="480"/>
      <c r="F351" s="480"/>
      <c r="G351" s="480"/>
      <c r="H351" s="480"/>
      <c r="I351" s="480"/>
      <c r="J351" s="480"/>
      <c r="K351" s="480"/>
      <c r="L351" s="480"/>
      <c r="M351" s="480"/>
      <c r="N351" s="480"/>
      <c r="O351" s="480"/>
      <c r="P351" s="480"/>
      <c r="Q351" s="480"/>
      <c r="R351" s="480"/>
      <c r="S351" s="480"/>
      <c r="T351" s="480"/>
      <c r="U351" s="480"/>
    </row>
    <row r="352" customFormat="false" ht="12.75" hidden="false" customHeight="false" outlineLevel="0" collapsed="false">
      <c r="A352" s="131"/>
      <c r="B352" s="480"/>
      <c r="C352" s="480"/>
      <c r="D352" s="480"/>
      <c r="E352" s="480"/>
      <c r="F352" s="480"/>
      <c r="G352" s="480"/>
      <c r="H352" s="480"/>
      <c r="I352" s="480"/>
      <c r="J352" s="480"/>
      <c r="K352" s="480"/>
      <c r="L352" s="480"/>
      <c r="M352" s="480"/>
      <c r="N352" s="480"/>
      <c r="O352" s="480"/>
      <c r="P352" s="480"/>
      <c r="Q352" s="480"/>
      <c r="R352" s="480"/>
      <c r="S352" s="480"/>
      <c r="T352" s="480"/>
      <c r="U352" s="480"/>
    </row>
    <row r="353" customFormat="false" ht="12.75" hidden="false" customHeight="false" outlineLevel="0" collapsed="false">
      <c r="A353" s="418"/>
      <c r="B353" s="480"/>
      <c r="C353" s="480"/>
      <c r="D353" s="480"/>
      <c r="E353" s="480"/>
      <c r="F353" s="480"/>
      <c r="G353" s="480"/>
      <c r="H353" s="480"/>
      <c r="I353" s="480"/>
      <c r="J353" s="480"/>
      <c r="K353" s="480"/>
      <c r="L353" s="480"/>
      <c r="M353" s="480"/>
      <c r="N353" s="480"/>
      <c r="O353" s="480"/>
      <c r="P353" s="480"/>
      <c r="Q353" s="480"/>
      <c r="R353" s="480"/>
      <c r="S353" s="480"/>
      <c r="T353" s="480"/>
      <c r="U353" s="480"/>
    </row>
    <row r="354" customFormat="false" ht="12.75" hidden="false" customHeight="false" outlineLevel="0" collapsed="false">
      <c r="A354" s="177"/>
      <c r="B354" s="480"/>
      <c r="C354" s="480"/>
      <c r="D354" s="480"/>
      <c r="E354" s="480"/>
      <c r="F354" s="480"/>
      <c r="G354" s="480"/>
      <c r="H354" s="480"/>
      <c r="I354" s="480"/>
      <c r="J354" s="480"/>
      <c r="K354" s="480"/>
      <c r="L354" s="480"/>
      <c r="M354" s="480"/>
      <c r="N354" s="480"/>
      <c r="O354" s="480"/>
      <c r="P354" s="480"/>
      <c r="Q354" s="480"/>
      <c r="R354" s="480"/>
      <c r="S354" s="480"/>
      <c r="T354" s="480"/>
      <c r="U354" s="480"/>
    </row>
    <row r="355" customFormat="false" ht="12.75" hidden="false" customHeight="false" outlineLevel="0" collapsed="false">
      <c r="A355" s="177"/>
      <c r="B355" s="480"/>
      <c r="C355" s="480"/>
      <c r="D355" s="480"/>
      <c r="E355" s="480"/>
      <c r="F355" s="480"/>
      <c r="G355" s="480"/>
      <c r="H355" s="480"/>
      <c r="I355" s="480"/>
      <c r="J355" s="480"/>
      <c r="K355" s="480"/>
      <c r="L355" s="480"/>
      <c r="M355" s="480"/>
      <c r="N355" s="480"/>
      <c r="O355" s="480"/>
      <c r="P355" s="480"/>
      <c r="Q355" s="480"/>
      <c r="R355" s="480"/>
      <c r="S355" s="480"/>
      <c r="T355" s="480"/>
      <c r="U355" s="480"/>
    </row>
    <row r="356" customFormat="false" ht="12.75" hidden="false" customHeight="false" outlineLevel="0" collapsed="false">
      <c r="A356" s="177"/>
      <c r="B356" s="480"/>
      <c r="C356" s="480"/>
      <c r="D356" s="480"/>
      <c r="E356" s="480"/>
      <c r="F356" s="480"/>
      <c r="G356" s="480"/>
      <c r="H356" s="480"/>
      <c r="I356" s="480"/>
      <c r="J356" s="480"/>
      <c r="K356" s="480"/>
      <c r="L356" s="480"/>
      <c r="M356" s="480"/>
      <c r="N356" s="480"/>
      <c r="O356" s="480"/>
      <c r="P356" s="480"/>
      <c r="Q356" s="480"/>
      <c r="R356" s="480"/>
      <c r="S356" s="480"/>
      <c r="T356" s="480"/>
      <c r="U356" s="480"/>
    </row>
    <row r="357" customFormat="false" ht="12.75" hidden="false" customHeight="false" outlineLevel="0" collapsed="false">
      <c r="A357" s="177"/>
      <c r="B357" s="480"/>
      <c r="C357" s="480"/>
      <c r="D357" s="480"/>
      <c r="E357" s="480"/>
      <c r="F357" s="480"/>
      <c r="G357" s="480"/>
      <c r="H357" s="480"/>
      <c r="I357" s="480"/>
      <c r="J357" s="480"/>
      <c r="K357" s="480"/>
      <c r="L357" s="480"/>
      <c r="M357" s="480"/>
      <c r="N357" s="480"/>
      <c r="O357" s="480"/>
      <c r="P357" s="480"/>
      <c r="Q357" s="480"/>
      <c r="R357" s="480"/>
      <c r="S357" s="480"/>
      <c r="T357" s="480"/>
      <c r="U357" s="480"/>
    </row>
    <row r="358" customFormat="false" ht="12.75" hidden="false" customHeight="false" outlineLevel="0" collapsed="false">
      <c r="A358" s="418"/>
      <c r="B358" s="480"/>
      <c r="C358" s="480"/>
      <c r="D358" s="480"/>
      <c r="E358" s="480"/>
      <c r="F358" s="480"/>
      <c r="G358" s="480"/>
      <c r="H358" s="480"/>
      <c r="I358" s="480"/>
      <c r="J358" s="480"/>
      <c r="K358" s="480"/>
      <c r="L358" s="480"/>
      <c r="M358" s="480"/>
      <c r="N358" s="480"/>
      <c r="O358" s="480"/>
      <c r="P358" s="480"/>
      <c r="Q358" s="480"/>
      <c r="R358" s="480"/>
      <c r="S358" s="480"/>
      <c r="T358" s="480"/>
      <c r="U358" s="480"/>
    </row>
    <row r="359" customFormat="false" ht="12.75" hidden="false" customHeight="false" outlineLevel="0" collapsed="false">
      <c r="A359" s="418"/>
      <c r="B359" s="480"/>
      <c r="C359" s="480"/>
      <c r="D359" s="480"/>
      <c r="E359" s="480"/>
      <c r="F359" s="480"/>
      <c r="G359" s="480"/>
      <c r="H359" s="480"/>
      <c r="I359" s="480"/>
      <c r="J359" s="480"/>
      <c r="K359" s="480"/>
      <c r="L359" s="480"/>
      <c r="M359" s="480"/>
      <c r="N359" s="480"/>
      <c r="O359" s="480"/>
      <c r="P359" s="480"/>
      <c r="Q359" s="480"/>
      <c r="R359" s="480"/>
      <c r="S359" s="480"/>
      <c r="T359" s="480"/>
      <c r="U359" s="480"/>
    </row>
    <row r="360" customFormat="false" ht="12.75" hidden="false" customHeight="false" outlineLevel="0" collapsed="false">
      <c r="A360" s="177"/>
      <c r="B360" s="480"/>
      <c r="C360" s="480"/>
      <c r="D360" s="480"/>
      <c r="E360" s="480"/>
      <c r="F360" s="480"/>
      <c r="G360" s="480"/>
      <c r="H360" s="480"/>
      <c r="I360" s="480"/>
      <c r="J360" s="480"/>
      <c r="K360" s="480"/>
      <c r="L360" s="480"/>
      <c r="M360" s="480"/>
      <c r="N360" s="480"/>
      <c r="O360" s="480"/>
      <c r="P360" s="480"/>
      <c r="Q360" s="480"/>
      <c r="R360" s="480"/>
      <c r="S360" s="480"/>
      <c r="T360" s="480"/>
      <c r="U360" s="480"/>
    </row>
    <row r="361" customFormat="false" ht="12.75" hidden="false" customHeight="false" outlineLevel="0" collapsed="false">
      <c r="A361" s="177"/>
      <c r="B361" s="480"/>
      <c r="C361" s="480"/>
      <c r="D361" s="480"/>
      <c r="E361" s="480"/>
      <c r="F361" s="480"/>
      <c r="G361" s="480"/>
      <c r="H361" s="480"/>
      <c r="I361" s="480"/>
      <c r="J361" s="480"/>
      <c r="K361" s="480"/>
      <c r="L361" s="480"/>
      <c r="M361" s="480"/>
      <c r="N361" s="480"/>
      <c r="O361" s="480"/>
      <c r="P361" s="480"/>
      <c r="Q361" s="480"/>
      <c r="R361" s="480"/>
      <c r="S361" s="480"/>
      <c r="T361" s="480"/>
      <c r="U361" s="480"/>
    </row>
    <row r="362" customFormat="false" ht="12.75" hidden="false" customHeight="false" outlineLevel="0" collapsed="false">
      <c r="A362" s="177"/>
      <c r="B362" s="480"/>
      <c r="C362" s="480"/>
      <c r="D362" s="480"/>
      <c r="E362" s="480"/>
      <c r="F362" s="480"/>
      <c r="G362" s="480"/>
      <c r="H362" s="480"/>
      <c r="I362" s="480"/>
      <c r="J362" s="480"/>
      <c r="K362" s="480"/>
      <c r="L362" s="480"/>
      <c r="M362" s="480"/>
      <c r="N362" s="480"/>
      <c r="O362" s="480"/>
      <c r="P362" s="480"/>
      <c r="Q362" s="480"/>
      <c r="R362" s="480"/>
      <c r="S362" s="480"/>
      <c r="T362" s="480"/>
      <c r="U362" s="480"/>
    </row>
    <row r="363" customFormat="false" ht="12.75" hidden="false" customHeight="false" outlineLevel="0" collapsed="false">
      <c r="A363" s="177"/>
      <c r="B363" s="480"/>
      <c r="C363" s="480"/>
      <c r="D363" s="480"/>
      <c r="E363" s="480"/>
      <c r="F363" s="480"/>
      <c r="G363" s="480"/>
      <c r="H363" s="480"/>
      <c r="I363" s="480"/>
      <c r="J363" s="480"/>
      <c r="K363" s="480"/>
      <c r="L363" s="480"/>
      <c r="M363" s="480"/>
      <c r="N363" s="480"/>
      <c r="O363" s="480"/>
      <c r="P363" s="480"/>
      <c r="Q363" s="480"/>
      <c r="R363" s="480"/>
      <c r="S363" s="480"/>
      <c r="T363" s="480"/>
      <c r="U363" s="480"/>
    </row>
    <row r="364" customFormat="false" ht="12.75" hidden="false" customHeight="false" outlineLevel="0" collapsed="false">
      <c r="A364" s="177"/>
      <c r="B364" s="480"/>
      <c r="C364" s="480"/>
      <c r="D364" s="480"/>
      <c r="E364" s="480"/>
      <c r="F364" s="480"/>
      <c r="G364" s="480"/>
      <c r="H364" s="480"/>
      <c r="I364" s="480"/>
      <c r="J364" s="480"/>
      <c r="K364" s="480"/>
      <c r="L364" s="480"/>
      <c r="M364" s="480"/>
      <c r="N364" s="480"/>
      <c r="O364" s="480"/>
      <c r="P364" s="480"/>
      <c r="Q364" s="480"/>
      <c r="R364" s="480"/>
      <c r="S364" s="480"/>
      <c r="T364" s="480"/>
      <c r="U364" s="480"/>
    </row>
    <row r="365" customFormat="false" ht="12.75" hidden="false" customHeight="false" outlineLevel="0" collapsed="false">
      <c r="A365" s="219"/>
      <c r="B365" s="480"/>
      <c r="C365" s="480"/>
      <c r="D365" s="480"/>
      <c r="E365" s="480"/>
      <c r="F365" s="480"/>
      <c r="G365" s="480"/>
      <c r="H365" s="480"/>
      <c r="I365" s="480"/>
      <c r="J365" s="480"/>
      <c r="K365" s="480"/>
      <c r="L365" s="480"/>
      <c r="M365" s="480"/>
      <c r="N365" s="480"/>
      <c r="O365" s="480"/>
      <c r="P365" s="480"/>
      <c r="Q365" s="480"/>
      <c r="R365" s="480"/>
      <c r="S365" s="480"/>
      <c r="T365" s="480"/>
      <c r="U365" s="480"/>
    </row>
    <row r="366" customFormat="false" ht="12.75" hidden="false" customHeight="false" outlineLevel="0" collapsed="false">
      <c r="A366" s="418"/>
      <c r="B366" s="480"/>
      <c r="C366" s="480"/>
      <c r="D366" s="480"/>
      <c r="E366" s="480"/>
      <c r="F366" s="480"/>
      <c r="G366" s="480"/>
      <c r="H366" s="480"/>
      <c r="I366" s="480"/>
      <c r="J366" s="480"/>
      <c r="K366" s="480"/>
      <c r="L366" s="480"/>
      <c r="M366" s="480"/>
      <c r="N366" s="480"/>
      <c r="O366" s="480"/>
      <c r="P366" s="480"/>
      <c r="Q366" s="480"/>
      <c r="R366" s="480"/>
      <c r="S366" s="480"/>
      <c r="T366" s="480"/>
      <c r="U366" s="480"/>
    </row>
    <row r="367" customFormat="false" ht="12.75" hidden="false" customHeight="false" outlineLevel="0" collapsed="false">
      <c r="A367" s="131"/>
      <c r="B367" s="480"/>
      <c r="C367" s="480"/>
      <c r="D367" s="480"/>
      <c r="E367" s="480"/>
      <c r="F367" s="480"/>
      <c r="G367" s="480"/>
      <c r="H367" s="480"/>
      <c r="I367" s="480"/>
      <c r="J367" s="480"/>
      <c r="K367" s="480"/>
      <c r="L367" s="480"/>
      <c r="M367" s="480"/>
      <c r="N367" s="480"/>
      <c r="O367" s="480"/>
      <c r="P367" s="480"/>
      <c r="Q367" s="480"/>
      <c r="R367" s="480"/>
      <c r="S367" s="480"/>
      <c r="T367" s="480"/>
      <c r="U367" s="480"/>
    </row>
    <row r="368" customFormat="false" ht="12.75" hidden="false" customHeight="false" outlineLevel="0" collapsed="false">
      <c r="A368" s="418"/>
      <c r="B368" s="480"/>
      <c r="C368" s="480"/>
      <c r="D368" s="480"/>
      <c r="E368" s="480"/>
      <c r="F368" s="480"/>
      <c r="G368" s="480"/>
      <c r="H368" s="480"/>
      <c r="I368" s="480"/>
      <c r="J368" s="480"/>
      <c r="K368" s="480"/>
      <c r="L368" s="480"/>
      <c r="M368" s="480"/>
      <c r="N368" s="480"/>
      <c r="O368" s="480"/>
      <c r="P368" s="480"/>
      <c r="Q368" s="480"/>
      <c r="R368" s="480"/>
      <c r="S368" s="480"/>
      <c r="T368" s="480"/>
      <c r="U368" s="480"/>
    </row>
    <row r="369" customFormat="false" ht="12.75" hidden="false" customHeight="false" outlineLevel="0" collapsed="false">
      <c r="A369" s="418"/>
      <c r="B369" s="480"/>
      <c r="C369" s="480"/>
      <c r="D369" s="480"/>
      <c r="E369" s="480"/>
      <c r="F369" s="480"/>
      <c r="G369" s="480"/>
      <c r="H369" s="480"/>
      <c r="I369" s="480"/>
      <c r="J369" s="480"/>
      <c r="K369" s="480"/>
      <c r="L369" s="480"/>
      <c r="M369" s="480"/>
      <c r="N369" s="480"/>
      <c r="O369" s="480"/>
      <c r="P369" s="480"/>
      <c r="Q369" s="480"/>
      <c r="R369" s="480"/>
      <c r="S369" s="480"/>
      <c r="T369" s="480"/>
      <c r="U369" s="480"/>
    </row>
    <row r="370" customFormat="false" ht="12.75" hidden="false" customHeight="false" outlineLevel="0" collapsed="false">
      <c r="A370" s="418"/>
      <c r="B370" s="480"/>
      <c r="C370" s="480"/>
      <c r="D370" s="480"/>
      <c r="E370" s="480"/>
      <c r="F370" s="480"/>
      <c r="G370" s="480"/>
      <c r="H370" s="480"/>
      <c r="I370" s="480"/>
      <c r="J370" s="480"/>
      <c r="K370" s="480"/>
      <c r="L370" s="480"/>
      <c r="M370" s="480"/>
      <c r="N370" s="480"/>
      <c r="O370" s="480"/>
      <c r="P370" s="480"/>
      <c r="Q370" s="480"/>
      <c r="R370" s="480"/>
      <c r="S370" s="480"/>
      <c r="T370" s="480"/>
      <c r="U370" s="480"/>
    </row>
    <row r="371" customFormat="false" ht="12.75" hidden="false" customHeight="false" outlineLevel="0" collapsed="false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0" collapsed="false">
      <c r="A372" s="13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</row>
    <row r="373" customFormat="false" ht="18.75" hidden="false" customHeight="false" outlineLevel="0" collapsed="false">
      <c r="A373" s="479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0" collapsed="false">
      <c r="A374" s="418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0" collapsed="false">
      <c r="A375" s="418"/>
      <c r="B375" s="131"/>
      <c r="C375" s="131"/>
      <c r="D375" s="131"/>
      <c r="E375" s="131"/>
      <c r="F375" s="131"/>
      <c r="G375" s="131"/>
      <c r="H375" s="131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0" collapsed="false">
      <c r="A376" s="131"/>
      <c r="B376" s="131"/>
      <c r="C376" s="131"/>
      <c r="D376" s="131"/>
      <c r="E376" s="131"/>
      <c r="F376" s="131"/>
      <c r="G376" s="131"/>
      <c r="H376" s="131"/>
      <c r="I376" s="131"/>
      <c r="J376" s="131"/>
      <c r="K376" s="131"/>
      <c r="L376" s="131"/>
      <c r="M376" s="131"/>
      <c r="N376" s="131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0" collapsed="false">
      <c r="A377" s="219"/>
      <c r="B377" s="216"/>
      <c r="C377" s="216"/>
      <c r="D377" s="216"/>
      <c r="E377" s="216"/>
      <c r="F377" s="216"/>
      <c r="G377" s="216"/>
      <c r="H377" s="216"/>
      <c r="I377" s="216"/>
      <c r="J377" s="216"/>
      <c r="K377" s="216"/>
      <c r="L377" s="216"/>
      <c r="M377" s="216"/>
      <c r="N377" s="216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0" collapsed="false">
      <c r="A378" s="418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0" collapsed="false">
      <c r="A379" s="177"/>
      <c r="B379" s="490"/>
      <c r="C379" s="490"/>
      <c r="D379" s="490"/>
      <c r="E379" s="490"/>
      <c r="F379" s="490"/>
      <c r="G379" s="490"/>
      <c r="H379" s="490"/>
      <c r="I379" s="490"/>
      <c r="J379" s="490"/>
      <c r="K379" s="490"/>
      <c r="L379" s="490"/>
      <c r="M379" s="490"/>
      <c r="N379" s="490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0" collapsed="false">
      <c r="A380" s="177"/>
      <c r="B380" s="490"/>
      <c r="C380" s="490"/>
      <c r="D380" s="490"/>
      <c r="E380" s="490"/>
      <c r="F380" s="490"/>
      <c r="G380" s="490"/>
      <c r="H380" s="490"/>
      <c r="I380" s="490"/>
      <c r="J380" s="490"/>
      <c r="K380" s="490"/>
      <c r="L380" s="490"/>
      <c r="M380" s="490"/>
      <c r="N380" s="490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0" collapsed="false">
      <c r="A381" s="177"/>
      <c r="B381" s="490"/>
      <c r="C381" s="490"/>
      <c r="D381" s="490"/>
      <c r="E381" s="490"/>
      <c r="F381" s="490"/>
      <c r="G381" s="490"/>
      <c r="H381" s="490"/>
      <c r="I381" s="490"/>
      <c r="J381" s="490"/>
      <c r="K381" s="490"/>
      <c r="L381" s="490"/>
      <c r="M381" s="490"/>
      <c r="N381" s="490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0" collapsed="false">
      <c r="A382" s="177"/>
      <c r="B382" s="490"/>
      <c r="C382" s="490"/>
      <c r="D382" s="490"/>
      <c r="E382" s="490"/>
      <c r="F382" s="490"/>
      <c r="G382" s="490"/>
      <c r="H382" s="490"/>
      <c r="I382" s="490"/>
      <c r="J382" s="490"/>
      <c r="K382" s="490"/>
      <c r="L382" s="490"/>
      <c r="M382" s="490"/>
      <c r="N382" s="490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0" collapsed="false">
      <c r="A383" s="177"/>
      <c r="B383" s="490"/>
      <c r="C383" s="490"/>
      <c r="D383" s="490"/>
      <c r="E383" s="490"/>
      <c r="F383" s="490"/>
      <c r="G383" s="490"/>
      <c r="H383" s="490"/>
      <c r="I383" s="490"/>
      <c r="J383" s="490"/>
      <c r="K383" s="490"/>
      <c r="L383" s="490"/>
      <c r="M383" s="490"/>
      <c r="N383" s="490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0" collapsed="false">
      <c r="A384" s="177"/>
      <c r="B384" s="490"/>
      <c r="C384" s="490"/>
      <c r="D384" s="490"/>
      <c r="E384" s="490"/>
      <c r="F384" s="490"/>
      <c r="G384" s="490"/>
      <c r="H384" s="490"/>
      <c r="I384" s="490"/>
      <c r="J384" s="490"/>
      <c r="K384" s="490"/>
      <c r="L384" s="490"/>
      <c r="M384" s="490"/>
      <c r="N384" s="490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0" collapsed="false">
      <c r="A385" s="418"/>
      <c r="B385" s="490"/>
      <c r="C385" s="490"/>
      <c r="D385" s="490"/>
      <c r="E385" s="490"/>
      <c r="F385" s="490"/>
      <c r="G385" s="490"/>
      <c r="H385" s="490"/>
      <c r="I385" s="490"/>
      <c r="J385" s="490"/>
      <c r="K385" s="490"/>
      <c r="L385" s="490"/>
      <c r="M385" s="490"/>
      <c r="N385" s="490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0" collapsed="false">
      <c r="A386" s="177"/>
      <c r="B386" s="490"/>
      <c r="C386" s="490"/>
      <c r="D386" s="490"/>
      <c r="E386" s="490"/>
      <c r="F386" s="490"/>
      <c r="G386" s="490"/>
      <c r="H386" s="490"/>
      <c r="I386" s="490"/>
      <c r="J386" s="490"/>
      <c r="K386" s="490"/>
      <c r="L386" s="490"/>
      <c r="M386" s="490"/>
      <c r="N386" s="490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0" collapsed="false">
      <c r="A387" s="177"/>
      <c r="B387" s="490"/>
      <c r="C387" s="490"/>
      <c r="D387" s="490"/>
      <c r="E387" s="490"/>
      <c r="F387" s="490"/>
      <c r="G387" s="490"/>
      <c r="H387" s="490"/>
      <c r="I387" s="490"/>
      <c r="J387" s="490"/>
      <c r="K387" s="490"/>
      <c r="L387" s="490"/>
      <c r="M387" s="490"/>
      <c r="N387" s="490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0" collapsed="false">
      <c r="A388" s="177"/>
      <c r="B388" s="490"/>
      <c r="C388" s="490"/>
      <c r="D388" s="490"/>
      <c r="E388" s="490"/>
      <c r="F388" s="490"/>
      <c r="G388" s="490"/>
      <c r="H388" s="490"/>
      <c r="I388" s="490"/>
      <c r="J388" s="490"/>
      <c r="K388" s="490"/>
      <c r="L388" s="490"/>
      <c r="M388" s="490"/>
      <c r="N388" s="490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0" collapsed="false">
      <c r="A389" s="177"/>
      <c r="B389" s="490"/>
      <c r="C389" s="490"/>
      <c r="D389" s="490"/>
      <c r="E389" s="490"/>
      <c r="F389" s="490"/>
      <c r="G389" s="490"/>
      <c r="H389" s="490"/>
      <c r="I389" s="490"/>
      <c r="J389" s="490"/>
      <c r="K389" s="490"/>
      <c r="L389" s="490"/>
      <c r="M389" s="490"/>
      <c r="N389" s="490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0" collapsed="false">
      <c r="A390" s="177"/>
      <c r="B390" s="490"/>
      <c r="C390" s="490"/>
      <c r="D390" s="490"/>
      <c r="E390" s="490"/>
      <c r="F390" s="490"/>
      <c r="G390" s="490"/>
      <c r="H390" s="490"/>
      <c r="I390" s="490"/>
      <c r="J390" s="490"/>
      <c r="K390" s="490"/>
      <c r="L390" s="490"/>
      <c r="M390" s="490"/>
      <c r="N390" s="490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0" collapsed="false">
      <c r="A391" s="177"/>
      <c r="B391" s="490"/>
      <c r="C391" s="490"/>
      <c r="D391" s="490"/>
      <c r="E391" s="490"/>
      <c r="F391" s="490"/>
      <c r="G391" s="490"/>
      <c r="H391" s="490"/>
      <c r="I391" s="490"/>
      <c r="J391" s="490"/>
      <c r="K391" s="490"/>
      <c r="L391" s="490"/>
      <c r="M391" s="490"/>
      <c r="N391" s="490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0" collapsed="false">
      <c r="A392" s="177"/>
      <c r="B392" s="490"/>
      <c r="C392" s="490"/>
      <c r="D392" s="490"/>
      <c r="E392" s="490"/>
      <c r="F392" s="490"/>
      <c r="G392" s="490"/>
      <c r="H392" s="490"/>
      <c r="I392" s="490"/>
      <c r="J392" s="490"/>
      <c r="K392" s="490"/>
      <c r="L392" s="490"/>
      <c r="M392" s="490"/>
      <c r="N392" s="490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0" collapsed="false">
      <c r="A393" s="177"/>
      <c r="B393" s="490"/>
      <c r="C393" s="490"/>
      <c r="D393" s="490"/>
      <c r="E393" s="490"/>
      <c r="F393" s="490"/>
      <c r="G393" s="490"/>
      <c r="H393" s="490"/>
      <c r="I393" s="490"/>
      <c r="J393" s="490"/>
      <c r="K393" s="490"/>
      <c r="L393" s="490"/>
      <c r="M393" s="490"/>
      <c r="N393" s="490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0" collapsed="false">
      <c r="A394" s="177"/>
      <c r="B394" s="490"/>
      <c r="C394" s="490"/>
      <c r="D394" s="490"/>
      <c r="E394" s="490"/>
      <c r="F394" s="490"/>
      <c r="G394" s="490"/>
      <c r="H394" s="490"/>
      <c r="I394" s="490"/>
      <c r="J394" s="490"/>
      <c r="K394" s="490"/>
      <c r="L394" s="490"/>
      <c r="M394" s="490"/>
      <c r="N394" s="490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0" collapsed="false">
      <c r="A395" s="177"/>
      <c r="B395" s="490"/>
      <c r="C395" s="490"/>
      <c r="D395" s="490"/>
      <c r="E395" s="490"/>
      <c r="F395" s="490"/>
      <c r="G395" s="490"/>
      <c r="H395" s="490"/>
      <c r="I395" s="490"/>
      <c r="J395" s="490"/>
      <c r="K395" s="490"/>
      <c r="L395" s="490"/>
      <c r="M395" s="490"/>
      <c r="N395" s="490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0" collapsed="false">
      <c r="A396" s="177"/>
      <c r="B396" s="490"/>
      <c r="C396" s="490"/>
      <c r="D396" s="490"/>
      <c r="E396" s="490"/>
      <c r="F396" s="490"/>
      <c r="G396" s="490"/>
      <c r="H396" s="490"/>
      <c r="I396" s="490"/>
      <c r="J396" s="490"/>
      <c r="K396" s="490"/>
      <c r="L396" s="490"/>
      <c r="M396" s="490"/>
      <c r="N396" s="490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0" collapsed="false">
      <c r="A397" s="177"/>
      <c r="B397" s="490"/>
      <c r="C397" s="490"/>
      <c r="D397" s="490"/>
      <c r="E397" s="490"/>
      <c r="F397" s="490"/>
      <c r="G397" s="490"/>
      <c r="H397" s="490"/>
      <c r="I397" s="490"/>
      <c r="J397" s="490"/>
      <c r="K397" s="490"/>
      <c r="L397" s="490"/>
      <c r="M397" s="490"/>
      <c r="N397" s="490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0" collapsed="false">
      <c r="A398" s="418"/>
      <c r="B398" s="490"/>
      <c r="C398" s="490"/>
      <c r="D398" s="490"/>
      <c r="E398" s="490"/>
      <c r="F398" s="490"/>
      <c r="G398" s="490"/>
      <c r="H398" s="490"/>
      <c r="I398" s="490"/>
      <c r="J398" s="490"/>
      <c r="K398" s="490"/>
      <c r="L398" s="490"/>
      <c r="M398" s="490"/>
      <c r="N398" s="490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0" collapsed="false">
      <c r="A399" s="131"/>
      <c r="B399" s="490"/>
      <c r="C399" s="490"/>
      <c r="D399" s="490"/>
      <c r="E399" s="490"/>
      <c r="F399" s="490"/>
      <c r="G399" s="490"/>
      <c r="H399" s="490"/>
      <c r="I399" s="490"/>
      <c r="J399" s="490"/>
      <c r="K399" s="490"/>
      <c r="L399" s="490"/>
      <c r="M399" s="490"/>
      <c r="N399" s="490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0" collapsed="false">
      <c r="A400" s="177"/>
      <c r="B400" s="490"/>
      <c r="C400" s="490"/>
      <c r="D400" s="490"/>
      <c r="E400" s="490"/>
      <c r="F400" s="490"/>
      <c r="G400" s="490"/>
      <c r="H400" s="490"/>
      <c r="I400" s="490"/>
      <c r="J400" s="490"/>
      <c r="K400" s="490"/>
      <c r="L400" s="490"/>
      <c r="M400" s="490"/>
      <c r="N400" s="490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0" collapsed="false">
      <c r="A401" s="418"/>
      <c r="B401" s="490"/>
      <c r="C401" s="490"/>
      <c r="D401" s="490"/>
      <c r="E401" s="490"/>
      <c r="F401" s="490"/>
      <c r="G401" s="490"/>
      <c r="H401" s="490"/>
      <c r="I401" s="490"/>
      <c r="J401" s="490"/>
      <c r="K401" s="490"/>
      <c r="L401" s="490"/>
      <c r="M401" s="490"/>
      <c r="N401" s="490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0" collapsed="false">
      <c r="A402" s="177"/>
      <c r="B402" s="490"/>
      <c r="C402" s="490"/>
      <c r="D402" s="490"/>
      <c r="E402" s="490"/>
      <c r="F402" s="490"/>
      <c r="G402" s="490"/>
      <c r="H402" s="490"/>
      <c r="I402" s="490"/>
      <c r="J402" s="490"/>
      <c r="K402" s="490"/>
      <c r="L402" s="490"/>
      <c r="M402" s="490"/>
      <c r="N402" s="490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0" collapsed="false">
      <c r="A403" s="418"/>
      <c r="B403" s="490"/>
      <c r="C403" s="490"/>
      <c r="D403" s="490"/>
      <c r="E403" s="490"/>
      <c r="F403" s="490"/>
      <c r="G403" s="490"/>
      <c r="H403" s="490"/>
      <c r="I403" s="490"/>
      <c r="J403" s="490"/>
      <c r="K403" s="490"/>
      <c r="L403" s="490"/>
      <c r="M403" s="490"/>
      <c r="N403" s="490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0" collapsed="false">
      <c r="A404" s="418"/>
      <c r="B404" s="490"/>
      <c r="C404" s="490"/>
      <c r="D404" s="490"/>
      <c r="E404" s="490"/>
      <c r="F404" s="490"/>
      <c r="G404" s="490"/>
      <c r="H404" s="490"/>
      <c r="I404" s="490"/>
      <c r="J404" s="490"/>
      <c r="K404" s="490"/>
      <c r="L404" s="490"/>
      <c r="M404" s="490"/>
      <c r="N404" s="490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0" collapsed="false">
      <c r="A405" s="418"/>
      <c r="B405" s="490"/>
      <c r="C405" s="490"/>
      <c r="D405" s="490"/>
      <c r="E405" s="490"/>
      <c r="F405" s="490"/>
      <c r="G405" s="490"/>
      <c r="H405" s="490"/>
      <c r="I405" s="490"/>
      <c r="J405" s="490"/>
      <c r="K405" s="490"/>
      <c r="L405" s="490"/>
      <c r="M405" s="490"/>
      <c r="N405" s="490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0" collapsed="false">
      <c r="A406" s="418"/>
      <c r="B406" s="490"/>
      <c r="C406" s="490"/>
      <c r="D406" s="490"/>
      <c r="E406" s="490"/>
      <c r="F406" s="490"/>
      <c r="G406" s="490"/>
      <c r="H406" s="490"/>
      <c r="I406" s="490"/>
      <c r="J406" s="490"/>
      <c r="K406" s="490"/>
      <c r="L406" s="490"/>
      <c r="M406" s="490"/>
      <c r="N406" s="490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0" collapsed="false">
      <c r="A407" s="418"/>
      <c r="B407" s="490"/>
      <c r="C407" s="490"/>
      <c r="D407" s="490"/>
      <c r="E407" s="490"/>
      <c r="F407" s="490"/>
      <c r="G407" s="490"/>
      <c r="H407" s="490"/>
      <c r="I407" s="490"/>
      <c r="J407" s="490"/>
      <c r="K407" s="490"/>
      <c r="L407" s="490"/>
      <c r="M407" s="490"/>
      <c r="N407" s="490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0" collapsed="false">
      <c r="A408" s="418"/>
      <c r="B408" s="490"/>
      <c r="C408" s="490"/>
      <c r="D408" s="0"/>
      <c r="E408" s="0"/>
      <c r="F408" s="0"/>
      <c r="G408" s="0"/>
      <c r="H408" s="0"/>
      <c r="I408" s="490"/>
      <c r="J408" s="490"/>
      <c r="K408" s="490"/>
      <c r="L408" s="490"/>
      <c r="M408" s="490"/>
      <c r="N408" s="490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0" collapsed="false">
      <c r="A409" s="418"/>
      <c r="B409" s="490"/>
      <c r="C409" s="490"/>
      <c r="D409" s="0"/>
      <c r="E409" s="0"/>
      <c r="F409" s="0"/>
      <c r="G409" s="0"/>
      <c r="H409" s="0"/>
      <c r="I409" s="490"/>
      <c r="J409" s="490"/>
      <c r="K409" s="490"/>
      <c r="L409" s="490"/>
      <c r="M409" s="490"/>
      <c r="N409" s="490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0" collapsed="false">
      <c r="A410" s="418"/>
      <c r="B410" s="490"/>
      <c r="C410" s="490"/>
      <c r="D410" s="0"/>
      <c r="E410" s="0"/>
      <c r="F410" s="0"/>
      <c r="G410" s="0"/>
      <c r="H410" s="0"/>
      <c r="I410" s="490"/>
      <c r="J410" s="490"/>
      <c r="K410" s="490"/>
      <c r="L410" s="490"/>
      <c r="M410" s="490"/>
      <c r="N410" s="490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0" collapsed="false">
      <c r="A411" s="131"/>
      <c r="B411" s="490"/>
      <c r="C411" s="490"/>
      <c r="D411" s="0"/>
      <c r="E411" s="0"/>
      <c r="F411" s="0"/>
      <c r="G411" s="0"/>
      <c r="H411" s="0"/>
      <c r="I411" s="490"/>
      <c r="J411" s="490"/>
      <c r="K411" s="490"/>
      <c r="L411" s="490"/>
      <c r="M411" s="490"/>
      <c r="N411" s="490"/>
      <c r="O411" s="490"/>
      <c r="P411" s="490"/>
      <c r="Q411" s="490"/>
      <c r="R411" s="490"/>
      <c r="S411" s="490"/>
      <c r="T411" s="490"/>
      <c r="U411" s="490"/>
    </row>
    <row r="412" customFormat="false" ht="12.75" hidden="false" customHeight="false" outlineLevel="0" collapsed="false">
      <c r="A412" s="131"/>
      <c r="B412" s="490"/>
      <c r="C412" s="490"/>
      <c r="D412" s="0"/>
      <c r="E412" s="0"/>
      <c r="F412" s="0"/>
      <c r="G412" s="0"/>
      <c r="H412" s="0"/>
      <c r="I412" s="490"/>
      <c r="J412" s="490"/>
      <c r="K412" s="490"/>
      <c r="L412" s="490"/>
      <c r="M412" s="490"/>
      <c r="N412" s="490"/>
      <c r="O412" s="490"/>
      <c r="P412" s="490"/>
      <c r="Q412" s="490"/>
      <c r="R412" s="490"/>
      <c r="S412" s="490"/>
      <c r="T412" s="490"/>
      <c r="U412" s="490"/>
    </row>
    <row r="413" customFormat="false" ht="12.75" hidden="false" customHeight="false" outlineLevel="0" collapsed="false">
      <c r="A413" s="131"/>
      <c r="B413" s="490"/>
      <c r="C413" s="490"/>
      <c r="D413" s="0"/>
      <c r="E413" s="0"/>
      <c r="F413" s="0"/>
      <c r="G413" s="0"/>
      <c r="H413" s="0"/>
      <c r="I413" s="490"/>
      <c r="J413" s="490"/>
      <c r="K413" s="490"/>
      <c r="L413" s="490"/>
      <c r="M413" s="490"/>
      <c r="N413" s="490"/>
      <c r="O413" s="490"/>
      <c r="P413" s="490"/>
      <c r="Q413" s="490"/>
      <c r="R413" s="490"/>
      <c r="S413" s="490"/>
      <c r="T413" s="490"/>
      <c r="U413" s="490"/>
    </row>
    <row r="414" customFormat="false" ht="12.75" hidden="false" customHeight="false" outlineLevel="0" collapsed="false">
      <c r="A414" s="131"/>
      <c r="B414" s="490"/>
      <c r="C414" s="490"/>
      <c r="D414" s="0"/>
      <c r="E414" s="0"/>
      <c r="F414" s="0"/>
      <c r="G414" s="0"/>
      <c r="H414" s="0"/>
      <c r="I414" s="490"/>
      <c r="J414" s="490"/>
      <c r="K414" s="490"/>
      <c r="L414" s="490"/>
      <c r="M414" s="490"/>
      <c r="N414" s="490"/>
      <c r="O414" s="490"/>
      <c r="P414" s="490"/>
      <c r="Q414" s="490"/>
      <c r="R414" s="490"/>
      <c r="S414" s="490"/>
      <c r="T414" s="490"/>
      <c r="U414" s="490"/>
    </row>
    <row r="415" customFormat="false" ht="12.75" hidden="false" customHeight="false" outlineLevel="0" collapsed="false">
      <c r="A415" s="131"/>
      <c r="B415" s="490"/>
      <c r="C415" s="490"/>
      <c r="D415" s="0"/>
      <c r="E415" s="0"/>
      <c r="F415" s="0"/>
      <c r="G415" s="0"/>
      <c r="H415" s="0"/>
      <c r="I415" s="490"/>
      <c r="J415" s="490"/>
      <c r="K415" s="490"/>
      <c r="L415" s="490"/>
      <c r="M415" s="490"/>
      <c r="N415" s="490"/>
      <c r="O415" s="490"/>
      <c r="P415" s="490"/>
      <c r="Q415" s="490"/>
      <c r="R415" s="490"/>
      <c r="S415" s="490"/>
      <c r="T415" s="490"/>
      <c r="U415" s="490"/>
    </row>
    <row r="416" customFormat="false" ht="12.75" hidden="false" customHeight="false" outlineLevel="0" collapsed="false">
      <c r="A416" s="131"/>
      <c r="B416" s="490"/>
      <c r="C416" s="490"/>
      <c r="D416" s="0"/>
      <c r="E416" s="0"/>
      <c r="F416" s="0"/>
      <c r="G416" s="0"/>
      <c r="H416" s="0"/>
      <c r="I416" s="490"/>
      <c r="J416" s="490"/>
      <c r="K416" s="490"/>
      <c r="L416" s="490"/>
      <c r="M416" s="490"/>
      <c r="N416" s="490"/>
      <c r="O416" s="490"/>
      <c r="P416" s="490"/>
      <c r="Q416" s="490"/>
      <c r="R416" s="490"/>
      <c r="S416" s="490"/>
      <c r="T416" s="490"/>
      <c r="U416" s="490"/>
    </row>
    <row r="417" customFormat="false" ht="12.75" hidden="false" customHeight="false" outlineLevel="0" collapsed="false">
      <c r="A417" s="418"/>
      <c r="B417" s="490"/>
      <c r="C417" s="490"/>
      <c r="D417" s="0"/>
      <c r="E417" s="0"/>
      <c r="F417" s="0"/>
      <c r="G417" s="0"/>
      <c r="H417" s="0"/>
      <c r="I417" s="490"/>
      <c r="J417" s="490"/>
      <c r="K417" s="490"/>
      <c r="L417" s="490"/>
      <c r="M417" s="490"/>
      <c r="N417" s="490"/>
      <c r="O417" s="490"/>
      <c r="P417" s="490"/>
      <c r="Q417" s="490"/>
      <c r="R417" s="490"/>
      <c r="S417" s="490"/>
      <c r="T417" s="490"/>
      <c r="U417" s="490"/>
    </row>
    <row r="418" customFormat="false" ht="12.75" hidden="false" customHeight="false" outlineLevel="0" collapsed="false">
      <c r="A418" s="131"/>
      <c r="B418" s="490"/>
      <c r="C418" s="490"/>
      <c r="D418" s="490"/>
      <c r="E418" s="490"/>
      <c r="F418" s="490"/>
      <c r="G418" s="490"/>
      <c r="H418" s="490"/>
      <c r="I418" s="490"/>
      <c r="J418" s="490"/>
      <c r="K418" s="490"/>
      <c r="L418" s="490"/>
      <c r="M418" s="490"/>
      <c r="N418" s="490"/>
      <c r="O418" s="490"/>
      <c r="P418" s="490"/>
      <c r="Q418" s="490"/>
      <c r="R418" s="490"/>
      <c r="S418" s="490"/>
      <c r="T418" s="490"/>
      <c r="U418" s="490"/>
    </row>
    <row r="419" customFormat="false" ht="12.75" hidden="false" customHeight="false" outlineLevel="0" collapsed="false">
      <c r="A419" s="131"/>
      <c r="B419" s="490"/>
      <c r="C419" s="490"/>
      <c r="D419" s="490"/>
      <c r="E419" s="490"/>
      <c r="F419" s="490"/>
      <c r="G419" s="490"/>
      <c r="H419" s="490"/>
      <c r="I419" s="490"/>
      <c r="J419" s="490"/>
      <c r="K419" s="490"/>
      <c r="L419" s="490"/>
      <c r="M419" s="490"/>
      <c r="N419" s="490"/>
      <c r="O419" s="490"/>
      <c r="P419" s="490"/>
      <c r="Q419" s="490"/>
      <c r="R419" s="490"/>
      <c r="S419" s="490"/>
      <c r="T419" s="490"/>
      <c r="U419" s="490"/>
    </row>
    <row r="420" customFormat="false" ht="12.75" hidden="false" customHeight="false" outlineLevel="0" collapsed="false">
      <c r="A420" s="418"/>
      <c r="B420" s="490"/>
      <c r="C420" s="490"/>
      <c r="D420" s="490"/>
      <c r="E420" s="490"/>
      <c r="F420" s="490"/>
      <c r="G420" s="490"/>
      <c r="H420" s="490"/>
      <c r="I420" s="490"/>
      <c r="J420" s="490"/>
      <c r="K420" s="490"/>
      <c r="L420" s="490"/>
      <c r="M420" s="490"/>
      <c r="N420" s="490"/>
      <c r="O420" s="490"/>
      <c r="P420" s="490"/>
      <c r="Q420" s="490"/>
      <c r="R420" s="490"/>
      <c r="S420" s="490"/>
      <c r="T420" s="490"/>
      <c r="U420" s="490"/>
    </row>
    <row r="421" customFormat="false" ht="12.75" hidden="false" customHeight="false" outlineLevel="0" collapsed="false">
      <c r="A421" s="418"/>
      <c r="B421" s="490"/>
      <c r="C421" s="490"/>
      <c r="D421" s="490"/>
      <c r="E421" s="490"/>
      <c r="F421" s="490"/>
      <c r="G421" s="490"/>
      <c r="H421" s="490"/>
      <c r="I421" s="490"/>
      <c r="J421" s="490"/>
      <c r="K421" s="490"/>
      <c r="L421" s="490"/>
      <c r="M421" s="490"/>
      <c r="N421" s="490"/>
      <c r="O421" s="490"/>
      <c r="P421" s="490"/>
      <c r="Q421" s="490"/>
      <c r="R421" s="490"/>
      <c r="S421" s="490"/>
      <c r="T421" s="490"/>
      <c r="U421" s="490"/>
    </row>
    <row r="422" customFormat="false" ht="12.75" hidden="false" customHeight="false" outlineLevel="0" collapsed="false">
      <c r="A422" s="131"/>
      <c r="B422" s="490"/>
      <c r="C422" s="490"/>
      <c r="D422" s="490"/>
      <c r="E422" s="490"/>
      <c r="F422" s="490"/>
      <c r="G422" s="490"/>
      <c r="H422" s="490"/>
      <c r="I422" s="490"/>
      <c r="J422" s="490"/>
      <c r="K422" s="490"/>
      <c r="L422" s="490"/>
      <c r="M422" s="490"/>
      <c r="N422" s="490"/>
      <c r="O422" s="490"/>
      <c r="P422" s="490"/>
      <c r="Q422" s="490"/>
      <c r="R422" s="490"/>
      <c r="S422" s="490"/>
      <c r="T422" s="490"/>
      <c r="U422" s="490"/>
    </row>
    <row r="423" customFormat="false" ht="12.75" hidden="false" customHeight="false" outlineLevel="0" collapsed="false">
      <c r="A423" s="131"/>
      <c r="B423" s="490"/>
      <c r="C423" s="490"/>
      <c r="D423" s="490"/>
      <c r="E423" s="490"/>
      <c r="F423" s="490"/>
      <c r="G423" s="490"/>
      <c r="H423" s="490"/>
      <c r="I423" s="490"/>
      <c r="J423" s="490"/>
      <c r="K423" s="490"/>
      <c r="L423" s="490"/>
      <c r="M423" s="490"/>
      <c r="N423" s="490"/>
      <c r="O423" s="490"/>
      <c r="P423" s="490"/>
      <c r="Q423" s="490"/>
      <c r="R423" s="490"/>
      <c r="S423" s="490"/>
      <c r="T423" s="490"/>
      <c r="U423" s="490"/>
    </row>
    <row r="424" customFormat="false" ht="12.75" hidden="false" customHeight="false" outlineLevel="0" collapsed="false">
      <c r="A424" s="131"/>
      <c r="B424" s="490"/>
      <c r="C424" s="490"/>
      <c r="D424" s="490"/>
      <c r="E424" s="490"/>
      <c r="F424" s="490"/>
      <c r="G424" s="490"/>
      <c r="H424" s="490"/>
      <c r="I424" s="490"/>
      <c r="J424" s="490"/>
      <c r="K424" s="490"/>
      <c r="L424" s="490"/>
      <c r="M424" s="490"/>
      <c r="N424" s="490"/>
      <c r="O424" s="490"/>
      <c r="P424" s="490"/>
      <c r="Q424" s="490"/>
      <c r="R424" s="490"/>
      <c r="S424" s="490"/>
      <c r="T424" s="490"/>
      <c r="U424" s="490"/>
    </row>
    <row r="425" customFormat="false" ht="12.75" hidden="false" customHeight="false" outlineLevel="0" collapsed="false">
      <c r="A425" s="131"/>
      <c r="B425" s="490"/>
      <c r="C425" s="490"/>
      <c r="D425" s="490"/>
      <c r="E425" s="490"/>
      <c r="F425" s="490"/>
      <c r="G425" s="490"/>
      <c r="H425" s="490"/>
      <c r="I425" s="490"/>
      <c r="J425" s="490"/>
      <c r="K425" s="490"/>
      <c r="L425" s="490"/>
      <c r="M425" s="490"/>
      <c r="N425" s="490"/>
      <c r="O425" s="490"/>
      <c r="P425" s="490"/>
      <c r="Q425" s="490"/>
      <c r="R425" s="490"/>
      <c r="S425" s="490"/>
      <c r="T425" s="490"/>
      <c r="U425" s="490"/>
    </row>
    <row r="426" customFormat="false" ht="12.75" hidden="false" customHeight="false" outlineLevel="0" collapsed="false">
      <c r="A426" s="131"/>
      <c r="B426" s="490"/>
      <c r="C426" s="490"/>
      <c r="D426" s="490"/>
      <c r="E426" s="490"/>
      <c r="F426" s="490"/>
      <c r="G426" s="490"/>
      <c r="H426" s="490"/>
      <c r="I426" s="490"/>
      <c r="J426" s="490"/>
      <c r="K426" s="490"/>
      <c r="L426" s="490"/>
      <c r="M426" s="490"/>
      <c r="N426" s="490"/>
      <c r="O426" s="490"/>
      <c r="P426" s="490"/>
      <c r="Q426" s="490"/>
      <c r="R426" s="490"/>
      <c r="S426" s="490"/>
      <c r="T426" s="490"/>
      <c r="U426" s="490"/>
    </row>
    <row r="427" customFormat="false" ht="12.75" hidden="false" customHeight="false" outlineLevel="0" collapsed="false">
      <c r="A427" s="131"/>
      <c r="B427" s="490"/>
      <c r="C427" s="490"/>
      <c r="D427" s="490"/>
      <c r="E427" s="490"/>
      <c r="F427" s="490"/>
      <c r="G427" s="490"/>
      <c r="H427" s="490"/>
      <c r="I427" s="490"/>
      <c r="J427" s="490"/>
      <c r="K427" s="490"/>
      <c r="L427" s="490"/>
      <c r="M427" s="490"/>
      <c r="N427" s="490"/>
      <c r="O427" s="490"/>
      <c r="P427" s="490"/>
      <c r="Q427" s="490"/>
      <c r="R427" s="490"/>
      <c r="S427" s="490"/>
      <c r="T427" s="490"/>
      <c r="U427" s="490"/>
    </row>
    <row r="428" customFormat="false" ht="12.75" hidden="false" customHeight="false" outlineLevel="0" collapsed="false">
      <c r="A428" s="131"/>
      <c r="B428" s="490"/>
      <c r="C428" s="490"/>
      <c r="D428" s="490"/>
      <c r="E428" s="490"/>
      <c r="F428" s="490"/>
      <c r="G428" s="490"/>
      <c r="H428" s="490"/>
      <c r="I428" s="490"/>
      <c r="J428" s="490"/>
      <c r="K428" s="490"/>
      <c r="L428" s="490"/>
      <c r="M428" s="490"/>
      <c r="N428" s="490"/>
      <c r="O428" s="490"/>
      <c r="P428" s="490"/>
      <c r="Q428" s="490"/>
      <c r="R428" s="490"/>
      <c r="S428" s="490"/>
      <c r="T428" s="490"/>
      <c r="U428" s="490"/>
    </row>
    <row r="429" customFormat="false" ht="12.75" hidden="false" customHeight="false" outlineLevel="0" collapsed="false">
      <c r="A429" s="131"/>
      <c r="B429" s="490"/>
      <c r="C429" s="490"/>
      <c r="D429" s="490"/>
      <c r="E429" s="490"/>
      <c r="F429" s="490"/>
      <c r="G429" s="490"/>
      <c r="H429" s="490"/>
      <c r="I429" s="490"/>
      <c r="J429" s="490"/>
      <c r="K429" s="490"/>
      <c r="L429" s="490"/>
      <c r="M429" s="490"/>
      <c r="N429" s="490"/>
      <c r="O429" s="131"/>
      <c r="P429" s="131"/>
      <c r="Q429" s="131"/>
      <c r="R429" s="131"/>
      <c r="S429" s="131"/>
      <c r="T429" s="131"/>
      <c r="U429" s="131"/>
    </row>
    <row r="430" customFormat="false" ht="12.75" hidden="false" customHeight="false" outlineLevel="0" collapsed="false">
      <c r="A430" s="418"/>
      <c r="B430" s="490"/>
      <c r="C430" s="490"/>
      <c r="D430" s="490"/>
      <c r="E430" s="490"/>
      <c r="F430" s="490"/>
      <c r="G430" s="490"/>
      <c r="H430" s="490"/>
      <c r="I430" s="490"/>
      <c r="J430" s="490"/>
      <c r="K430" s="490"/>
      <c r="L430" s="490"/>
      <c r="M430" s="490"/>
      <c r="N430" s="490"/>
      <c r="O430" s="131"/>
      <c r="P430" s="131"/>
      <c r="Q430" s="131"/>
      <c r="R430" s="131"/>
      <c r="S430" s="131"/>
      <c r="T430" s="131"/>
      <c r="U430" s="131"/>
    </row>
    <row r="431" customFormat="false" ht="12.75" hidden="false" customHeight="false" outlineLevel="0" collapsed="false">
      <c r="A431" s="418"/>
      <c r="B431" s="490"/>
      <c r="C431" s="490"/>
      <c r="D431" s="490"/>
      <c r="E431" s="490"/>
      <c r="F431" s="490"/>
      <c r="G431" s="490"/>
      <c r="H431" s="490"/>
      <c r="I431" s="490"/>
      <c r="J431" s="490"/>
      <c r="K431" s="490"/>
      <c r="L431" s="490"/>
      <c r="M431" s="490"/>
      <c r="N431" s="490"/>
      <c r="O431" s="131"/>
      <c r="P431" s="131"/>
      <c r="Q431" s="131"/>
      <c r="R431" s="131"/>
      <c r="S431" s="131"/>
      <c r="T431" s="131"/>
      <c r="U431" s="131"/>
    </row>
    <row r="432" customFormat="false" ht="12.75" hidden="false" customHeight="false" outlineLevel="0" collapsed="false">
      <c r="A432" s="418"/>
      <c r="B432" s="490"/>
      <c r="C432" s="490"/>
      <c r="D432" s="490"/>
      <c r="E432" s="490"/>
      <c r="F432" s="490"/>
      <c r="G432" s="490"/>
      <c r="H432" s="490"/>
      <c r="I432" s="490"/>
      <c r="J432" s="490"/>
      <c r="K432" s="490"/>
      <c r="L432" s="490"/>
      <c r="M432" s="490"/>
      <c r="N432" s="490"/>
      <c r="O432" s="131"/>
      <c r="P432" s="131"/>
      <c r="Q432" s="131"/>
      <c r="R432" s="131"/>
      <c r="S432" s="131"/>
      <c r="T432" s="131"/>
      <c r="U432" s="131"/>
    </row>
    <row r="433" customFormat="false" ht="12.75" hidden="false" customHeight="false" outlineLevel="0" collapsed="false">
      <c r="A433" s="418"/>
      <c r="B433" s="490"/>
      <c r="C433" s="490"/>
      <c r="D433" s="490"/>
      <c r="E433" s="490"/>
      <c r="F433" s="490"/>
      <c r="G433" s="490"/>
      <c r="H433" s="490"/>
      <c r="I433" s="490"/>
      <c r="J433" s="490"/>
      <c r="K433" s="490"/>
      <c r="L433" s="490"/>
      <c r="M433" s="490"/>
      <c r="N433" s="490"/>
      <c r="O433" s="131"/>
      <c r="P433" s="131"/>
      <c r="Q433" s="131"/>
      <c r="R433" s="131"/>
      <c r="S433" s="131"/>
      <c r="T433" s="131"/>
      <c r="U433" s="131"/>
    </row>
    <row r="434" customFormat="false" ht="12.75" hidden="false" customHeight="false" outlineLevel="0" collapsed="false">
      <c r="A434" s="418"/>
      <c r="B434" s="491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131"/>
      <c r="P434" s="131"/>
      <c r="Q434" s="131"/>
      <c r="R434" s="131"/>
      <c r="S434" s="131"/>
      <c r="T434" s="131"/>
      <c r="U434" s="131"/>
    </row>
    <row r="435" customFormat="false" ht="12.75" hidden="false" customHeight="false" outlineLevel="0" collapsed="false">
      <c r="A435" s="131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</row>
    <row r="436" customFormat="false" ht="18.75" hidden="false" customHeight="false" outlineLevel="0" collapsed="false">
      <c r="A436" s="478"/>
      <c r="B436" s="131"/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0" collapsed="false">
      <c r="A437" s="418"/>
      <c r="B437" s="131"/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0" collapsed="false">
      <c r="A438" s="131"/>
      <c r="B438" s="131"/>
      <c r="C438" s="131"/>
      <c r="D438" s="131"/>
      <c r="E438" s="131"/>
      <c r="F438" s="131"/>
      <c r="G438" s="131"/>
      <c r="H438" s="131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0" collapsed="false">
      <c r="A439" s="131"/>
      <c r="B439" s="131"/>
      <c r="C439" s="131"/>
      <c r="D439" s="131"/>
      <c r="E439" s="131"/>
      <c r="F439" s="131"/>
      <c r="G439" s="131"/>
      <c r="H439" s="131"/>
      <c r="I439" s="131"/>
      <c r="J439" s="131"/>
      <c r="K439" s="131"/>
      <c r="L439" s="131"/>
      <c r="M439" s="131"/>
      <c r="N439" s="131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0" collapsed="false">
      <c r="A440" s="219"/>
      <c r="B440" s="216"/>
      <c r="C440" s="216"/>
      <c r="D440" s="216"/>
      <c r="E440" s="216"/>
      <c r="F440" s="216"/>
      <c r="G440" s="216"/>
      <c r="H440" s="216"/>
      <c r="I440" s="216"/>
      <c r="J440" s="216"/>
      <c r="K440" s="216"/>
      <c r="L440" s="216"/>
      <c r="M440" s="216"/>
      <c r="N440" s="216"/>
      <c r="O440" s="216"/>
      <c r="P440" s="216"/>
      <c r="Q440" s="216"/>
      <c r="R440" s="216"/>
      <c r="S440" s="216"/>
      <c r="T440" s="216"/>
      <c r="U440" s="216"/>
    </row>
    <row r="441" customFormat="false" ht="12.75" hidden="false" customHeight="false" outlineLevel="0" collapsed="false">
      <c r="A441" s="131"/>
      <c r="B441" s="131"/>
      <c r="C441" s="492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0" collapsed="false">
      <c r="A442" s="418"/>
      <c r="B442" s="131"/>
      <c r="C442" s="492"/>
      <c r="D442" s="480"/>
      <c r="E442" s="480"/>
      <c r="F442" s="480"/>
      <c r="G442" s="480"/>
      <c r="H442" s="480"/>
      <c r="I442" s="480"/>
      <c r="J442" s="480"/>
      <c r="K442" s="480"/>
      <c r="L442" s="480"/>
      <c r="M442" s="480"/>
      <c r="N442" s="480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0" collapsed="false">
      <c r="A443" s="131"/>
      <c r="B443" s="131"/>
      <c r="C443" s="492"/>
      <c r="D443" s="492"/>
      <c r="E443" s="492"/>
      <c r="F443" s="492"/>
      <c r="G443" s="492"/>
      <c r="H443" s="492"/>
      <c r="I443" s="492"/>
      <c r="J443" s="492"/>
      <c r="K443" s="492"/>
      <c r="L443" s="492"/>
      <c r="M443" s="492"/>
      <c r="N443" s="492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0" collapsed="false">
      <c r="A444" s="131"/>
      <c r="B444" s="131"/>
      <c r="C444" s="492"/>
      <c r="D444" s="480"/>
      <c r="E444" s="480"/>
      <c r="F444" s="480"/>
      <c r="G444" s="480"/>
      <c r="H444" s="480"/>
      <c r="I444" s="480"/>
      <c r="J444" s="480"/>
      <c r="K444" s="480"/>
      <c r="L444" s="480"/>
      <c r="M444" s="480"/>
      <c r="N444" s="480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0" collapsed="false">
      <c r="A445" s="131"/>
      <c r="B445" s="131"/>
      <c r="C445" s="492"/>
      <c r="D445" s="492"/>
      <c r="E445" s="492"/>
      <c r="F445" s="492"/>
      <c r="G445" s="492"/>
      <c r="H445" s="492"/>
      <c r="I445" s="492"/>
      <c r="J445" s="492"/>
      <c r="K445" s="492"/>
      <c r="L445" s="492"/>
      <c r="M445" s="492"/>
      <c r="N445" s="492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0" collapsed="false">
      <c r="A446" s="131"/>
      <c r="B446" s="131"/>
      <c r="C446" s="492"/>
      <c r="D446" s="492"/>
      <c r="E446" s="492"/>
      <c r="F446" s="492"/>
      <c r="G446" s="492"/>
      <c r="H446" s="492"/>
      <c r="I446" s="492"/>
      <c r="J446" s="492"/>
      <c r="K446" s="492"/>
      <c r="L446" s="492"/>
      <c r="M446" s="492"/>
      <c r="N446" s="492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0" collapsed="false">
      <c r="A447" s="484"/>
      <c r="B447" s="131"/>
      <c r="C447" s="492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0" collapsed="false">
      <c r="A448" s="484"/>
      <c r="B448" s="131"/>
      <c r="C448" s="492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0" collapsed="false">
      <c r="A449" s="418"/>
      <c r="B449" s="131"/>
      <c r="C449" s="492"/>
      <c r="D449" s="131"/>
      <c r="E449" s="131"/>
      <c r="F449" s="131"/>
      <c r="G449" s="131"/>
      <c r="H449" s="131"/>
      <c r="I449" s="131"/>
      <c r="J449" s="131"/>
      <c r="K449" s="131"/>
      <c r="L449" s="131"/>
      <c r="M449" s="131"/>
      <c r="N449" s="131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0" collapsed="false">
      <c r="A450" s="131"/>
      <c r="B450" s="491"/>
      <c r="C450" s="493"/>
      <c r="D450" s="493"/>
      <c r="E450" s="493"/>
      <c r="F450" s="493"/>
      <c r="G450" s="493"/>
      <c r="H450" s="493"/>
      <c r="I450" s="493"/>
      <c r="J450" s="493"/>
      <c r="K450" s="493"/>
      <c r="L450" s="493"/>
      <c r="M450" s="493"/>
      <c r="N450" s="493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0" collapsed="false">
      <c r="A451" s="131"/>
      <c r="B451" s="131"/>
      <c r="C451" s="492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0" collapsed="false">
      <c r="A452" s="418"/>
      <c r="B452" s="131"/>
      <c r="C452" s="492"/>
      <c r="D452" s="487"/>
      <c r="E452" s="487"/>
      <c r="F452" s="487"/>
      <c r="G452" s="487"/>
      <c r="H452" s="487"/>
      <c r="I452" s="487"/>
      <c r="J452" s="487"/>
      <c r="K452" s="487"/>
      <c r="L452" s="487"/>
      <c r="M452" s="487"/>
      <c r="N452" s="487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0" collapsed="false">
      <c r="A453" s="131"/>
      <c r="B453" s="131"/>
      <c r="C453" s="492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0" collapsed="false">
      <c r="A454" s="418"/>
      <c r="B454" s="131"/>
      <c r="C454" s="492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0" collapsed="false">
      <c r="A455" s="131"/>
      <c r="B455" s="131"/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0" collapsed="false">
      <c r="A456" s="131"/>
      <c r="B456" s="131"/>
      <c r="C456" s="131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</row>
    <row r="457" customFormat="false" ht="18.75" hidden="false" customHeight="false" outlineLevel="0" collapsed="false">
      <c r="A457" s="494"/>
      <c r="B457" s="495"/>
      <c r="C457" s="495"/>
      <c r="D457" s="496"/>
      <c r="E457" s="496"/>
      <c r="F457" s="496"/>
      <c r="G457" s="496"/>
      <c r="H457" s="496"/>
      <c r="I457" s="496"/>
      <c r="J457" s="496"/>
      <c r="K457" s="496"/>
      <c r="L457" s="496"/>
      <c r="M457" s="496"/>
      <c r="N457" s="496"/>
      <c r="O457" s="496"/>
      <c r="P457" s="496"/>
      <c r="Q457" s="496"/>
      <c r="R457" s="496"/>
      <c r="S457" s="496"/>
      <c r="T457" s="496"/>
      <c r="U457" s="496"/>
      <c r="V457" s="496"/>
      <c r="W457" s="496"/>
      <c r="X457" s="496"/>
      <c r="Y457" s="496"/>
      <c r="Z457" s="496"/>
      <c r="AA457" s="496"/>
      <c r="AB457" s="496"/>
      <c r="AC457" s="496"/>
      <c r="AD457" s="496"/>
      <c r="AE457" s="496"/>
      <c r="AF457" s="496"/>
      <c r="AG457" s="496"/>
      <c r="AH457" s="496"/>
      <c r="AI457" s="496"/>
      <c r="AJ457" s="496"/>
      <c r="AK457" s="496"/>
      <c r="AL457" s="496"/>
      <c r="AM457" s="496"/>
      <c r="AN457" s="496"/>
      <c r="AO457" s="496"/>
      <c r="AP457" s="496"/>
      <c r="AQ457" s="496"/>
      <c r="AR457" s="496"/>
      <c r="AS457" s="496"/>
      <c r="AT457" s="496"/>
      <c r="AU457" s="496"/>
      <c r="AV457" s="496"/>
      <c r="AW457" s="496"/>
      <c r="AX457" s="496"/>
      <c r="AY457" s="496"/>
      <c r="AZ457" s="496"/>
      <c r="BA457" s="496"/>
      <c r="BB457" s="496"/>
      <c r="BC457" s="496"/>
      <c r="BD457" s="496"/>
      <c r="BE457" s="496"/>
      <c r="BF457" s="496"/>
      <c r="BG457" s="496"/>
      <c r="BH457" s="496"/>
      <c r="BI457" s="496"/>
      <c r="BJ457" s="496"/>
      <c r="BK457" s="496"/>
      <c r="BL457" s="496"/>
      <c r="BM457" s="496"/>
      <c r="BN457" s="496"/>
      <c r="BO457" s="496"/>
      <c r="BP457" s="496"/>
      <c r="BQ457" s="496"/>
      <c r="BR457" s="496"/>
      <c r="BS457" s="496"/>
      <c r="BT457" s="496"/>
      <c r="BU457" s="496"/>
      <c r="BV457" s="496"/>
      <c r="BW457" s="496"/>
      <c r="BX457" s="496"/>
      <c r="BY457" s="496"/>
      <c r="BZ457" s="496"/>
      <c r="CA457" s="496"/>
      <c r="CB457" s="496"/>
      <c r="CC457" s="496"/>
      <c r="CD457" s="496"/>
      <c r="CE457" s="496"/>
      <c r="CF457" s="496"/>
      <c r="CG457" s="496"/>
      <c r="CH457" s="496"/>
      <c r="CI457" s="496"/>
      <c r="CJ457" s="496"/>
      <c r="CK457" s="496"/>
      <c r="CL457" s="496"/>
      <c r="CM457" s="496"/>
      <c r="CN457" s="496"/>
      <c r="CO457" s="496"/>
      <c r="CP457" s="496"/>
      <c r="CQ457" s="496"/>
      <c r="CR457" s="496"/>
      <c r="CS457" s="496"/>
      <c r="CT457" s="496"/>
      <c r="CU457" s="496"/>
      <c r="CV457" s="496"/>
      <c r="CW457" s="496"/>
      <c r="CX457" s="496"/>
      <c r="CY457" s="496"/>
      <c r="CZ457" s="496"/>
      <c r="DA457" s="496"/>
      <c r="DB457" s="496"/>
      <c r="DC457" s="496"/>
      <c r="DD457" s="496"/>
      <c r="DE457" s="496"/>
      <c r="DF457" s="496"/>
      <c r="DG457" s="496"/>
      <c r="DH457" s="496"/>
      <c r="DI457" s="496"/>
      <c r="DJ457" s="496"/>
      <c r="DK457" s="496"/>
      <c r="DL457" s="496"/>
      <c r="DM457" s="496"/>
      <c r="DN457" s="496"/>
      <c r="DO457" s="496"/>
      <c r="DP457" s="496"/>
      <c r="DQ457" s="496"/>
      <c r="DR457" s="496"/>
      <c r="DS457" s="496"/>
      <c r="DT457" s="496"/>
      <c r="DU457" s="496"/>
      <c r="DV457" s="496"/>
      <c r="DW457" s="496"/>
      <c r="DX457" s="496"/>
      <c r="DY457" s="496"/>
      <c r="DZ457" s="496"/>
      <c r="EA457" s="496"/>
      <c r="EB457" s="496"/>
      <c r="EC457" s="496"/>
      <c r="ED457" s="496"/>
      <c r="EE457" s="496"/>
      <c r="EF457" s="496"/>
      <c r="EG457" s="496"/>
      <c r="EH457" s="496"/>
      <c r="EI457" s="496"/>
      <c r="EJ457" s="496"/>
      <c r="EK457" s="496"/>
      <c r="EL457" s="496"/>
      <c r="EM457" s="496"/>
      <c r="EN457" s="496"/>
      <c r="EO457" s="496"/>
      <c r="EP457" s="496"/>
      <c r="EQ457" s="496"/>
      <c r="ER457" s="496"/>
      <c r="ES457" s="496"/>
      <c r="ET457" s="496"/>
      <c r="EU457" s="496"/>
      <c r="EV457" s="496"/>
      <c r="EW457" s="496"/>
      <c r="EX457" s="496"/>
      <c r="EY457" s="496"/>
      <c r="EZ457" s="496"/>
      <c r="FA457" s="496"/>
      <c r="FB457" s="496"/>
      <c r="FC457" s="496"/>
      <c r="FD457" s="496"/>
      <c r="FE457" s="496"/>
      <c r="FF457" s="496"/>
      <c r="FG457" s="496"/>
      <c r="FH457" s="496"/>
      <c r="FI457" s="496"/>
      <c r="FJ457" s="496"/>
      <c r="FK457" s="496"/>
      <c r="FL457" s="496"/>
      <c r="FM457" s="496"/>
      <c r="FN457" s="496"/>
      <c r="FO457" s="496"/>
      <c r="FP457" s="496"/>
      <c r="FQ457" s="496"/>
      <c r="FR457" s="496"/>
      <c r="FS457" s="496"/>
      <c r="FT457" s="496"/>
      <c r="FU457" s="496"/>
      <c r="FV457" s="496"/>
      <c r="FW457" s="496"/>
      <c r="FX457" s="496"/>
      <c r="FY457" s="496"/>
      <c r="FZ457" s="496"/>
      <c r="GA457" s="496"/>
      <c r="GB457" s="496"/>
      <c r="GC457" s="496"/>
      <c r="GD457" s="496"/>
      <c r="GE457" s="496"/>
      <c r="GF457" s="496"/>
      <c r="GG457" s="496"/>
      <c r="GH457" s="496"/>
      <c r="GI457" s="496"/>
      <c r="GJ457" s="496"/>
      <c r="GK457" s="496"/>
      <c r="GL457" s="496"/>
      <c r="GM457" s="496"/>
      <c r="GN457" s="496"/>
      <c r="GO457" s="496"/>
      <c r="GP457" s="496"/>
      <c r="GQ457" s="496"/>
      <c r="GR457" s="496"/>
      <c r="GS457" s="496"/>
      <c r="GT457" s="496"/>
      <c r="GU457" s="496"/>
      <c r="GV457" s="496"/>
      <c r="GW457" s="496"/>
      <c r="GX457" s="496"/>
      <c r="GY457" s="496"/>
      <c r="GZ457" s="496"/>
      <c r="HA457" s="496"/>
      <c r="HB457" s="496"/>
      <c r="HC457" s="496"/>
      <c r="HD457" s="496"/>
      <c r="HE457" s="496"/>
      <c r="HF457" s="496"/>
      <c r="HG457" s="496"/>
      <c r="HH457" s="496"/>
      <c r="HI457" s="496"/>
      <c r="HJ457" s="496"/>
      <c r="HK457" s="496"/>
      <c r="HL457" s="496"/>
      <c r="HM457" s="496"/>
      <c r="HN457" s="496"/>
      <c r="HO457" s="496"/>
      <c r="HP457" s="496"/>
      <c r="HQ457" s="496"/>
      <c r="HR457" s="496"/>
      <c r="HS457" s="496"/>
      <c r="HT457" s="496"/>
      <c r="HU457" s="496"/>
      <c r="HV457" s="496"/>
      <c r="HW457" s="496"/>
      <c r="HX457" s="496"/>
      <c r="HY457" s="496"/>
      <c r="HZ457" s="496"/>
      <c r="IA457" s="496"/>
      <c r="IB457" s="496"/>
      <c r="IC457" s="496"/>
      <c r="ID457" s="496"/>
      <c r="IE457" s="496"/>
      <c r="IF457" s="496"/>
      <c r="IG457" s="496"/>
      <c r="IH457" s="496"/>
      <c r="II457" s="496"/>
      <c r="IJ457" s="496"/>
      <c r="IK457" s="496"/>
      <c r="IL457" s="496"/>
      <c r="IM457" s="496"/>
      <c r="IN457" s="496"/>
      <c r="IO457" s="496"/>
      <c r="IP457" s="496"/>
      <c r="IQ457" s="496"/>
      <c r="IR457" s="496"/>
      <c r="IS457" s="496"/>
      <c r="IT457" s="496"/>
      <c r="IU457" s="496"/>
      <c r="IV457" s="496"/>
      <c r="IW457" s="496"/>
    </row>
    <row r="458" customFormat="false" ht="12.75" hidden="false" customHeight="false" outlineLevel="0" collapsed="false">
      <c r="A458" s="495"/>
      <c r="B458" s="497"/>
      <c r="C458" s="498"/>
      <c r="D458" s="495"/>
      <c r="E458" s="499"/>
      <c r="F458" s="496"/>
      <c r="G458" s="496"/>
      <c r="H458" s="496"/>
      <c r="I458" s="496"/>
      <c r="J458" s="496"/>
      <c r="K458" s="496"/>
      <c r="L458" s="496"/>
      <c r="M458" s="496"/>
      <c r="N458" s="496"/>
      <c r="O458" s="496"/>
      <c r="P458" s="496"/>
      <c r="Q458" s="496"/>
      <c r="R458" s="496"/>
      <c r="S458" s="496"/>
      <c r="T458" s="496"/>
      <c r="U458" s="496"/>
      <c r="V458" s="496"/>
      <c r="W458" s="496"/>
      <c r="X458" s="496"/>
      <c r="Y458" s="496"/>
      <c r="Z458" s="496"/>
      <c r="AA458" s="496"/>
      <c r="AB458" s="496"/>
      <c r="AC458" s="496"/>
      <c r="AD458" s="496"/>
      <c r="AE458" s="496"/>
      <c r="AF458" s="496"/>
      <c r="AG458" s="496"/>
      <c r="AH458" s="496"/>
      <c r="AI458" s="496"/>
      <c r="AJ458" s="496"/>
      <c r="AK458" s="496"/>
      <c r="AL458" s="496"/>
      <c r="AM458" s="496"/>
      <c r="AN458" s="496"/>
      <c r="AO458" s="496"/>
      <c r="AP458" s="496"/>
      <c r="AQ458" s="496"/>
      <c r="AR458" s="496"/>
      <c r="AS458" s="496"/>
      <c r="AT458" s="496"/>
      <c r="AU458" s="496"/>
      <c r="AV458" s="496"/>
      <c r="AW458" s="496"/>
      <c r="AX458" s="496"/>
      <c r="AY458" s="496"/>
      <c r="AZ458" s="496"/>
      <c r="BA458" s="496"/>
      <c r="BB458" s="496"/>
      <c r="BC458" s="496"/>
      <c r="BD458" s="496"/>
      <c r="BE458" s="496"/>
      <c r="BF458" s="496"/>
      <c r="BG458" s="496"/>
      <c r="BH458" s="496"/>
      <c r="BI458" s="496"/>
      <c r="BJ458" s="496"/>
      <c r="BK458" s="496"/>
      <c r="BL458" s="496"/>
      <c r="BM458" s="496"/>
      <c r="BN458" s="496"/>
      <c r="BO458" s="496"/>
      <c r="BP458" s="496"/>
      <c r="BQ458" s="496"/>
      <c r="BR458" s="496"/>
      <c r="BS458" s="496"/>
      <c r="BT458" s="496"/>
      <c r="BU458" s="496"/>
      <c r="BV458" s="496"/>
      <c r="BW458" s="496"/>
      <c r="BX458" s="496"/>
      <c r="BY458" s="496"/>
      <c r="BZ458" s="496"/>
      <c r="CA458" s="496"/>
      <c r="CB458" s="496"/>
      <c r="CC458" s="496"/>
      <c r="CD458" s="496"/>
      <c r="CE458" s="496"/>
      <c r="CF458" s="496"/>
      <c r="CG458" s="496"/>
      <c r="CH458" s="496"/>
      <c r="CI458" s="496"/>
      <c r="CJ458" s="496"/>
      <c r="CK458" s="496"/>
      <c r="CL458" s="496"/>
      <c r="CM458" s="496"/>
      <c r="CN458" s="496"/>
      <c r="CO458" s="496"/>
      <c r="CP458" s="496"/>
      <c r="CQ458" s="496"/>
      <c r="CR458" s="496"/>
      <c r="CS458" s="496"/>
      <c r="CT458" s="496"/>
      <c r="CU458" s="496"/>
      <c r="CV458" s="496"/>
      <c r="CW458" s="496"/>
      <c r="CX458" s="496"/>
      <c r="CY458" s="496"/>
      <c r="CZ458" s="496"/>
      <c r="DA458" s="496"/>
      <c r="DB458" s="496"/>
      <c r="DC458" s="496"/>
      <c r="DD458" s="496"/>
      <c r="DE458" s="496"/>
      <c r="DF458" s="496"/>
      <c r="DG458" s="496"/>
      <c r="DH458" s="496"/>
      <c r="DI458" s="496"/>
      <c r="DJ458" s="496"/>
      <c r="DK458" s="496"/>
      <c r="DL458" s="496"/>
      <c r="DM458" s="496"/>
      <c r="DN458" s="496"/>
      <c r="DO458" s="496"/>
      <c r="DP458" s="496"/>
      <c r="DQ458" s="496"/>
      <c r="DR458" s="496"/>
      <c r="DS458" s="496"/>
      <c r="DT458" s="496"/>
      <c r="DU458" s="496"/>
      <c r="DV458" s="496"/>
      <c r="DW458" s="496"/>
      <c r="DX458" s="496"/>
      <c r="DY458" s="496"/>
      <c r="DZ458" s="496"/>
      <c r="EA458" s="496"/>
      <c r="EB458" s="496"/>
      <c r="EC458" s="496"/>
      <c r="ED458" s="496"/>
      <c r="EE458" s="496"/>
      <c r="EF458" s="496"/>
      <c r="EG458" s="496"/>
      <c r="EH458" s="496"/>
      <c r="EI458" s="496"/>
      <c r="EJ458" s="496"/>
      <c r="EK458" s="496"/>
      <c r="EL458" s="496"/>
      <c r="EM458" s="496"/>
      <c r="EN458" s="496"/>
      <c r="EO458" s="496"/>
      <c r="EP458" s="496"/>
      <c r="EQ458" s="496"/>
      <c r="ER458" s="496"/>
      <c r="ES458" s="496"/>
      <c r="ET458" s="496"/>
      <c r="EU458" s="496"/>
      <c r="EV458" s="496"/>
      <c r="EW458" s="496"/>
      <c r="EX458" s="496"/>
      <c r="EY458" s="496"/>
      <c r="EZ458" s="496"/>
      <c r="FA458" s="496"/>
      <c r="FB458" s="496"/>
      <c r="FC458" s="496"/>
      <c r="FD458" s="496"/>
      <c r="FE458" s="496"/>
      <c r="FF458" s="496"/>
      <c r="FG458" s="496"/>
      <c r="FH458" s="496"/>
      <c r="FI458" s="496"/>
      <c r="FJ458" s="496"/>
      <c r="FK458" s="496"/>
      <c r="FL458" s="496"/>
      <c r="FM458" s="496"/>
      <c r="FN458" s="496"/>
      <c r="FO458" s="496"/>
      <c r="FP458" s="496"/>
      <c r="FQ458" s="496"/>
      <c r="FR458" s="496"/>
      <c r="FS458" s="496"/>
      <c r="FT458" s="496"/>
      <c r="FU458" s="496"/>
      <c r="FV458" s="496"/>
      <c r="FW458" s="496"/>
      <c r="FX458" s="496"/>
      <c r="FY458" s="496"/>
      <c r="FZ458" s="496"/>
      <c r="GA458" s="496"/>
      <c r="GB458" s="496"/>
      <c r="GC458" s="496"/>
      <c r="GD458" s="496"/>
      <c r="GE458" s="496"/>
      <c r="GF458" s="496"/>
      <c r="GG458" s="496"/>
      <c r="GH458" s="496"/>
      <c r="GI458" s="496"/>
      <c r="GJ458" s="496"/>
      <c r="GK458" s="496"/>
      <c r="GL458" s="496"/>
      <c r="GM458" s="496"/>
      <c r="GN458" s="496"/>
      <c r="GO458" s="496"/>
      <c r="GP458" s="496"/>
      <c r="GQ458" s="496"/>
      <c r="GR458" s="496"/>
      <c r="GS458" s="496"/>
      <c r="GT458" s="496"/>
      <c r="GU458" s="496"/>
      <c r="GV458" s="496"/>
      <c r="GW458" s="496"/>
      <c r="GX458" s="496"/>
      <c r="GY458" s="496"/>
      <c r="GZ458" s="496"/>
      <c r="HA458" s="496"/>
      <c r="HB458" s="496"/>
      <c r="HC458" s="496"/>
      <c r="HD458" s="496"/>
      <c r="HE458" s="496"/>
      <c r="HF458" s="496"/>
      <c r="HG458" s="496"/>
      <c r="HH458" s="496"/>
      <c r="HI458" s="496"/>
      <c r="HJ458" s="496"/>
      <c r="HK458" s="496"/>
      <c r="HL458" s="496"/>
      <c r="HM458" s="496"/>
      <c r="HN458" s="496"/>
      <c r="HO458" s="496"/>
      <c r="HP458" s="496"/>
      <c r="HQ458" s="496"/>
      <c r="HR458" s="496"/>
      <c r="HS458" s="496"/>
      <c r="HT458" s="496"/>
      <c r="HU458" s="496"/>
      <c r="HV458" s="496"/>
      <c r="HW458" s="496"/>
      <c r="HX458" s="496"/>
      <c r="HY458" s="496"/>
      <c r="HZ458" s="496"/>
      <c r="IA458" s="496"/>
      <c r="IB458" s="496"/>
      <c r="IC458" s="496"/>
      <c r="ID458" s="496"/>
      <c r="IE458" s="496"/>
      <c r="IF458" s="496"/>
      <c r="IG458" s="496"/>
      <c r="IH458" s="496"/>
      <c r="II458" s="496"/>
      <c r="IJ458" s="496"/>
      <c r="IK458" s="496"/>
      <c r="IL458" s="496"/>
      <c r="IM458" s="496"/>
      <c r="IN458" s="496"/>
      <c r="IO458" s="496"/>
      <c r="IP458" s="496"/>
      <c r="IQ458" s="496"/>
      <c r="IR458" s="496"/>
      <c r="IS458" s="496"/>
      <c r="IT458" s="496"/>
      <c r="IU458" s="496"/>
      <c r="IV458" s="496"/>
      <c r="IW458" s="496"/>
    </row>
    <row r="459" customFormat="false" ht="12.75" hidden="false" customHeight="false" outlineLevel="0" collapsed="false">
      <c r="A459" s="495"/>
      <c r="B459" s="500"/>
      <c r="C459" s="501"/>
      <c r="D459" s="501"/>
      <c r="E459" s="499"/>
      <c r="F459" s="496"/>
      <c r="G459" s="496"/>
      <c r="H459" s="496"/>
      <c r="I459" s="496"/>
      <c r="J459" s="496"/>
      <c r="K459" s="496"/>
      <c r="L459" s="496"/>
      <c r="M459" s="496"/>
      <c r="N459" s="496"/>
      <c r="O459" s="496"/>
      <c r="P459" s="496"/>
      <c r="Q459" s="496"/>
      <c r="R459" s="496"/>
      <c r="S459" s="496"/>
      <c r="T459" s="496"/>
      <c r="U459" s="496"/>
      <c r="V459" s="496"/>
      <c r="W459" s="496"/>
      <c r="X459" s="496"/>
      <c r="Y459" s="496"/>
      <c r="Z459" s="496"/>
      <c r="AA459" s="496"/>
      <c r="AB459" s="496"/>
      <c r="AC459" s="496"/>
      <c r="AD459" s="496"/>
      <c r="AE459" s="496"/>
      <c r="AF459" s="496"/>
      <c r="AG459" s="496"/>
      <c r="AH459" s="496"/>
      <c r="AI459" s="496"/>
      <c r="AJ459" s="496"/>
      <c r="AK459" s="496"/>
      <c r="AL459" s="496"/>
      <c r="AM459" s="496"/>
      <c r="AN459" s="496"/>
      <c r="AO459" s="496"/>
      <c r="AP459" s="496"/>
      <c r="AQ459" s="496"/>
      <c r="AR459" s="496"/>
      <c r="AS459" s="496"/>
      <c r="AT459" s="496"/>
      <c r="AU459" s="496"/>
      <c r="AV459" s="496"/>
      <c r="AW459" s="496"/>
      <c r="AX459" s="496"/>
      <c r="AY459" s="496"/>
      <c r="AZ459" s="496"/>
      <c r="BA459" s="496"/>
      <c r="BB459" s="496"/>
      <c r="BC459" s="496"/>
      <c r="BD459" s="496"/>
      <c r="BE459" s="496"/>
      <c r="BF459" s="496"/>
      <c r="BG459" s="496"/>
      <c r="BH459" s="496"/>
      <c r="BI459" s="496"/>
      <c r="BJ459" s="496"/>
      <c r="BK459" s="496"/>
      <c r="BL459" s="496"/>
      <c r="BM459" s="496"/>
      <c r="BN459" s="496"/>
      <c r="BO459" s="496"/>
      <c r="BP459" s="496"/>
      <c r="BQ459" s="496"/>
      <c r="BR459" s="496"/>
      <c r="BS459" s="496"/>
      <c r="BT459" s="496"/>
      <c r="BU459" s="496"/>
      <c r="BV459" s="496"/>
      <c r="BW459" s="496"/>
      <c r="BX459" s="496"/>
      <c r="BY459" s="496"/>
      <c r="BZ459" s="496"/>
      <c r="CA459" s="496"/>
      <c r="CB459" s="496"/>
      <c r="CC459" s="496"/>
      <c r="CD459" s="496"/>
      <c r="CE459" s="496"/>
      <c r="CF459" s="496"/>
      <c r="CG459" s="496"/>
      <c r="CH459" s="496"/>
      <c r="CI459" s="496"/>
      <c r="CJ459" s="496"/>
      <c r="CK459" s="496"/>
      <c r="CL459" s="496"/>
      <c r="CM459" s="496"/>
      <c r="CN459" s="496"/>
      <c r="CO459" s="496"/>
      <c r="CP459" s="496"/>
      <c r="CQ459" s="496"/>
      <c r="CR459" s="496"/>
      <c r="CS459" s="496"/>
      <c r="CT459" s="496"/>
      <c r="CU459" s="496"/>
      <c r="CV459" s="496"/>
      <c r="CW459" s="496"/>
      <c r="CX459" s="496"/>
      <c r="CY459" s="496"/>
      <c r="CZ459" s="496"/>
      <c r="DA459" s="496"/>
      <c r="DB459" s="496"/>
      <c r="DC459" s="496"/>
      <c r="DD459" s="496"/>
      <c r="DE459" s="496"/>
      <c r="DF459" s="496"/>
      <c r="DG459" s="496"/>
      <c r="DH459" s="496"/>
      <c r="DI459" s="496"/>
      <c r="DJ459" s="496"/>
      <c r="DK459" s="496"/>
      <c r="DL459" s="496"/>
      <c r="DM459" s="496"/>
      <c r="DN459" s="496"/>
      <c r="DO459" s="496"/>
      <c r="DP459" s="496"/>
      <c r="DQ459" s="496"/>
      <c r="DR459" s="496"/>
      <c r="DS459" s="496"/>
      <c r="DT459" s="496"/>
      <c r="DU459" s="496"/>
      <c r="DV459" s="496"/>
      <c r="DW459" s="496"/>
      <c r="DX459" s="496"/>
      <c r="DY459" s="496"/>
      <c r="DZ459" s="496"/>
      <c r="EA459" s="496"/>
      <c r="EB459" s="496"/>
      <c r="EC459" s="496"/>
      <c r="ED459" s="496"/>
      <c r="EE459" s="496"/>
      <c r="EF459" s="496"/>
      <c r="EG459" s="496"/>
      <c r="EH459" s="496"/>
      <c r="EI459" s="496"/>
      <c r="EJ459" s="496"/>
      <c r="EK459" s="496"/>
      <c r="EL459" s="496"/>
      <c r="EM459" s="496"/>
      <c r="EN459" s="496"/>
      <c r="EO459" s="496"/>
      <c r="EP459" s="496"/>
      <c r="EQ459" s="496"/>
      <c r="ER459" s="496"/>
      <c r="ES459" s="496"/>
      <c r="ET459" s="496"/>
      <c r="EU459" s="496"/>
      <c r="EV459" s="496"/>
      <c r="EW459" s="496"/>
      <c r="EX459" s="496"/>
      <c r="EY459" s="496"/>
      <c r="EZ459" s="496"/>
      <c r="FA459" s="496"/>
      <c r="FB459" s="496"/>
      <c r="FC459" s="496"/>
      <c r="FD459" s="496"/>
      <c r="FE459" s="496"/>
      <c r="FF459" s="496"/>
      <c r="FG459" s="496"/>
      <c r="FH459" s="496"/>
      <c r="FI459" s="496"/>
      <c r="FJ459" s="496"/>
      <c r="FK459" s="496"/>
      <c r="FL459" s="496"/>
      <c r="FM459" s="496"/>
      <c r="FN459" s="496"/>
      <c r="FO459" s="496"/>
      <c r="FP459" s="496"/>
      <c r="FQ459" s="496"/>
      <c r="FR459" s="496"/>
      <c r="FS459" s="496"/>
      <c r="FT459" s="496"/>
      <c r="FU459" s="496"/>
      <c r="FV459" s="496"/>
      <c r="FW459" s="496"/>
      <c r="FX459" s="496"/>
      <c r="FY459" s="496"/>
      <c r="FZ459" s="496"/>
      <c r="GA459" s="496"/>
      <c r="GB459" s="496"/>
      <c r="GC459" s="496"/>
      <c r="GD459" s="496"/>
      <c r="GE459" s="496"/>
      <c r="GF459" s="496"/>
      <c r="GG459" s="496"/>
      <c r="GH459" s="496"/>
      <c r="GI459" s="496"/>
      <c r="GJ459" s="496"/>
      <c r="GK459" s="496"/>
      <c r="GL459" s="496"/>
      <c r="GM459" s="496"/>
      <c r="GN459" s="496"/>
      <c r="GO459" s="496"/>
      <c r="GP459" s="496"/>
      <c r="GQ459" s="496"/>
      <c r="GR459" s="496"/>
      <c r="GS459" s="496"/>
      <c r="GT459" s="496"/>
      <c r="GU459" s="496"/>
      <c r="GV459" s="496"/>
      <c r="GW459" s="496"/>
      <c r="GX459" s="496"/>
      <c r="GY459" s="496"/>
      <c r="GZ459" s="496"/>
      <c r="HA459" s="496"/>
      <c r="HB459" s="496"/>
      <c r="HC459" s="496"/>
      <c r="HD459" s="496"/>
      <c r="HE459" s="496"/>
      <c r="HF459" s="496"/>
      <c r="HG459" s="496"/>
      <c r="HH459" s="496"/>
      <c r="HI459" s="496"/>
      <c r="HJ459" s="496"/>
      <c r="HK459" s="496"/>
      <c r="HL459" s="496"/>
      <c r="HM459" s="496"/>
      <c r="HN459" s="496"/>
      <c r="HO459" s="496"/>
      <c r="HP459" s="496"/>
      <c r="HQ459" s="496"/>
      <c r="HR459" s="496"/>
      <c r="HS459" s="496"/>
      <c r="HT459" s="496"/>
      <c r="HU459" s="496"/>
      <c r="HV459" s="496"/>
      <c r="HW459" s="496"/>
      <c r="HX459" s="496"/>
      <c r="HY459" s="496"/>
      <c r="HZ459" s="496"/>
      <c r="IA459" s="496"/>
      <c r="IB459" s="496"/>
      <c r="IC459" s="496"/>
      <c r="ID459" s="496"/>
      <c r="IE459" s="496"/>
      <c r="IF459" s="496"/>
      <c r="IG459" s="496"/>
      <c r="IH459" s="496"/>
      <c r="II459" s="496"/>
      <c r="IJ459" s="496"/>
      <c r="IK459" s="496"/>
      <c r="IL459" s="496"/>
      <c r="IM459" s="496"/>
      <c r="IN459" s="496"/>
      <c r="IO459" s="496"/>
      <c r="IP459" s="496"/>
      <c r="IQ459" s="496"/>
      <c r="IR459" s="496"/>
      <c r="IS459" s="496"/>
      <c r="IT459" s="496"/>
      <c r="IU459" s="496"/>
      <c r="IV459" s="496"/>
      <c r="IW459" s="496"/>
    </row>
    <row r="460" customFormat="false" ht="12.75" hidden="false" customHeight="false" outlineLevel="0" collapsed="false">
      <c r="A460" s="495"/>
      <c r="B460" s="501"/>
      <c r="C460" s="499"/>
      <c r="D460" s="501"/>
      <c r="E460" s="500"/>
      <c r="F460" s="496"/>
      <c r="G460" s="496"/>
      <c r="H460" s="496"/>
      <c r="I460" s="496"/>
      <c r="J460" s="496"/>
      <c r="K460" s="496"/>
      <c r="L460" s="496"/>
      <c r="M460" s="496"/>
      <c r="N460" s="496"/>
      <c r="O460" s="496"/>
      <c r="P460" s="496"/>
      <c r="Q460" s="496"/>
      <c r="R460" s="496"/>
      <c r="S460" s="496"/>
      <c r="T460" s="496"/>
      <c r="U460" s="496"/>
      <c r="V460" s="496"/>
      <c r="W460" s="496"/>
      <c r="X460" s="496"/>
      <c r="Y460" s="496"/>
      <c r="Z460" s="496"/>
      <c r="AA460" s="496"/>
      <c r="AB460" s="496"/>
      <c r="AC460" s="496"/>
      <c r="AD460" s="496"/>
      <c r="AE460" s="496"/>
      <c r="AF460" s="496"/>
      <c r="AG460" s="496"/>
      <c r="AH460" s="496"/>
      <c r="AI460" s="496"/>
      <c r="AJ460" s="496"/>
      <c r="AK460" s="496"/>
      <c r="AL460" s="496"/>
      <c r="AM460" s="496"/>
      <c r="AN460" s="496"/>
      <c r="AO460" s="496"/>
      <c r="AP460" s="496"/>
      <c r="AQ460" s="496"/>
      <c r="AR460" s="496"/>
      <c r="AS460" s="496"/>
      <c r="AT460" s="496"/>
      <c r="AU460" s="496"/>
      <c r="AV460" s="496"/>
      <c r="AW460" s="496"/>
      <c r="AX460" s="496"/>
      <c r="AY460" s="496"/>
      <c r="AZ460" s="496"/>
      <c r="BA460" s="496"/>
      <c r="BB460" s="496"/>
      <c r="BC460" s="496"/>
      <c r="BD460" s="496"/>
      <c r="BE460" s="496"/>
      <c r="BF460" s="496"/>
      <c r="BG460" s="496"/>
      <c r="BH460" s="496"/>
      <c r="BI460" s="496"/>
      <c r="BJ460" s="496"/>
      <c r="BK460" s="496"/>
      <c r="BL460" s="496"/>
      <c r="BM460" s="496"/>
      <c r="BN460" s="496"/>
      <c r="BO460" s="496"/>
      <c r="BP460" s="496"/>
      <c r="BQ460" s="496"/>
      <c r="BR460" s="496"/>
      <c r="BS460" s="496"/>
      <c r="BT460" s="496"/>
      <c r="BU460" s="496"/>
      <c r="BV460" s="496"/>
      <c r="BW460" s="496"/>
      <c r="BX460" s="496"/>
      <c r="BY460" s="496"/>
      <c r="BZ460" s="496"/>
      <c r="CA460" s="496"/>
      <c r="CB460" s="496"/>
      <c r="CC460" s="496"/>
      <c r="CD460" s="496"/>
      <c r="CE460" s="496"/>
      <c r="CF460" s="496"/>
      <c r="CG460" s="496"/>
      <c r="CH460" s="496"/>
      <c r="CI460" s="496"/>
      <c r="CJ460" s="496"/>
      <c r="CK460" s="496"/>
      <c r="CL460" s="496"/>
      <c r="CM460" s="496"/>
      <c r="CN460" s="496"/>
      <c r="CO460" s="496"/>
      <c r="CP460" s="496"/>
      <c r="CQ460" s="496"/>
      <c r="CR460" s="496"/>
      <c r="CS460" s="496"/>
      <c r="CT460" s="496"/>
      <c r="CU460" s="496"/>
      <c r="CV460" s="496"/>
      <c r="CW460" s="496"/>
      <c r="CX460" s="496"/>
      <c r="CY460" s="496"/>
      <c r="CZ460" s="496"/>
      <c r="DA460" s="496"/>
      <c r="DB460" s="496"/>
      <c r="DC460" s="496"/>
      <c r="DD460" s="496"/>
      <c r="DE460" s="496"/>
      <c r="DF460" s="496"/>
      <c r="DG460" s="496"/>
      <c r="DH460" s="496"/>
      <c r="DI460" s="496"/>
      <c r="DJ460" s="496"/>
      <c r="DK460" s="496"/>
      <c r="DL460" s="496"/>
      <c r="DM460" s="496"/>
      <c r="DN460" s="496"/>
      <c r="DO460" s="496"/>
      <c r="DP460" s="496"/>
      <c r="DQ460" s="496"/>
      <c r="DR460" s="496"/>
      <c r="DS460" s="496"/>
      <c r="DT460" s="496"/>
      <c r="DU460" s="496"/>
      <c r="DV460" s="496"/>
      <c r="DW460" s="496"/>
      <c r="DX460" s="496"/>
      <c r="DY460" s="496"/>
      <c r="DZ460" s="496"/>
      <c r="EA460" s="496"/>
      <c r="EB460" s="496"/>
      <c r="EC460" s="496"/>
      <c r="ED460" s="496"/>
      <c r="EE460" s="496"/>
      <c r="EF460" s="496"/>
      <c r="EG460" s="496"/>
      <c r="EH460" s="496"/>
      <c r="EI460" s="496"/>
      <c r="EJ460" s="496"/>
      <c r="EK460" s="496"/>
      <c r="EL460" s="496"/>
      <c r="EM460" s="496"/>
      <c r="EN460" s="496"/>
      <c r="EO460" s="496"/>
      <c r="EP460" s="496"/>
      <c r="EQ460" s="496"/>
      <c r="ER460" s="496"/>
      <c r="ES460" s="496"/>
      <c r="ET460" s="496"/>
      <c r="EU460" s="496"/>
      <c r="EV460" s="496"/>
      <c r="EW460" s="496"/>
      <c r="EX460" s="496"/>
      <c r="EY460" s="496"/>
      <c r="EZ460" s="496"/>
      <c r="FA460" s="496"/>
      <c r="FB460" s="496"/>
      <c r="FC460" s="496"/>
      <c r="FD460" s="496"/>
      <c r="FE460" s="496"/>
      <c r="FF460" s="496"/>
      <c r="FG460" s="496"/>
      <c r="FH460" s="496"/>
      <c r="FI460" s="496"/>
      <c r="FJ460" s="496"/>
      <c r="FK460" s="496"/>
      <c r="FL460" s="496"/>
      <c r="FM460" s="496"/>
      <c r="FN460" s="496"/>
      <c r="FO460" s="496"/>
      <c r="FP460" s="496"/>
      <c r="FQ460" s="496"/>
      <c r="FR460" s="496"/>
      <c r="FS460" s="496"/>
      <c r="FT460" s="496"/>
      <c r="FU460" s="496"/>
      <c r="FV460" s="496"/>
      <c r="FW460" s="496"/>
      <c r="FX460" s="496"/>
      <c r="FY460" s="496"/>
      <c r="FZ460" s="496"/>
      <c r="GA460" s="496"/>
      <c r="GB460" s="496"/>
      <c r="GC460" s="496"/>
      <c r="GD460" s="496"/>
      <c r="GE460" s="496"/>
      <c r="GF460" s="496"/>
      <c r="GG460" s="496"/>
      <c r="GH460" s="496"/>
      <c r="GI460" s="496"/>
      <c r="GJ460" s="496"/>
      <c r="GK460" s="496"/>
      <c r="GL460" s="496"/>
      <c r="GM460" s="496"/>
      <c r="GN460" s="496"/>
      <c r="GO460" s="496"/>
      <c r="GP460" s="496"/>
      <c r="GQ460" s="496"/>
      <c r="GR460" s="496"/>
      <c r="GS460" s="496"/>
      <c r="GT460" s="496"/>
      <c r="GU460" s="496"/>
      <c r="GV460" s="496"/>
      <c r="GW460" s="496"/>
      <c r="GX460" s="496"/>
      <c r="GY460" s="496"/>
      <c r="GZ460" s="496"/>
      <c r="HA460" s="496"/>
      <c r="HB460" s="496"/>
      <c r="HC460" s="496"/>
      <c r="HD460" s="496"/>
      <c r="HE460" s="496"/>
      <c r="HF460" s="496"/>
      <c r="HG460" s="496"/>
      <c r="HH460" s="496"/>
      <c r="HI460" s="496"/>
      <c r="HJ460" s="496"/>
      <c r="HK460" s="496"/>
      <c r="HL460" s="496"/>
      <c r="HM460" s="496"/>
      <c r="HN460" s="496"/>
      <c r="HO460" s="496"/>
      <c r="HP460" s="496"/>
      <c r="HQ460" s="496"/>
      <c r="HR460" s="496"/>
      <c r="HS460" s="496"/>
      <c r="HT460" s="496"/>
      <c r="HU460" s="496"/>
      <c r="HV460" s="496"/>
      <c r="HW460" s="496"/>
      <c r="HX460" s="496"/>
      <c r="HY460" s="496"/>
      <c r="HZ460" s="496"/>
      <c r="IA460" s="496"/>
      <c r="IB460" s="496"/>
      <c r="IC460" s="496"/>
      <c r="ID460" s="496"/>
      <c r="IE460" s="496"/>
      <c r="IF460" s="496"/>
      <c r="IG460" s="496"/>
      <c r="IH460" s="496"/>
      <c r="II460" s="496"/>
      <c r="IJ460" s="496"/>
      <c r="IK460" s="496"/>
      <c r="IL460" s="496"/>
      <c r="IM460" s="496"/>
      <c r="IN460" s="496"/>
      <c r="IO460" s="496"/>
      <c r="IP460" s="496"/>
      <c r="IQ460" s="496"/>
      <c r="IR460" s="496"/>
      <c r="IS460" s="496"/>
      <c r="IT460" s="496"/>
      <c r="IU460" s="496"/>
      <c r="IV460" s="496"/>
      <c r="IW460" s="496"/>
    </row>
    <row r="461" customFormat="false" ht="12.75" hidden="false" customHeight="false" outlineLevel="0" collapsed="false">
      <c r="A461" s="502"/>
      <c r="B461" s="497"/>
      <c r="C461" s="497"/>
      <c r="D461" s="497"/>
      <c r="E461" s="497"/>
      <c r="F461" s="497"/>
      <c r="G461" s="497"/>
      <c r="H461" s="497"/>
      <c r="I461" s="497"/>
      <c r="J461" s="497"/>
      <c r="K461" s="497"/>
      <c r="L461" s="497"/>
      <c r="M461" s="497"/>
      <c r="N461" s="497"/>
      <c r="O461" s="497"/>
      <c r="P461" s="497"/>
      <c r="Q461" s="497"/>
      <c r="R461" s="497"/>
      <c r="S461" s="497"/>
      <c r="T461" s="497"/>
      <c r="U461" s="497"/>
      <c r="V461" s="496"/>
      <c r="W461" s="496"/>
      <c r="X461" s="496"/>
      <c r="Y461" s="496"/>
      <c r="Z461" s="496"/>
      <c r="AA461" s="496"/>
      <c r="AB461" s="496"/>
      <c r="AC461" s="496"/>
      <c r="AD461" s="496"/>
      <c r="AE461" s="496"/>
      <c r="AF461" s="496"/>
      <c r="AG461" s="496"/>
      <c r="AH461" s="496"/>
      <c r="AI461" s="496"/>
      <c r="AJ461" s="496"/>
      <c r="AK461" s="496"/>
      <c r="AL461" s="496"/>
      <c r="AM461" s="496"/>
      <c r="AN461" s="496"/>
      <c r="AO461" s="496"/>
      <c r="AP461" s="496"/>
      <c r="AQ461" s="496"/>
      <c r="AR461" s="496"/>
      <c r="AS461" s="496"/>
      <c r="AT461" s="496"/>
      <c r="AU461" s="496"/>
      <c r="AV461" s="496"/>
      <c r="AW461" s="496"/>
      <c r="AX461" s="496"/>
      <c r="AY461" s="496"/>
      <c r="AZ461" s="496"/>
      <c r="BA461" s="496"/>
      <c r="BB461" s="496"/>
      <c r="BC461" s="496"/>
      <c r="BD461" s="496"/>
      <c r="BE461" s="496"/>
      <c r="BF461" s="496"/>
      <c r="BG461" s="496"/>
      <c r="BH461" s="496"/>
      <c r="BI461" s="496"/>
      <c r="BJ461" s="496"/>
      <c r="BK461" s="496"/>
      <c r="BL461" s="496"/>
      <c r="BM461" s="496"/>
      <c r="BN461" s="496"/>
      <c r="BO461" s="496"/>
      <c r="BP461" s="496"/>
      <c r="BQ461" s="496"/>
      <c r="BR461" s="496"/>
      <c r="BS461" s="496"/>
      <c r="BT461" s="496"/>
      <c r="BU461" s="496"/>
      <c r="BV461" s="496"/>
      <c r="BW461" s="496"/>
      <c r="BX461" s="496"/>
      <c r="BY461" s="496"/>
      <c r="BZ461" s="496"/>
      <c r="CA461" s="496"/>
      <c r="CB461" s="496"/>
      <c r="CC461" s="496"/>
      <c r="CD461" s="496"/>
      <c r="CE461" s="496"/>
      <c r="CF461" s="496"/>
      <c r="CG461" s="496"/>
      <c r="CH461" s="496"/>
      <c r="CI461" s="496"/>
      <c r="CJ461" s="496"/>
      <c r="CK461" s="496"/>
      <c r="CL461" s="496"/>
      <c r="CM461" s="496"/>
      <c r="CN461" s="496"/>
      <c r="CO461" s="496"/>
      <c r="CP461" s="496"/>
      <c r="CQ461" s="496"/>
      <c r="CR461" s="496"/>
      <c r="CS461" s="496"/>
      <c r="CT461" s="496"/>
      <c r="CU461" s="496"/>
      <c r="CV461" s="496"/>
      <c r="CW461" s="496"/>
      <c r="CX461" s="496"/>
      <c r="CY461" s="496"/>
      <c r="CZ461" s="496"/>
      <c r="DA461" s="496"/>
      <c r="DB461" s="496"/>
      <c r="DC461" s="496"/>
      <c r="DD461" s="496"/>
      <c r="DE461" s="496"/>
      <c r="DF461" s="496"/>
      <c r="DG461" s="496"/>
      <c r="DH461" s="496"/>
      <c r="DI461" s="496"/>
      <c r="DJ461" s="496"/>
      <c r="DK461" s="496"/>
      <c r="DL461" s="496"/>
      <c r="DM461" s="496"/>
      <c r="DN461" s="496"/>
      <c r="DO461" s="496"/>
      <c r="DP461" s="496"/>
      <c r="DQ461" s="496"/>
      <c r="DR461" s="496"/>
      <c r="DS461" s="496"/>
      <c r="DT461" s="496"/>
      <c r="DU461" s="496"/>
      <c r="DV461" s="496"/>
      <c r="DW461" s="496"/>
      <c r="DX461" s="496"/>
      <c r="DY461" s="496"/>
      <c r="DZ461" s="496"/>
      <c r="EA461" s="496"/>
      <c r="EB461" s="496"/>
      <c r="EC461" s="496"/>
      <c r="ED461" s="496"/>
      <c r="EE461" s="496"/>
      <c r="EF461" s="496"/>
      <c r="EG461" s="496"/>
      <c r="EH461" s="496"/>
      <c r="EI461" s="496"/>
      <c r="EJ461" s="496"/>
      <c r="EK461" s="496"/>
      <c r="EL461" s="496"/>
      <c r="EM461" s="496"/>
      <c r="EN461" s="496"/>
      <c r="EO461" s="496"/>
      <c r="EP461" s="496"/>
      <c r="EQ461" s="496"/>
      <c r="ER461" s="496"/>
      <c r="ES461" s="496"/>
      <c r="ET461" s="496"/>
      <c r="EU461" s="496"/>
      <c r="EV461" s="496"/>
      <c r="EW461" s="496"/>
      <c r="EX461" s="496"/>
      <c r="EY461" s="496"/>
      <c r="EZ461" s="496"/>
      <c r="FA461" s="496"/>
      <c r="FB461" s="496"/>
      <c r="FC461" s="496"/>
      <c r="FD461" s="496"/>
      <c r="FE461" s="496"/>
      <c r="FF461" s="496"/>
      <c r="FG461" s="496"/>
      <c r="FH461" s="496"/>
      <c r="FI461" s="496"/>
      <c r="FJ461" s="496"/>
      <c r="FK461" s="496"/>
      <c r="FL461" s="496"/>
      <c r="FM461" s="496"/>
      <c r="FN461" s="496"/>
      <c r="FO461" s="496"/>
      <c r="FP461" s="496"/>
      <c r="FQ461" s="496"/>
      <c r="FR461" s="496"/>
      <c r="FS461" s="496"/>
      <c r="FT461" s="496"/>
      <c r="FU461" s="496"/>
      <c r="FV461" s="496"/>
      <c r="FW461" s="496"/>
      <c r="FX461" s="496"/>
      <c r="FY461" s="496"/>
      <c r="FZ461" s="496"/>
      <c r="GA461" s="496"/>
      <c r="GB461" s="496"/>
      <c r="GC461" s="496"/>
      <c r="GD461" s="496"/>
      <c r="GE461" s="496"/>
      <c r="GF461" s="496"/>
      <c r="GG461" s="496"/>
      <c r="GH461" s="496"/>
      <c r="GI461" s="496"/>
      <c r="GJ461" s="496"/>
      <c r="GK461" s="496"/>
      <c r="GL461" s="496"/>
      <c r="GM461" s="496"/>
      <c r="GN461" s="496"/>
      <c r="GO461" s="496"/>
      <c r="GP461" s="496"/>
      <c r="GQ461" s="496"/>
      <c r="GR461" s="496"/>
      <c r="GS461" s="496"/>
      <c r="GT461" s="496"/>
      <c r="GU461" s="496"/>
      <c r="GV461" s="496"/>
      <c r="GW461" s="496"/>
      <c r="GX461" s="496"/>
      <c r="GY461" s="496"/>
      <c r="GZ461" s="496"/>
      <c r="HA461" s="496"/>
      <c r="HB461" s="496"/>
      <c r="HC461" s="496"/>
      <c r="HD461" s="496"/>
      <c r="HE461" s="496"/>
      <c r="HF461" s="496"/>
      <c r="HG461" s="496"/>
      <c r="HH461" s="496"/>
      <c r="HI461" s="496"/>
      <c r="HJ461" s="496"/>
      <c r="HK461" s="496"/>
      <c r="HL461" s="496"/>
      <c r="HM461" s="496"/>
      <c r="HN461" s="496"/>
      <c r="HO461" s="496"/>
      <c r="HP461" s="496"/>
      <c r="HQ461" s="496"/>
      <c r="HR461" s="496"/>
      <c r="HS461" s="496"/>
      <c r="HT461" s="496"/>
      <c r="HU461" s="496"/>
      <c r="HV461" s="496"/>
      <c r="HW461" s="496"/>
      <c r="HX461" s="496"/>
      <c r="HY461" s="496"/>
      <c r="HZ461" s="496"/>
      <c r="IA461" s="496"/>
      <c r="IB461" s="496"/>
      <c r="IC461" s="496"/>
      <c r="ID461" s="496"/>
      <c r="IE461" s="496"/>
      <c r="IF461" s="496"/>
      <c r="IG461" s="496"/>
      <c r="IH461" s="496"/>
      <c r="II461" s="496"/>
      <c r="IJ461" s="496"/>
      <c r="IK461" s="496"/>
      <c r="IL461" s="496"/>
      <c r="IM461" s="496"/>
      <c r="IN461" s="496"/>
      <c r="IO461" s="496"/>
      <c r="IP461" s="496"/>
      <c r="IQ461" s="496"/>
      <c r="IR461" s="496"/>
      <c r="IS461" s="496"/>
      <c r="IT461" s="496"/>
      <c r="IU461" s="496"/>
      <c r="IV461" s="496"/>
      <c r="IW461" s="496"/>
    </row>
    <row r="462" customFormat="false" ht="12.75" hidden="false" customHeight="false" outlineLevel="0" collapsed="false">
      <c r="A462" s="477"/>
      <c r="B462" s="495"/>
      <c r="C462" s="503"/>
      <c r="D462" s="503"/>
      <c r="E462" s="503"/>
      <c r="F462" s="503"/>
      <c r="G462" s="503"/>
      <c r="H462" s="503"/>
      <c r="I462" s="503"/>
      <c r="J462" s="503"/>
      <c r="K462" s="503"/>
      <c r="L462" s="503"/>
      <c r="M462" s="503"/>
      <c r="N462" s="503"/>
      <c r="O462" s="503"/>
      <c r="P462" s="503"/>
      <c r="Q462" s="503"/>
      <c r="R462" s="503"/>
      <c r="S462" s="503"/>
      <c r="T462" s="503"/>
      <c r="U462" s="503"/>
      <c r="V462" s="496"/>
      <c r="W462" s="496"/>
      <c r="X462" s="496"/>
      <c r="Y462" s="496"/>
      <c r="Z462" s="496"/>
      <c r="AA462" s="496"/>
      <c r="AB462" s="496"/>
      <c r="AC462" s="496"/>
      <c r="AD462" s="496"/>
      <c r="AE462" s="496"/>
      <c r="AF462" s="496"/>
      <c r="AG462" s="496"/>
      <c r="AH462" s="496"/>
      <c r="AI462" s="496"/>
      <c r="AJ462" s="496"/>
      <c r="AK462" s="496"/>
      <c r="AL462" s="496"/>
      <c r="AM462" s="496"/>
      <c r="AN462" s="496"/>
      <c r="AO462" s="496"/>
      <c r="AP462" s="496"/>
      <c r="AQ462" s="496"/>
      <c r="AR462" s="496"/>
      <c r="AS462" s="496"/>
      <c r="AT462" s="496"/>
      <c r="AU462" s="496"/>
      <c r="AV462" s="496"/>
      <c r="AW462" s="496"/>
      <c r="AX462" s="496"/>
      <c r="AY462" s="496"/>
      <c r="AZ462" s="496"/>
      <c r="BA462" s="496"/>
      <c r="BB462" s="496"/>
      <c r="BC462" s="496"/>
      <c r="BD462" s="496"/>
      <c r="BE462" s="496"/>
      <c r="BF462" s="496"/>
      <c r="BG462" s="496"/>
      <c r="BH462" s="496"/>
      <c r="BI462" s="496"/>
      <c r="BJ462" s="496"/>
      <c r="BK462" s="496"/>
      <c r="BL462" s="496"/>
      <c r="BM462" s="496"/>
      <c r="BN462" s="496"/>
      <c r="BO462" s="496"/>
      <c r="BP462" s="496"/>
      <c r="BQ462" s="496"/>
      <c r="BR462" s="496"/>
      <c r="BS462" s="496"/>
      <c r="BT462" s="496"/>
      <c r="BU462" s="496"/>
      <c r="BV462" s="496"/>
      <c r="BW462" s="496"/>
      <c r="BX462" s="496"/>
      <c r="BY462" s="496"/>
      <c r="BZ462" s="496"/>
      <c r="CA462" s="496"/>
      <c r="CB462" s="496"/>
      <c r="CC462" s="496"/>
      <c r="CD462" s="496"/>
      <c r="CE462" s="496"/>
      <c r="CF462" s="496"/>
      <c r="CG462" s="496"/>
      <c r="CH462" s="496"/>
      <c r="CI462" s="496"/>
      <c r="CJ462" s="496"/>
      <c r="CK462" s="496"/>
      <c r="CL462" s="496"/>
      <c r="CM462" s="496"/>
      <c r="CN462" s="496"/>
      <c r="CO462" s="496"/>
      <c r="CP462" s="496"/>
      <c r="CQ462" s="496"/>
      <c r="CR462" s="496"/>
      <c r="CS462" s="496"/>
      <c r="CT462" s="496"/>
      <c r="CU462" s="496"/>
      <c r="CV462" s="496"/>
      <c r="CW462" s="496"/>
      <c r="CX462" s="496"/>
      <c r="CY462" s="496"/>
      <c r="CZ462" s="496"/>
      <c r="DA462" s="496"/>
      <c r="DB462" s="496"/>
      <c r="DC462" s="496"/>
      <c r="DD462" s="496"/>
      <c r="DE462" s="496"/>
      <c r="DF462" s="496"/>
      <c r="DG462" s="496"/>
      <c r="DH462" s="496"/>
      <c r="DI462" s="496"/>
      <c r="DJ462" s="496"/>
      <c r="DK462" s="496"/>
      <c r="DL462" s="496"/>
      <c r="DM462" s="496"/>
      <c r="DN462" s="496"/>
      <c r="DO462" s="496"/>
      <c r="DP462" s="496"/>
      <c r="DQ462" s="496"/>
      <c r="DR462" s="496"/>
      <c r="DS462" s="496"/>
      <c r="DT462" s="496"/>
      <c r="DU462" s="496"/>
      <c r="DV462" s="496"/>
      <c r="DW462" s="496"/>
      <c r="DX462" s="496"/>
      <c r="DY462" s="496"/>
      <c r="DZ462" s="496"/>
      <c r="EA462" s="496"/>
      <c r="EB462" s="496"/>
      <c r="EC462" s="496"/>
      <c r="ED462" s="496"/>
      <c r="EE462" s="496"/>
      <c r="EF462" s="496"/>
      <c r="EG462" s="496"/>
      <c r="EH462" s="496"/>
      <c r="EI462" s="496"/>
      <c r="EJ462" s="496"/>
      <c r="EK462" s="496"/>
      <c r="EL462" s="496"/>
      <c r="EM462" s="496"/>
      <c r="EN462" s="496"/>
      <c r="EO462" s="496"/>
      <c r="EP462" s="496"/>
      <c r="EQ462" s="496"/>
      <c r="ER462" s="496"/>
      <c r="ES462" s="496"/>
      <c r="ET462" s="496"/>
      <c r="EU462" s="496"/>
      <c r="EV462" s="496"/>
      <c r="EW462" s="496"/>
      <c r="EX462" s="496"/>
      <c r="EY462" s="496"/>
      <c r="EZ462" s="496"/>
      <c r="FA462" s="496"/>
      <c r="FB462" s="496"/>
      <c r="FC462" s="496"/>
      <c r="FD462" s="496"/>
      <c r="FE462" s="496"/>
      <c r="FF462" s="496"/>
      <c r="FG462" s="496"/>
      <c r="FH462" s="496"/>
      <c r="FI462" s="496"/>
      <c r="FJ462" s="496"/>
      <c r="FK462" s="496"/>
      <c r="FL462" s="496"/>
      <c r="FM462" s="496"/>
      <c r="FN462" s="496"/>
      <c r="FO462" s="496"/>
      <c r="FP462" s="496"/>
      <c r="FQ462" s="496"/>
      <c r="FR462" s="496"/>
      <c r="FS462" s="496"/>
      <c r="FT462" s="496"/>
      <c r="FU462" s="496"/>
      <c r="FV462" s="496"/>
      <c r="FW462" s="496"/>
      <c r="FX462" s="496"/>
      <c r="FY462" s="496"/>
      <c r="FZ462" s="496"/>
      <c r="GA462" s="496"/>
      <c r="GB462" s="496"/>
      <c r="GC462" s="496"/>
      <c r="GD462" s="496"/>
      <c r="GE462" s="496"/>
      <c r="GF462" s="496"/>
      <c r="GG462" s="496"/>
      <c r="GH462" s="496"/>
      <c r="GI462" s="496"/>
      <c r="GJ462" s="496"/>
      <c r="GK462" s="496"/>
      <c r="GL462" s="496"/>
      <c r="GM462" s="496"/>
      <c r="GN462" s="496"/>
      <c r="GO462" s="496"/>
      <c r="GP462" s="496"/>
      <c r="GQ462" s="496"/>
      <c r="GR462" s="496"/>
      <c r="GS462" s="496"/>
      <c r="GT462" s="496"/>
      <c r="GU462" s="496"/>
      <c r="GV462" s="496"/>
      <c r="GW462" s="496"/>
      <c r="GX462" s="496"/>
      <c r="GY462" s="496"/>
      <c r="GZ462" s="496"/>
      <c r="HA462" s="496"/>
      <c r="HB462" s="496"/>
      <c r="HC462" s="496"/>
      <c r="HD462" s="496"/>
      <c r="HE462" s="496"/>
      <c r="HF462" s="496"/>
      <c r="HG462" s="496"/>
      <c r="HH462" s="496"/>
      <c r="HI462" s="496"/>
      <c r="HJ462" s="496"/>
      <c r="HK462" s="496"/>
      <c r="HL462" s="496"/>
      <c r="HM462" s="496"/>
      <c r="HN462" s="496"/>
      <c r="HO462" s="496"/>
      <c r="HP462" s="496"/>
      <c r="HQ462" s="496"/>
      <c r="HR462" s="496"/>
      <c r="HS462" s="496"/>
      <c r="HT462" s="496"/>
      <c r="HU462" s="496"/>
      <c r="HV462" s="496"/>
      <c r="HW462" s="496"/>
      <c r="HX462" s="496"/>
      <c r="HY462" s="496"/>
      <c r="HZ462" s="496"/>
      <c r="IA462" s="496"/>
      <c r="IB462" s="496"/>
      <c r="IC462" s="496"/>
      <c r="ID462" s="496"/>
      <c r="IE462" s="496"/>
      <c r="IF462" s="496"/>
      <c r="IG462" s="496"/>
      <c r="IH462" s="496"/>
      <c r="II462" s="496"/>
      <c r="IJ462" s="496"/>
      <c r="IK462" s="496"/>
      <c r="IL462" s="496"/>
      <c r="IM462" s="496"/>
      <c r="IN462" s="496"/>
      <c r="IO462" s="496"/>
      <c r="IP462" s="496"/>
      <c r="IQ462" s="496"/>
      <c r="IR462" s="496"/>
      <c r="IS462" s="496"/>
      <c r="IT462" s="496"/>
      <c r="IU462" s="496"/>
      <c r="IV462" s="496"/>
      <c r="IW462" s="496"/>
    </row>
    <row r="463" customFormat="false" ht="12.75" hidden="false" customHeight="false" outlineLevel="0" collapsed="false">
      <c r="A463" s="383"/>
      <c r="B463" s="503"/>
      <c r="C463" s="503"/>
      <c r="D463" s="503"/>
      <c r="E463" s="503"/>
      <c r="F463" s="503"/>
      <c r="G463" s="503"/>
      <c r="H463" s="503"/>
      <c r="I463" s="503"/>
      <c r="J463" s="503"/>
      <c r="K463" s="503"/>
      <c r="L463" s="503"/>
      <c r="M463" s="503"/>
      <c r="N463" s="503"/>
      <c r="O463" s="503"/>
      <c r="P463" s="503"/>
      <c r="Q463" s="503"/>
      <c r="R463" s="503"/>
      <c r="S463" s="503"/>
      <c r="T463" s="503"/>
      <c r="U463" s="503"/>
      <c r="V463" s="496"/>
      <c r="W463" s="496"/>
      <c r="X463" s="496"/>
      <c r="Y463" s="496"/>
      <c r="Z463" s="496"/>
      <c r="AA463" s="496"/>
      <c r="AB463" s="496"/>
      <c r="AC463" s="496"/>
      <c r="AD463" s="496"/>
      <c r="AE463" s="496"/>
      <c r="AF463" s="496"/>
      <c r="AG463" s="496"/>
      <c r="AH463" s="496"/>
      <c r="AI463" s="496"/>
      <c r="AJ463" s="496"/>
      <c r="AK463" s="496"/>
      <c r="AL463" s="496"/>
      <c r="AM463" s="496"/>
      <c r="AN463" s="496"/>
      <c r="AO463" s="496"/>
      <c r="AP463" s="496"/>
      <c r="AQ463" s="496"/>
      <c r="AR463" s="496"/>
      <c r="AS463" s="496"/>
      <c r="AT463" s="496"/>
      <c r="AU463" s="496"/>
      <c r="AV463" s="496"/>
      <c r="AW463" s="496"/>
      <c r="AX463" s="496"/>
      <c r="AY463" s="496"/>
      <c r="AZ463" s="496"/>
      <c r="BA463" s="496"/>
      <c r="BB463" s="496"/>
      <c r="BC463" s="496"/>
      <c r="BD463" s="496"/>
      <c r="BE463" s="496"/>
      <c r="BF463" s="496"/>
      <c r="BG463" s="496"/>
      <c r="BH463" s="496"/>
      <c r="BI463" s="496"/>
      <c r="BJ463" s="496"/>
      <c r="BK463" s="496"/>
      <c r="BL463" s="496"/>
      <c r="BM463" s="496"/>
      <c r="BN463" s="496"/>
      <c r="BO463" s="496"/>
      <c r="BP463" s="496"/>
      <c r="BQ463" s="496"/>
      <c r="BR463" s="496"/>
      <c r="BS463" s="496"/>
      <c r="BT463" s="496"/>
      <c r="BU463" s="496"/>
      <c r="BV463" s="496"/>
      <c r="BW463" s="496"/>
      <c r="BX463" s="496"/>
      <c r="BY463" s="496"/>
      <c r="BZ463" s="496"/>
      <c r="CA463" s="496"/>
      <c r="CB463" s="496"/>
      <c r="CC463" s="496"/>
      <c r="CD463" s="496"/>
      <c r="CE463" s="496"/>
      <c r="CF463" s="496"/>
      <c r="CG463" s="496"/>
      <c r="CH463" s="496"/>
      <c r="CI463" s="496"/>
      <c r="CJ463" s="496"/>
      <c r="CK463" s="496"/>
      <c r="CL463" s="496"/>
      <c r="CM463" s="496"/>
      <c r="CN463" s="496"/>
      <c r="CO463" s="496"/>
      <c r="CP463" s="496"/>
      <c r="CQ463" s="496"/>
      <c r="CR463" s="496"/>
      <c r="CS463" s="496"/>
      <c r="CT463" s="496"/>
      <c r="CU463" s="496"/>
      <c r="CV463" s="496"/>
      <c r="CW463" s="496"/>
      <c r="CX463" s="496"/>
      <c r="CY463" s="496"/>
      <c r="CZ463" s="496"/>
      <c r="DA463" s="496"/>
      <c r="DB463" s="496"/>
      <c r="DC463" s="496"/>
      <c r="DD463" s="496"/>
      <c r="DE463" s="496"/>
      <c r="DF463" s="496"/>
      <c r="DG463" s="496"/>
      <c r="DH463" s="496"/>
      <c r="DI463" s="496"/>
      <c r="DJ463" s="496"/>
      <c r="DK463" s="496"/>
      <c r="DL463" s="496"/>
      <c r="DM463" s="496"/>
      <c r="DN463" s="496"/>
      <c r="DO463" s="496"/>
      <c r="DP463" s="496"/>
      <c r="DQ463" s="496"/>
      <c r="DR463" s="496"/>
      <c r="DS463" s="496"/>
      <c r="DT463" s="496"/>
      <c r="DU463" s="496"/>
      <c r="DV463" s="496"/>
      <c r="DW463" s="496"/>
      <c r="DX463" s="496"/>
      <c r="DY463" s="496"/>
      <c r="DZ463" s="496"/>
      <c r="EA463" s="496"/>
      <c r="EB463" s="496"/>
      <c r="EC463" s="496"/>
      <c r="ED463" s="496"/>
      <c r="EE463" s="496"/>
      <c r="EF463" s="496"/>
      <c r="EG463" s="496"/>
      <c r="EH463" s="496"/>
      <c r="EI463" s="496"/>
      <c r="EJ463" s="496"/>
      <c r="EK463" s="496"/>
      <c r="EL463" s="496"/>
      <c r="EM463" s="496"/>
      <c r="EN463" s="496"/>
      <c r="EO463" s="496"/>
      <c r="EP463" s="496"/>
      <c r="EQ463" s="496"/>
      <c r="ER463" s="496"/>
      <c r="ES463" s="496"/>
      <c r="ET463" s="496"/>
      <c r="EU463" s="496"/>
      <c r="EV463" s="496"/>
      <c r="EW463" s="496"/>
      <c r="EX463" s="496"/>
      <c r="EY463" s="496"/>
      <c r="EZ463" s="496"/>
      <c r="FA463" s="496"/>
      <c r="FB463" s="496"/>
      <c r="FC463" s="496"/>
      <c r="FD463" s="496"/>
      <c r="FE463" s="496"/>
      <c r="FF463" s="496"/>
      <c r="FG463" s="496"/>
      <c r="FH463" s="496"/>
      <c r="FI463" s="496"/>
      <c r="FJ463" s="496"/>
      <c r="FK463" s="496"/>
      <c r="FL463" s="496"/>
      <c r="FM463" s="496"/>
      <c r="FN463" s="496"/>
      <c r="FO463" s="496"/>
      <c r="FP463" s="496"/>
      <c r="FQ463" s="496"/>
      <c r="FR463" s="496"/>
      <c r="FS463" s="496"/>
      <c r="FT463" s="496"/>
      <c r="FU463" s="496"/>
      <c r="FV463" s="496"/>
      <c r="FW463" s="496"/>
      <c r="FX463" s="496"/>
      <c r="FY463" s="496"/>
      <c r="FZ463" s="496"/>
      <c r="GA463" s="496"/>
      <c r="GB463" s="496"/>
      <c r="GC463" s="496"/>
      <c r="GD463" s="496"/>
      <c r="GE463" s="496"/>
      <c r="GF463" s="496"/>
      <c r="GG463" s="496"/>
      <c r="GH463" s="496"/>
      <c r="GI463" s="496"/>
      <c r="GJ463" s="496"/>
      <c r="GK463" s="496"/>
      <c r="GL463" s="496"/>
      <c r="GM463" s="496"/>
      <c r="GN463" s="496"/>
      <c r="GO463" s="496"/>
      <c r="GP463" s="496"/>
      <c r="GQ463" s="496"/>
      <c r="GR463" s="496"/>
      <c r="GS463" s="496"/>
      <c r="GT463" s="496"/>
      <c r="GU463" s="496"/>
      <c r="GV463" s="496"/>
      <c r="GW463" s="496"/>
      <c r="GX463" s="496"/>
      <c r="GY463" s="496"/>
      <c r="GZ463" s="496"/>
      <c r="HA463" s="496"/>
      <c r="HB463" s="496"/>
      <c r="HC463" s="496"/>
      <c r="HD463" s="496"/>
      <c r="HE463" s="496"/>
      <c r="HF463" s="496"/>
      <c r="HG463" s="496"/>
      <c r="HH463" s="496"/>
      <c r="HI463" s="496"/>
      <c r="HJ463" s="496"/>
      <c r="HK463" s="496"/>
      <c r="HL463" s="496"/>
      <c r="HM463" s="496"/>
      <c r="HN463" s="496"/>
      <c r="HO463" s="496"/>
      <c r="HP463" s="496"/>
      <c r="HQ463" s="496"/>
      <c r="HR463" s="496"/>
      <c r="HS463" s="496"/>
      <c r="HT463" s="496"/>
      <c r="HU463" s="496"/>
      <c r="HV463" s="496"/>
      <c r="HW463" s="496"/>
      <c r="HX463" s="496"/>
      <c r="HY463" s="496"/>
      <c r="HZ463" s="496"/>
      <c r="IA463" s="496"/>
      <c r="IB463" s="496"/>
      <c r="IC463" s="496"/>
      <c r="ID463" s="496"/>
      <c r="IE463" s="496"/>
      <c r="IF463" s="496"/>
      <c r="IG463" s="496"/>
      <c r="IH463" s="496"/>
      <c r="II463" s="496"/>
      <c r="IJ463" s="496"/>
      <c r="IK463" s="496"/>
      <c r="IL463" s="496"/>
      <c r="IM463" s="496"/>
      <c r="IN463" s="496"/>
      <c r="IO463" s="496"/>
      <c r="IP463" s="496"/>
      <c r="IQ463" s="496"/>
      <c r="IR463" s="496"/>
      <c r="IS463" s="496"/>
      <c r="IT463" s="496"/>
      <c r="IU463" s="496"/>
      <c r="IV463" s="496"/>
      <c r="IW463" s="496"/>
    </row>
    <row r="464" customFormat="false" ht="12.75" hidden="false" customHeight="false" outlineLevel="0" collapsed="false">
      <c r="A464" s="383"/>
      <c r="B464" s="503"/>
      <c r="C464" s="503"/>
      <c r="D464" s="503"/>
      <c r="E464" s="503"/>
      <c r="F464" s="503"/>
      <c r="G464" s="503"/>
      <c r="H464" s="503"/>
      <c r="I464" s="503"/>
      <c r="J464" s="503"/>
      <c r="K464" s="503"/>
      <c r="L464" s="503"/>
      <c r="M464" s="503"/>
      <c r="N464" s="503"/>
      <c r="O464" s="503"/>
      <c r="P464" s="503"/>
      <c r="Q464" s="503"/>
      <c r="R464" s="503"/>
      <c r="S464" s="503"/>
      <c r="T464" s="503"/>
      <c r="U464" s="503"/>
      <c r="V464" s="496"/>
      <c r="W464" s="496"/>
      <c r="X464" s="496"/>
      <c r="Y464" s="496"/>
      <c r="Z464" s="496"/>
      <c r="AA464" s="496"/>
      <c r="AB464" s="496"/>
      <c r="AC464" s="496"/>
      <c r="AD464" s="496"/>
      <c r="AE464" s="496"/>
      <c r="AF464" s="496"/>
      <c r="AG464" s="496"/>
      <c r="AH464" s="496"/>
      <c r="AI464" s="496"/>
      <c r="AJ464" s="496"/>
      <c r="AK464" s="496"/>
      <c r="AL464" s="496"/>
      <c r="AM464" s="496"/>
      <c r="AN464" s="496"/>
      <c r="AO464" s="496"/>
      <c r="AP464" s="496"/>
      <c r="AQ464" s="496"/>
      <c r="AR464" s="496"/>
      <c r="AS464" s="496"/>
      <c r="AT464" s="496"/>
      <c r="AU464" s="496"/>
      <c r="AV464" s="496"/>
      <c r="AW464" s="496"/>
      <c r="AX464" s="496"/>
      <c r="AY464" s="496"/>
      <c r="AZ464" s="496"/>
      <c r="BA464" s="496"/>
      <c r="BB464" s="496"/>
      <c r="BC464" s="496"/>
      <c r="BD464" s="496"/>
      <c r="BE464" s="496"/>
      <c r="BF464" s="496"/>
      <c r="BG464" s="496"/>
      <c r="BH464" s="496"/>
      <c r="BI464" s="496"/>
      <c r="BJ464" s="496"/>
      <c r="BK464" s="496"/>
      <c r="BL464" s="496"/>
      <c r="BM464" s="496"/>
      <c r="BN464" s="496"/>
      <c r="BO464" s="496"/>
      <c r="BP464" s="496"/>
      <c r="BQ464" s="496"/>
      <c r="BR464" s="496"/>
      <c r="BS464" s="496"/>
      <c r="BT464" s="496"/>
      <c r="BU464" s="496"/>
      <c r="BV464" s="496"/>
      <c r="BW464" s="496"/>
      <c r="BX464" s="496"/>
      <c r="BY464" s="496"/>
      <c r="BZ464" s="496"/>
      <c r="CA464" s="496"/>
      <c r="CB464" s="496"/>
      <c r="CC464" s="496"/>
      <c r="CD464" s="496"/>
      <c r="CE464" s="496"/>
      <c r="CF464" s="496"/>
      <c r="CG464" s="496"/>
      <c r="CH464" s="496"/>
      <c r="CI464" s="496"/>
      <c r="CJ464" s="496"/>
      <c r="CK464" s="496"/>
      <c r="CL464" s="496"/>
      <c r="CM464" s="496"/>
      <c r="CN464" s="496"/>
      <c r="CO464" s="496"/>
      <c r="CP464" s="496"/>
      <c r="CQ464" s="496"/>
      <c r="CR464" s="496"/>
      <c r="CS464" s="496"/>
      <c r="CT464" s="496"/>
      <c r="CU464" s="496"/>
      <c r="CV464" s="496"/>
      <c r="CW464" s="496"/>
      <c r="CX464" s="496"/>
      <c r="CY464" s="496"/>
      <c r="CZ464" s="496"/>
      <c r="DA464" s="496"/>
      <c r="DB464" s="496"/>
      <c r="DC464" s="496"/>
      <c r="DD464" s="496"/>
      <c r="DE464" s="496"/>
      <c r="DF464" s="496"/>
      <c r="DG464" s="496"/>
      <c r="DH464" s="496"/>
      <c r="DI464" s="496"/>
      <c r="DJ464" s="496"/>
      <c r="DK464" s="496"/>
      <c r="DL464" s="496"/>
      <c r="DM464" s="496"/>
      <c r="DN464" s="496"/>
      <c r="DO464" s="496"/>
      <c r="DP464" s="496"/>
      <c r="DQ464" s="496"/>
      <c r="DR464" s="496"/>
      <c r="DS464" s="496"/>
      <c r="DT464" s="496"/>
      <c r="DU464" s="496"/>
      <c r="DV464" s="496"/>
      <c r="DW464" s="496"/>
      <c r="DX464" s="496"/>
      <c r="DY464" s="496"/>
      <c r="DZ464" s="496"/>
      <c r="EA464" s="496"/>
      <c r="EB464" s="496"/>
      <c r="EC464" s="496"/>
      <c r="ED464" s="496"/>
      <c r="EE464" s="496"/>
      <c r="EF464" s="496"/>
      <c r="EG464" s="496"/>
      <c r="EH464" s="496"/>
      <c r="EI464" s="496"/>
      <c r="EJ464" s="496"/>
      <c r="EK464" s="496"/>
      <c r="EL464" s="496"/>
      <c r="EM464" s="496"/>
      <c r="EN464" s="496"/>
      <c r="EO464" s="496"/>
      <c r="EP464" s="496"/>
      <c r="EQ464" s="496"/>
      <c r="ER464" s="496"/>
      <c r="ES464" s="496"/>
      <c r="ET464" s="496"/>
      <c r="EU464" s="496"/>
      <c r="EV464" s="496"/>
      <c r="EW464" s="496"/>
      <c r="EX464" s="496"/>
      <c r="EY464" s="496"/>
      <c r="EZ464" s="496"/>
      <c r="FA464" s="496"/>
      <c r="FB464" s="496"/>
      <c r="FC464" s="496"/>
      <c r="FD464" s="496"/>
      <c r="FE464" s="496"/>
      <c r="FF464" s="496"/>
      <c r="FG464" s="496"/>
      <c r="FH464" s="496"/>
      <c r="FI464" s="496"/>
      <c r="FJ464" s="496"/>
      <c r="FK464" s="496"/>
      <c r="FL464" s="496"/>
      <c r="FM464" s="496"/>
      <c r="FN464" s="496"/>
      <c r="FO464" s="496"/>
      <c r="FP464" s="496"/>
      <c r="FQ464" s="496"/>
      <c r="FR464" s="496"/>
      <c r="FS464" s="496"/>
      <c r="FT464" s="496"/>
      <c r="FU464" s="496"/>
      <c r="FV464" s="496"/>
      <c r="FW464" s="496"/>
      <c r="FX464" s="496"/>
      <c r="FY464" s="496"/>
      <c r="FZ464" s="496"/>
      <c r="GA464" s="496"/>
      <c r="GB464" s="496"/>
      <c r="GC464" s="496"/>
      <c r="GD464" s="496"/>
      <c r="GE464" s="496"/>
      <c r="GF464" s="496"/>
      <c r="GG464" s="496"/>
      <c r="GH464" s="496"/>
      <c r="GI464" s="496"/>
      <c r="GJ464" s="496"/>
      <c r="GK464" s="496"/>
      <c r="GL464" s="496"/>
      <c r="GM464" s="496"/>
      <c r="GN464" s="496"/>
      <c r="GO464" s="496"/>
      <c r="GP464" s="496"/>
      <c r="GQ464" s="496"/>
      <c r="GR464" s="496"/>
      <c r="GS464" s="496"/>
      <c r="GT464" s="496"/>
      <c r="GU464" s="496"/>
      <c r="GV464" s="496"/>
      <c r="GW464" s="496"/>
      <c r="GX464" s="496"/>
      <c r="GY464" s="496"/>
      <c r="GZ464" s="496"/>
      <c r="HA464" s="496"/>
      <c r="HB464" s="496"/>
      <c r="HC464" s="496"/>
      <c r="HD464" s="496"/>
      <c r="HE464" s="496"/>
      <c r="HF464" s="496"/>
      <c r="HG464" s="496"/>
      <c r="HH464" s="496"/>
      <c r="HI464" s="496"/>
      <c r="HJ464" s="496"/>
      <c r="HK464" s="496"/>
      <c r="HL464" s="496"/>
      <c r="HM464" s="496"/>
      <c r="HN464" s="496"/>
      <c r="HO464" s="496"/>
      <c r="HP464" s="496"/>
      <c r="HQ464" s="496"/>
      <c r="HR464" s="496"/>
      <c r="HS464" s="496"/>
      <c r="HT464" s="496"/>
      <c r="HU464" s="496"/>
      <c r="HV464" s="496"/>
      <c r="HW464" s="496"/>
      <c r="HX464" s="496"/>
      <c r="HY464" s="496"/>
      <c r="HZ464" s="496"/>
      <c r="IA464" s="496"/>
      <c r="IB464" s="496"/>
      <c r="IC464" s="496"/>
      <c r="ID464" s="496"/>
      <c r="IE464" s="496"/>
      <c r="IF464" s="496"/>
      <c r="IG464" s="496"/>
      <c r="IH464" s="496"/>
      <c r="II464" s="496"/>
      <c r="IJ464" s="496"/>
      <c r="IK464" s="496"/>
      <c r="IL464" s="496"/>
      <c r="IM464" s="496"/>
      <c r="IN464" s="496"/>
      <c r="IO464" s="496"/>
      <c r="IP464" s="496"/>
      <c r="IQ464" s="496"/>
      <c r="IR464" s="496"/>
      <c r="IS464" s="496"/>
      <c r="IT464" s="496"/>
      <c r="IU464" s="496"/>
      <c r="IV464" s="496"/>
      <c r="IW464" s="496"/>
    </row>
    <row r="465" customFormat="false" ht="12.75" hidden="false" customHeight="false" outlineLevel="0" collapsed="false">
      <c r="A465" s="383"/>
      <c r="B465" s="503"/>
      <c r="C465" s="503"/>
      <c r="D465" s="503"/>
      <c r="E465" s="503"/>
      <c r="F465" s="503"/>
      <c r="G465" s="503"/>
      <c r="H465" s="503"/>
      <c r="I465" s="503"/>
      <c r="J465" s="503"/>
      <c r="K465" s="503"/>
      <c r="L465" s="503"/>
      <c r="M465" s="503"/>
      <c r="N465" s="503"/>
      <c r="O465" s="503"/>
      <c r="P465" s="503"/>
      <c r="Q465" s="503"/>
      <c r="R465" s="503"/>
      <c r="S465" s="503"/>
      <c r="T465" s="503"/>
      <c r="U465" s="503"/>
      <c r="V465" s="496"/>
      <c r="W465" s="496"/>
      <c r="X465" s="496"/>
      <c r="Y465" s="496"/>
      <c r="Z465" s="496"/>
      <c r="AA465" s="496"/>
      <c r="AB465" s="496"/>
      <c r="AC465" s="496"/>
      <c r="AD465" s="496"/>
      <c r="AE465" s="496"/>
      <c r="AF465" s="496"/>
      <c r="AG465" s="496"/>
      <c r="AH465" s="496"/>
      <c r="AI465" s="496"/>
      <c r="AJ465" s="496"/>
      <c r="AK465" s="496"/>
      <c r="AL465" s="496"/>
      <c r="AM465" s="496"/>
      <c r="AN465" s="496"/>
      <c r="AO465" s="496"/>
      <c r="AP465" s="496"/>
      <c r="AQ465" s="496"/>
      <c r="AR465" s="496"/>
      <c r="AS465" s="496"/>
      <c r="AT465" s="496"/>
      <c r="AU465" s="496"/>
      <c r="AV465" s="496"/>
      <c r="AW465" s="496"/>
      <c r="AX465" s="496"/>
      <c r="AY465" s="496"/>
      <c r="AZ465" s="496"/>
      <c r="BA465" s="496"/>
      <c r="BB465" s="496"/>
      <c r="BC465" s="496"/>
      <c r="BD465" s="496"/>
      <c r="BE465" s="496"/>
      <c r="BF465" s="496"/>
      <c r="BG465" s="496"/>
      <c r="BH465" s="496"/>
      <c r="BI465" s="496"/>
      <c r="BJ465" s="496"/>
      <c r="BK465" s="496"/>
      <c r="BL465" s="496"/>
      <c r="BM465" s="496"/>
      <c r="BN465" s="496"/>
      <c r="BO465" s="496"/>
      <c r="BP465" s="496"/>
      <c r="BQ465" s="496"/>
      <c r="BR465" s="496"/>
      <c r="BS465" s="496"/>
      <c r="BT465" s="496"/>
      <c r="BU465" s="496"/>
      <c r="BV465" s="496"/>
      <c r="BW465" s="496"/>
      <c r="BX465" s="496"/>
      <c r="BY465" s="496"/>
      <c r="BZ465" s="496"/>
      <c r="CA465" s="496"/>
      <c r="CB465" s="496"/>
      <c r="CC465" s="496"/>
      <c r="CD465" s="496"/>
      <c r="CE465" s="496"/>
      <c r="CF465" s="496"/>
      <c r="CG465" s="496"/>
      <c r="CH465" s="496"/>
      <c r="CI465" s="496"/>
      <c r="CJ465" s="496"/>
      <c r="CK465" s="496"/>
      <c r="CL465" s="496"/>
      <c r="CM465" s="496"/>
      <c r="CN465" s="496"/>
      <c r="CO465" s="496"/>
      <c r="CP465" s="496"/>
      <c r="CQ465" s="496"/>
      <c r="CR465" s="496"/>
      <c r="CS465" s="496"/>
      <c r="CT465" s="496"/>
      <c r="CU465" s="496"/>
      <c r="CV465" s="496"/>
      <c r="CW465" s="496"/>
      <c r="CX465" s="496"/>
      <c r="CY465" s="496"/>
      <c r="CZ465" s="496"/>
      <c r="DA465" s="496"/>
      <c r="DB465" s="496"/>
      <c r="DC465" s="496"/>
      <c r="DD465" s="496"/>
      <c r="DE465" s="496"/>
      <c r="DF465" s="496"/>
      <c r="DG465" s="496"/>
      <c r="DH465" s="496"/>
      <c r="DI465" s="496"/>
      <c r="DJ465" s="496"/>
      <c r="DK465" s="496"/>
      <c r="DL465" s="496"/>
      <c r="DM465" s="496"/>
      <c r="DN465" s="496"/>
      <c r="DO465" s="496"/>
      <c r="DP465" s="496"/>
      <c r="DQ465" s="496"/>
      <c r="DR465" s="496"/>
      <c r="DS465" s="496"/>
      <c r="DT465" s="496"/>
      <c r="DU465" s="496"/>
      <c r="DV465" s="496"/>
      <c r="DW465" s="496"/>
      <c r="DX465" s="496"/>
      <c r="DY465" s="496"/>
      <c r="DZ465" s="496"/>
      <c r="EA465" s="496"/>
      <c r="EB465" s="496"/>
      <c r="EC465" s="496"/>
      <c r="ED465" s="496"/>
      <c r="EE465" s="496"/>
      <c r="EF465" s="496"/>
      <c r="EG465" s="496"/>
      <c r="EH465" s="496"/>
      <c r="EI465" s="496"/>
      <c r="EJ465" s="496"/>
      <c r="EK465" s="496"/>
      <c r="EL465" s="496"/>
      <c r="EM465" s="496"/>
      <c r="EN465" s="496"/>
      <c r="EO465" s="496"/>
      <c r="EP465" s="496"/>
      <c r="EQ465" s="496"/>
      <c r="ER465" s="496"/>
      <c r="ES465" s="496"/>
      <c r="ET465" s="496"/>
      <c r="EU465" s="496"/>
      <c r="EV465" s="496"/>
      <c r="EW465" s="496"/>
      <c r="EX465" s="496"/>
      <c r="EY465" s="496"/>
      <c r="EZ465" s="496"/>
      <c r="FA465" s="496"/>
      <c r="FB465" s="496"/>
      <c r="FC465" s="496"/>
      <c r="FD465" s="496"/>
      <c r="FE465" s="496"/>
      <c r="FF465" s="496"/>
      <c r="FG465" s="496"/>
      <c r="FH465" s="496"/>
      <c r="FI465" s="496"/>
      <c r="FJ465" s="496"/>
      <c r="FK465" s="496"/>
      <c r="FL465" s="496"/>
      <c r="FM465" s="496"/>
      <c r="FN465" s="496"/>
      <c r="FO465" s="496"/>
      <c r="FP465" s="496"/>
      <c r="FQ465" s="496"/>
      <c r="FR465" s="496"/>
      <c r="FS465" s="496"/>
      <c r="FT465" s="496"/>
      <c r="FU465" s="496"/>
      <c r="FV465" s="496"/>
      <c r="FW465" s="496"/>
      <c r="FX465" s="496"/>
      <c r="FY465" s="496"/>
      <c r="FZ465" s="496"/>
      <c r="GA465" s="496"/>
      <c r="GB465" s="496"/>
      <c r="GC465" s="496"/>
      <c r="GD465" s="496"/>
      <c r="GE465" s="496"/>
      <c r="GF465" s="496"/>
      <c r="GG465" s="496"/>
      <c r="GH465" s="496"/>
      <c r="GI465" s="496"/>
      <c r="GJ465" s="496"/>
      <c r="GK465" s="496"/>
      <c r="GL465" s="496"/>
      <c r="GM465" s="496"/>
      <c r="GN465" s="496"/>
      <c r="GO465" s="496"/>
      <c r="GP465" s="496"/>
      <c r="GQ465" s="496"/>
      <c r="GR465" s="496"/>
      <c r="GS465" s="496"/>
      <c r="GT465" s="496"/>
      <c r="GU465" s="496"/>
      <c r="GV465" s="496"/>
      <c r="GW465" s="496"/>
      <c r="GX465" s="496"/>
      <c r="GY465" s="496"/>
      <c r="GZ465" s="496"/>
      <c r="HA465" s="496"/>
      <c r="HB465" s="496"/>
      <c r="HC465" s="496"/>
      <c r="HD465" s="496"/>
      <c r="HE465" s="496"/>
      <c r="HF465" s="496"/>
      <c r="HG465" s="496"/>
      <c r="HH465" s="496"/>
      <c r="HI465" s="496"/>
      <c r="HJ465" s="496"/>
      <c r="HK465" s="496"/>
      <c r="HL465" s="496"/>
      <c r="HM465" s="496"/>
      <c r="HN465" s="496"/>
      <c r="HO465" s="496"/>
      <c r="HP465" s="496"/>
      <c r="HQ465" s="496"/>
      <c r="HR465" s="496"/>
      <c r="HS465" s="496"/>
      <c r="HT465" s="496"/>
      <c r="HU465" s="496"/>
      <c r="HV465" s="496"/>
      <c r="HW465" s="496"/>
      <c r="HX465" s="496"/>
      <c r="HY465" s="496"/>
      <c r="HZ465" s="496"/>
      <c r="IA465" s="496"/>
      <c r="IB465" s="496"/>
      <c r="IC465" s="496"/>
      <c r="ID465" s="496"/>
      <c r="IE465" s="496"/>
      <c r="IF465" s="496"/>
      <c r="IG465" s="496"/>
      <c r="IH465" s="496"/>
      <c r="II465" s="496"/>
      <c r="IJ465" s="496"/>
      <c r="IK465" s="496"/>
      <c r="IL465" s="496"/>
      <c r="IM465" s="496"/>
      <c r="IN465" s="496"/>
      <c r="IO465" s="496"/>
      <c r="IP465" s="496"/>
      <c r="IQ465" s="496"/>
      <c r="IR465" s="496"/>
      <c r="IS465" s="496"/>
      <c r="IT465" s="496"/>
      <c r="IU465" s="496"/>
      <c r="IV465" s="496"/>
      <c r="IW465" s="496"/>
    </row>
    <row r="466" customFormat="false" ht="12.75" hidden="false" customHeight="false" outlineLevel="0" collapsed="false">
      <c r="A466" s="379"/>
      <c r="B466" s="503"/>
      <c r="C466" s="503"/>
      <c r="D466" s="503"/>
      <c r="E466" s="503"/>
      <c r="F466" s="503"/>
      <c r="G466" s="503"/>
      <c r="H466" s="503"/>
      <c r="I466" s="503"/>
      <c r="J466" s="503"/>
      <c r="K466" s="503"/>
      <c r="L466" s="503"/>
      <c r="M466" s="503"/>
      <c r="N466" s="503"/>
      <c r="O466" s="503"/>
      <c r="P466" s="503"/>
      <c r="Q466" s="503"/>
      <c r="R466" s="503"/>
      <c r="S466" s="503"/>
      <c r="T466" s="503"/>
      <c r="U466" s="503"/>
      <c r="V466" s="496"/>
      <c r="W466" s="496"/>
      <c r="X466" s="496"/>
      <c r="Y466" s="496"/>
      <c r="Z466" s="496"/>
      <c r="AA466" s="496"/>
      <c r="AB466" s="496"/>
      <c r="AC466" s="496"/>
      <c r="AD466" s="496"/>
      <c r="AE466" s="496"/>
      <c r="AF466" s="496"/>
      <c r="AG466" s="496"/>
      <c r="AH466" s="496"/>
      <c r="AI466" s="496"/>
      <c r="AJ466" s="496"/>
      <c r="AK466" s="496"/>
      <c r="AL466" s="496"/>
      <c r="AM466" s="496"/>
      <c r="AN466" s="496"/>
      <c r="AO466" s="496"/>
      <c r="AP466" s="496"/>
      <c r="AQ466" s="496"/>
      <c r="AR466" s="496"/>
      <c r="AS466" s="496"/>
      <c r="AT466" s="496"/>
      <c r="AU466" s="496"/>
      <c r="AV466" s="496"/>
      <c r="AW466" s="496"/>
      <c r="AX466" s="496"/>
      <c r="AY466" s="496"/>
      <c r="AZ466" s="496"/>
      <c r="BA466" s="496"/>
      <c r="BB466" s="496"/>
      <c r="BC466" s="496"/>
      <c r="BD466" s="496"/>
      <c r="BE466" s="496"/>
      <c r="BF466" s="496"/>
      <c r="BG466" s="496"/>
      <c r="BH466" s="496"/>
      <c r="BI466" s="496"/>
      <c r="BJ466" s="496"/>
      <c r="BK466" s="496"/>
      <c r="BL466" s="496"/>
      <c r="BM466" s="496"/>
      <c r="BN466" s="496"/>
      <c r="BO466" s="496"/>
      <c r="BP466" s="496"/>
      <c r="BQ466" s="496"/>
      <c r="BR466" s="496"/>
      <c r="BS466" s="496"/>
      <c r="BT466" s="496"/>
      <c r="BU466" s="496"/>
      <c r="BV466" s="496"/>
      <c r="BW466" s="496"/>
      <c r="BX466" s="496"/>
      <c r="BY466" s="496"/>
      <c r="BZ466" s="496"/>
      <c r="CA466" s="496"/>
      <c r="CB466" s="496"/>
      <c r="CC466" s="496"/>
      <c r="CD466" s="496"/>
      <c r="CE466" s="496"/>
      <c r="CF466" s="496"/>
      <c r="CG466" s="496"/>
      <c r="CH466" s="496"/>
      <c r="CI466" s="496"/>
      <c r="CJ466" s="496"/>
      <c r="CK466" s="496"/>
      <c r="CL466" s="496"/>
      <c r="CM466" s="496"/>
      <c r="CN466" s="496"/>
      <c r="CO466" s="496"/>
      <c r="CP466" s="496"/>
      <c r="CQ466" s="496"/>
      <c r="CR466" s="496"/>
      <c r="CS466" s="496"/>
      <c r="CT466" s="496"/>
      <c r="CU466" s="496"/>
      <c r="CV466" s="496"/>
      <c r="CW466" s="496"/>
      <c r="CX466" s="496"/>
      <c r="CY466" s="496"/>
      <c r="CZ466" s="496"/>
      <c r="DA466" s="496"/>
      <c r="DB466" s="496"/>
      <c r="DC466" s="496"/>
      <c r="DD466" s="496"/>
      <c r="DE466" s="496"/>
      <c r="DF466" s="496"/>
      <c r="DG466" s="496"/>
      <c r="DH466" s="496"/>
      <c r="DI466" s="496"/>
      <c r="DJ466" s="496"/>
      <c r="DK466" s="496"/>
      <c r="DL466" s="496"/>
      <c r="DM466" s="496"/>
      <c r="DN466" s="496"/>
      <c r="DO466" s="496"/>
      <c r="DP466" s="496"/>
      <c r="DQ466" s="496"/>
      <c r="DR466" s="496"/>
      <c r="DS466" s="496"/>
      <c r="DT466" s="496"/>
      <c r="DU466" s="496"/>
      <c r="DV466" s="496"/>
      <c r="DW466" s="496"/>
      <c r="DX466" s="496"/>
      <c r="DY466" s="496"/>
      <c r="DZ466" s="496"/>
      <c r="EA466" s="496"/>
      <c r="EB466" s="496"/>
      <c r="EC466" s="496"/>
      <c r="ED466" s="496"/>
      <c r="EE466" s="496"/>
      <c r="EF466" s="496"/>
      <c r="EG466" s="496"/>
      <c r="EH466" s="496"/>
      <c r="EI466" s="496"/>
      <c r="EJ466" s="496"/>
      <c r="EK466" s="496"/>
      <c r="EL466" s="496"/>
      <c r="EM466" s="496"/>
      <c r="EN466" s="496"/>
      <c r="EO466" s="496"/>
      <c r="EP466" s="496"/>
      <c r="EQ466" s="496"/>
      <c r="ER466" s="496"/>
      <c r="ES466" s="496"/>
      <c r="ET466" s="496"/>
      <c r="EU466" s="496"/>
      <c r="EV466" s="496"/>
      <c r="EW466" s="496"/>
      <c r="EX466" s="496"/>
      <c r="EY466" s="496"/>
      <c r="EZ466" s="496"/>
      <c r="FA466" s="496"/>
      <c r="FB466" s="496"/>
      <c r="FC466" s="496"/>
      <c r="FD466" s="496"/>
      <c r="FE466" s="496"/>
      <c r="FF466" s="496"/>
      <c r="FG466" s="496"/>
      <c r="FH466" s="496"/>
      <c r="FI466" s="496"/>
      <c r="FJ466" s="496"/>
      <c r="FK466" s="496"/>
      <c r="FL466" s="496"/>
      <c r="FM466" s="496"/>
      <c r="FN466" s="496"/>
      <c r="FO466" s="496"/>
      <c r="FP466" s="496"/>
      <c r="FQ466" s="496"/>
      <c r="FR466" s="496"/>
      <c r="FS466" s="496"/>
      <c r="FT466" s="496"/>
      <c r="FU466" s="496"/>
      <c r="FV466" s="496"/>
      <c r="FW466" s="496"/>
      <c r="FX466" s="496"/>
      <c r="FY466" s="496"/>
      <c r="FZ466" s="496"/>
      <c r="GA466" s="496"/>
      <c r="GB466" s="496"/>
      <c r="GC466" s="496"/>
      <c r="GD466" s="496"/>
      <c r="GE466" s="496"/>
      <c r="GF466" s="496"/>
      <c r="GG466" s="496"/>
      <c r="GH466" s="496"/>
      <c r="GI466" s="496"/>
      <c r="GJ466" s="496"/>
      <c r="GK466" s="496"/>
      <c r="GL466" s="496"/>
      <c r="GM466" s="496"/>
      <c r="GN466" s="496"/>
      <c r="GO466" s="496"/>
      <c r="GP466" s="496"/>
      <c r="GQ466" s="496"/>
      <c r="GR466" s="496"/>
      <c r="GS466" s="496"/>
      <c r="GT466" s="496"/>
      <c r="GU466" s="496"/>
      <c r="GV466" s="496"/>
      <c r="GW466" s="496"/>
      <c r="GX466" s="496"/>
      <c r="GY466" s="496"/>
      <c r="GZ466" s="496"/>
      <c r="HA466" s="496"/>
      <c r="HB466" s="496"/>
      <c r="HC466" s="496"/>
      <c r="HD466" s="496"/>
      <c r="HE466" s="496"/>
      <c r="HF466" s="496"/>
      <c r="HG466" s="496"/>
      <c r="HH466" s="496"/>
      <c r="HI466" s="496"/>
      <c r="HJ466" s="496"/>
      <c r="HK466" s="496"/>
      <c r="HL466" s="496"/>
      <c r="HM466" s="496"/>
      <c r="HN466" s="496"/>
      <c r="HO466" s="496"/>
      <c r="HP466" s="496"/>
      <c r="HQ466" s="496"/>
      <c r="HR466" s="496"/>
      <c r="HS466" s="496"/>
      <c r="HT466" s="496"/>
      <c r="HU466" s="496"/>
      <c r="HV466" s="496"/>
      <c r="HW466" s="496"/>
      <c r="HX466" s="496"/>
      <c r="HY466" s="496"/>
      <c r="HZ466" s="496"/>
      <c r="IA466" s="496"/>
      <c r="IB466" s="496"/>
      <c r="IC466" s="496"/>
      <c r="ID466" s="496"/>
      <c r="IE466" s="496"/>
      <c r="IF466" s="496"/>
      <c r="IG466" s="496"/>
      <c r="IH466" s="496"/>
      <c r="II466" s="496"/>
      <c r="IJ466" s="496"/>
      <c r="IK466" s="496"/>
      <c r="IL466" s="496"/>
      <c r="IM466" s="496"/>
      <c r="IN466" s="496"/>
      <c r="IO466" s="496"/>
      <c r="IP466" s="496"/>
      <c r="IQ466" s="496"/>
      <c r="IR466" s="496"/>
      <c r="IS466" s="496"/>
      <c r="IT466" s="496"/>
      <c r="IU466" s="496"/>
      <c r="IV466" s="496"/>
      <c r="IW466" s="496"/>
    </row>
    <row r="467" customFormat="false" ht="12.75" hidden="false" customHeight="false" outlineLevel="0" collapsed="false">
      <c r="A467" s="366"/>
      <c r="B467" s="503"/>
      <c r="C467" s="503"/>
      <c r="D467" s="503"/>
      <c r="E467" s="503"/>
      <c r="F467" s="503"/>
      <c r="G467" s="503"/>
      <c r="H467" s="503"/>
      <c r="I467" s="503"/>
      <c r="J467" s="503"/>
      <c r="K467" s="503"/>
      <c r="L467" s="503"/>
      <c r="M467" s="503"/>
      <c r="N467" s="503"/>
      <c r="O467" s="503"/>
      <c r="P467" s="503"/>
      <c r="Q467" s="503"/>
      <c r="R467" s="503"/>
      <c r="S467" s="503"/>
      <c r="T467" s="503"/>
      <c r="U467" s="503"/>
      <c r="V467" s="496"/>
      <c r="W467" s="496"/>
      <c r="X467" s="496"/>
      <c r="Y467" s="496"/>
      <c r="Z467" s="496"/>
      <c r="AA467" s="496"/>
      <c r="AB467" s="496"/>
      <c r="AC467" s="496"/>
      <c r="AD467" s="496"/>
      <c r="AE467" s="496"/>
      <c r="AF467" s="496"/>
      <c r="AG467" s="496"/>
      <c r="AH467" s="496"/>
      <c r="AI467" s="496"/>
      <c r="AJ467" s="496"/>
      <c r="AK467" s="496"/>
      <c r="AL467" s="496"/>
      <c r="AM467" s="496"/>
      <c r="AN467" s="496"/>
      <c r="AO467" s="496"/>
      <c r="AP467" s="496"/>
      <c r="AQ467" s="496"/>
      <c r="AR467" s="496"/>
      <c r="AS467" s="496"/>
      <c r="AT467" s="496"/>
      <c r="AU467" s="496"/>
      <c r="AV467" s="496"/>
      <c r="AW467" s="496"/>
      <c r="AX467" s="496"/>
      <c r="AY467" s="496"/>
      <c r="AZ467" s="496"/>
      <c r="BA467" s="496"/>
      <c r="BB467" s="496"/>
      <c r="BC467" s="496"/>
      <c r="BD467" s="496"/>
      <c r="BE467" s="496"/>
      <c r="BF467" s="496"/>
      <c r="BG467" s="496"/>
      <c r="BH467" s="496"/>
      <c r="BI467" s="496"/>
      <c r="BJ467" s="496"/>
      <c r="BK467" s="496"/>
      <c r="BL467" s="496"/>
      <c r="BM467" s="496"/>
      <c r="BN467" s="496"/>
      <c r="BO467" s="496"/>
      <c r="BP467" s="496"/>
      <c r="BQ467" s="496"/>
      <c r="BR467" s="496"/>
      <c r="BS467" s="496"/>
      <c r="BT467" s="496"/>
      <c r="BU467" s="496"/>
      <c r="BV467" s="496"/>
      <c r="BW467" s="496"/>
      <c r="BX467" s="496"/>
      <c r="BY467" s="496"/>
      <c r="BZ467" s="496"/>
      <c r="CA467" s="496"/>
      <c r="CB467" s="496"/>
      <c r="CC467" s="496"/>
      <c r="CD467" s="496"/>
      <c r="CE467" s="496"/>
      <c r="CF467" s="496"/>
      <c r="CG467" s="496"/>
      <c r="CH467" s="496"/>
      <c r="CI467" s="496"/>
      <c r="CJ467" s="496"/>
      <c r="CK467" s="496"/>
      <c r="CL467" s="496"/>
      <c r="CM467" s="496"/>
      <c r="CN467" s="496"/>
      <c r="CO467" s="496"/>
      <c r="CP467" s="496"/>
      <c r="CQ467" s="496"/>
      <c r="CR467" s="496"/>
      <c r="CS467" s="496"/>
      <c r="CT467" s="496"/>
      <c r="CU467" s="496"/>
      <c r="CV467" s="496"/>
      <c r="CW467" s="496"/>
      <c r="CX467" s="496"/>
      <c r="CY467" s="496"/>
      <c r="CZ467" s="496"/>
      <c r="DA467" s="496"/>
      <c r="DB467" s="496"/>
      <c r="DC467" s="496"/>
      <c r="DD467" s="496"/>
      <c r="DE467" s="496"/>
      <c r="DF467" s="496"/>
      <c r="DG467" s="496"/>
      <c r="DH467" s="496"/>
      <c r="DI467" s="496"/>
      <c r="DJ467" s="496"/>
      <c r="DK467" s="496"/>
      <c r="DL467" s="496"/>
      <c r="DM467" s="496"/>
      <c r="DN467" s="496"/>
      <c r="DO467" s="496"/>
      <c r="DP467" s="496"/>
      <c r="DQ467" s="496"/>
      <c r="DR467" s="496"/>
      <c r="DS467" s="496"/>
      <c r="DT467" s="496"/>
      <c r="DU467" s="496"/>
      <c r="DV467" s="496"/>
      <c r="DW467" s="496"/>
      <c r="DX467" s="496"/>
      <c r="DY467" s="496"/>
      <c r="DZ467" s="496"/>
      <c r="EA467" s="496"/>
      <c r="EB467" s="496"/>
      <c r="EC467" s="496"/>
      <c r="ED467" s="496"/>
      <c r="EE467" s="496"/>
      <c r="EF467" s="496"/>
      <c r="EG467" s="496"/>
      <c r="EH467" s="496"/>
      <c r="EI467" s="496"/>
      <c r="EJ467" s="496"/>
      <c r="EK467" s="496"/>
      <c r="EL467" s="496"/>
      <c r="EM467" s="496"/>
      <c r="EN467" s="496"/>
      <c r="EO467" s="496"/>
      <c r="EP467" s="496"/>
      <c r="EQ467" s="496"/>
      <c r="ER467" s="496"/>
      <c r="ES467" s="496"/>
      <c r="ET467" s="496"/>
      <c r="EU467" s="496"/>
      <c r="EV467" s="496"/>
      <c r="EW467" s="496"/>
      <c r="EX467" s="496"/>
      <c r="EY467" s="496"/>
      <c r="EZ467" s="496"/>
      <c r="FA467" s="496"/>
      <c r="FB467" s="496"/>
      <c r="FC467" s="496"/>
      <c r="FD467" s="496"/>
      <c r="FE467" s="496"/>
      <c r="FF467" s="496"/>
      <c r="FG467" s="496"/>
      <c r="FH467" s="496"/>
      <c r="FI467" s="496"/>
      <c r="FJ467" s="496"/>
      <c r="FK467" s="496"/>
      <c r="FL467" s="496"/>
      <c r="FM467" s="496"/>
      <c r="FN467" s="496"/>
      <c r="FO467" s="496"/>
      <c r="FP467" s="496"/>
      <c r="FQ467" s="496"/>
      <c r="FR467" s="496"/>
      <c r="FS467" s="496"/>
      <c r="FT467" s="496"/>
      <c r="FU467" s="496"/>
      <c r="FV467" s="496"/>
      <c r="FW467" s="496"/>
      <c r="FX467" s="496"/>
      <c r="FY467" s="496"/>
      <c r="FZ467" s="496"/>
      <c r="GA467" s="496"/>
      <c r="GB467" s="496"/>
      <c r="GC467" s="496"/>
      <c r="GD467" s="496"/>
      <c r="GE467" s="496"/>
      <c r="GF467" s="496"/>
      <c r="GG467" s="496"/>
      <c r="GH467" s="496"/>
      <c r="GI467" s="496"/>
      <c r="GJ467" s="496"/>
      <c r="GK467" s="496"/>
      <c r="GL467" s="496"/>
      <c r="GM467" s="496"/>
      <c r="GN467" s="496"/>
      <c r="GO467" s="496"/>
      <c r="GP467" s="496"/>
      <c r="GQ467" s="496"/>
      <c r="GR467" s="496"/>
      <c r="GS467" s="496"/>
      <c r="GT467" s="496"/>
      <c r="GU467" s="496"/>
      <c r="GV467" s="496"/>
      <c r="GW467" s="496"/>
      <c r="GX467" s="496"/>
      <c r="GY467" s="496"/>
      <c r="GZ467" s="496"/>
      <c r="HA467" s="496"/>
      <c r="HB467" s="496"/>
      <c r="HC467" s="496"/>
      <c r="HD467" s="496"/>
      <c r="HE467" s="496"/>
      <c r="HF467" s="496"/>
      <c r="HG467" s="496"/>
      <c r="HH467" s="496"/>
      <c r="HI467" s="496"/>
      <c r="HJ467" s="496"/>
      <c r="HK467" s="496"/>
      <c r="HL467" s="496"/>
      <c r="HM467" s="496"/>
      <c r="HN467" s="496"/>
      <c r="HO467" s="496"/>
      <c r="HP467" s="496"/>
      <c r="HQ467" s="496"/>
      <c r="HR467" s="496"/>
      <c r="HS467" s="496"/>
      <c r="HT467" s="496"/>
      <c r="HU467" s="496"/>
      <c r="HV467" s="496"/>
      <c r="HW467" s="496"/>
      <c r="HX467" s="496"/>
      <c r="HY467" s="496"/>
      <c r="HZ467" s="496"/>
      <c r="IA467" s="496"/>
      <c r="IB467" s="496"/>
      <c r="IC467" s="496"/>
      <c r="ID467" s="496"/>
      <c r="IE467" s="496"/>
      <c r="IF467" s="496"/>
      <c r="IG467" s="496"/>
      <c r="IH467" s="496"/>
      <c r="II467" s="496"/>
      <c r="IJ467" s="496"/>
      <c r="IK467" s="496"/>
      <c r="IL467" s="496"/>
      <c r="IM467" s="496"/>
      <c r="IN467" s="496"/>
      <c r="IO467" s="496"/>
      <c r="IP467" s="496"/>
      <c r="IQ467" s="496"/>
      <c r="IR467" s="496"/>
      <c r="IS467" s="496"/>
      <c r="IT467" s="496"/>
      <c r="IU467" s="496"/>
      <c r="IV467" s="496"/>
      <c r="IW467" s="496"/>
    </row>
    <row r="468" customFormat="false" ht="12.75" hidden="false" customHeight="false" outlineLevel="0" collapsed="false">
      <c r="A468" s="477"/>
      <c r="B468" s="503"/>
      <c r="C468" s="503"/>
      <c r="D468" s="503"/>
      <c r="E468" s="503"/>
      <c r="F468" s="503"/>
      <c r="G468" s="503"/>
      <c r="H468" s="503"/>
      <c r="I468" s="503"/>
      <c r="J468" s="503"/>
      <c r="K468" s="503"/>
      <c r="L468" s="503"/>
      <c r="M468" s="503"/>
      <c r="N468" s="503"/>
      <c r="O468" s="503"/>
      <c r="P468" s="503"/>
      <c r="Q468" s="503"/>
      <c r="R468" s="503"/>
      <c r="S468" s="503"/>
      <c r="T468" s="503"/>
      <c r="U468" s="503"/>
      <c r="V468" s="496"/>
      <c r="W468" s="496"/>
      <c r="X468" s="496"/>
      <c r="Y468" s="496"/>
      <c r="Z468" s="496"/>
      <c r="AA468" s="496"/>
      <c r="AB468" s="496"/>
      <c r="AC468" s="496"/>
      <c r="AD468" s="496"/>
      <c r="AE468" s="496"/>
      <c r="AF468" s="496"/>
      <c r="AG468" s="496"/>
      <c r="AH468" s="496"/>
      <c r="AI468" s="496"/>
      <c r="AJ468" s="496"/>
      <c r="AK468" s="496"/>
      <c r="AL468" s="496"/>
      <c r="AM468" s="496"/>
      <c r="AN468" s="496"/>
      <c r="AO468" s="496"/>
      <c r="AP468" s="496"/>
      <c r="AQ468" s="496"/>
      <c r="AR468" s="496"/>
      <c r="AS468" s="496"/>
      <c r="AT468" s="496"/>
      <c r="AU468" s="496"/>
      <c r="AV468" s="496"/>
      <c r="AW468" s="496"/>
      <c r="AX468" s="496"/>
      <c r="AY468" s="496"/>
      <c r="AZ468" s="496"/>
      <c r="BA468" s="496"/>
      <c r="BB468" s="496"/>
      <c r="BC468" s="496"/>
      <c r="BD468" s="496"/>
      <c r="BE468" s="496"/>
      <c r="BF468" s="496"/>
      <c r="BG468" s="496"/>
      <c r="BH468" s="496"/>
      <c r="BI468" s="496"/>
      <c r="BJ468" s="496"/>
      <c r="BK468" s="496"/>
      <c r="BL468" s="496"/>
      <c r="BM468" s="496"/>
      <c r="BN468" s="496"/>
      <c r="BO468" s="496"/>
      <c r="BP468" s="496"/>
      <c r="BQ468" s="496"/>
      <c r="BR468" s="496"/>
      <c r="BS468" s="496"/>
      <c r="BT468" s="496"/>
      <c r="BU468" s="496"/>
      <c r="BV468" s="496"/>
      <c r="BW468" s="496"/>
      <c r="BX468" s="496"/>
      <c r="BY468" s="496"/>
      <c r="BZ468" s="496"/>
      <c r="CA468" s="496"/>
      <c r="CB468" s="496"/>
      <c r="CC468" s="496"/>
      <c r="CD468" s="496"/>
      <c r="CE468" s="496"/>
      <c r="CF468" s="496"/>
      <c r="CG468" s="496"/>
      <c r="CH468" s="496"/>
      <c r="CI468" s="496"/>
      <c r="CJ468" s="496"/>
      <c r="CK468" s="496"/>
      <c r="CL468" s="496"/>
      <c r="CM468" s="496"/>
      <c r="CN468" s="496"/>
      <c r="CO468" s="496"/>
      <c r="CP468" s="496"/>
      <c r="CQ468" s="496"/>
      <c r="CR468" s="496"/>
      <c r="CS468" s="496"/>
      <c r="CT468" s="496"/>
      <c r="CU468" s="496"/>
      <c r="CV468" s="496"/>
      <c r="CW468" s="496"/>
      <c r="CX468" s="496"/>
      <c r="CY468" s="496"/>
      <c r="CZ468" s="496"/>
      <c r="DA468" s="496"/>
      <c r="DB468" s="496"/>
      <c r="DC468" s="496"/>
      <c r="DD468" s="496"/>
      <c r="DE468" s="496"/>
      <c r="DF468" s="496"/>
      <c r="DG468" s="496"/>
      <c r="DH468" s="496"/>
      <c r="DI468" s="496"/>
      <c r="DJ468" s="496"/>
      <c r="DK468" s="496"/>
      <c r="DL468" s="496"/>
      <c r="DM468" s="496"/>
      <c r="DN468" s="496"/>
      <c r="DO468" s="496"/>
      <c r="DP468" s="496"/>
      <c r="DQ468" s="496"/>
      <c r="DR468" s="496"/>
      <c r="DS468" s="496"/>
      <c r="DT468" s="496"/>
      <c r="DU468" s="496"/>
      <c r="DV468" s="496"/>
      <c r="DW468" s="496"/>
      <c r="DX468" s="496"/>
      <c r="DY468" s="496"/>
      <c r="DZ468" s="496"/>
      <c r="EA468" s="496"/>
      <c r="EB468" s="496"/>
      <c r="EC468" s="496"/>
      <c r="ED468" s="496"/>
      <c r="EE468" s="496"/>
      <c r="EF468" s="496"/>
      <c r="EG468" s="496"/>
      <c r="EH468" s="496"/>
      <c r="EI468" s="496"/>
      <c r="EJ468" s="496"/>
      <c r="EK468" s="496"/>
      <c r="EL468" s="496"/>
      <c r="EM468" s="496"/>
      <c r="EN468" s="496"/>
      <c r="EO468" s="496"/>
      <c r="EP468" s="496"/>
      <c r="EQ468" s="496"/>
      <c r="ER468" s="496"/>
      <c r="ES468" s="496"/>
      <c r="ET468" s="496"/>
      <c r="EU468" s="496"/>
      <c r="EV468" s="496"/>
      <c r="EW468" s="496"/>
      <c r="EX468" s="496"/>
      <c r="EY468" s="496"/>
      <c r="EZ468" s="496"/>
      <c r="FA468" s="496"/>
      <c r="FB468" s="496"/>
      <c r="FC468" s="496"/>
      <c r="FD468" s="496"/>
      <c r="FE468" s="496"/>
      <c r="FF468" s="496"/>
      <c r="FG468" s="496"/>
      <c r="FH468" s="496"/>
      <c r="FI468" s="496"/>
      <c r="FJ468" s="496"/>
      <c r="FK468" s="496"/>
      <c r="FL468" s="496"/>
      <c r="FM468" s="496"/>
      <c r="FN468" s="496"/>
      <c r="FO468" s="496"/>
      <c r="FP468" s="496"/>
      <c r="FQ468" s="496"/>
      <c r="FR468" s="496"/>
      <c r="FS468" s="496"/>
      <c r="FT468" s="496"/>
      <c r="FU468" s="496"/>
      <c r="FV468" s="496"/>
      <c r="FW468" s="496"/>
      <c r="FX468" s="496"/>
      <c r="FY468" s="496"/>
      <c r="FZ468" s="496"/>
      <c r="GA468" s="496"/>
      <c r="GB468" s="496"/>
      <c r="GC468" s="496"/>
      <c r="GD468" s="496"/>
      <c r="GE468" s="496"/>
      <c r="GF468" s="496"/>
      <c r="GG468" s="496"/>
      <c r="GH468" s="496"/>
      <c r="GI468" s="496"/>
      <c r="GJ468" s="496"/>
      <c r="GK468" s="496"/>
      <c r="GL468" s="496"/>
      <c r="GM468" s="496"/>
      <c r="GN468" s="496"/>
      <c r="GO468" s="496"/>
      <c r="GP468" s="496"/>
      <c r="GQ468" s="496"/>
      <c r="GR468" s="496"/>
      <c r="GS468" s="496"/>
      <c r="GT468" s="496"/>
      <c r="GU468" s="496"/>
      <c r="GV468" s="496"/>
      <c r="GW468" s="496"/>
      <c r="GX468" s="496"/>
      <c r="GY468" s="496"/>
      <c r="GZ468" s="496"/>
      <c r="HA468" s="496"/>
      <c r="HB468" s="496"/>
      <c r="HC468" s="496"/>
      <c r="HD468" s="496"/>
      <c r="HE468" s="496"/>
      <c r="HF468" s="496"/>
      <c r="HG468" s="496"/>
      <c r="HH468" s="496"/>
      <c r="HI468" s="496"/>
      <c r="HJ468" s="496"/>
      <c r="HK468" s="496"/>
      <c r="HL468" s="496"/>
      <c r="HM468" s="496"/>
      <c r="HN468" s="496"/>
      <c r="HO468" s="496"/>
      <c r="HP468" s="496"/>
      <c r="HQ468" s="496"/>
      <c r="HR468" s="496"/>
      <c r="HS468" s="496"/>
      <c r="HT468" s="496"/>
      <c r="HU468" s="496"/>
      <c r="HV468" s="496"/>
      <c r="HW468" s="496"/>
      <c r="HX468" s="496"/>
      <c r="HY468" s="496"/>
      <c r="HZ468" s="496"/>
      <c r="IA468" s="496"/>
      <c r="IB468" s="496"/>
      <c r="IC468" s="496"/>
      <c r="ID468" s="496"/>
      <c r="IE468" s="496"/>
      <c r="IF468" s="496"/>
      <c r="IG468" s="496"/>
      <c r="IH468" s="496"/>
      <c r="II468" s="496"/>
      <c r="IJ468" s="496"/>
      <c r="IK468" s="496"/>
      <c r="IL468" s="496"/>
      <c r="IM468" s="496"/>
      <c r="IN468" s="496"/>
      <c r="IO468" s="496"/>
      <c r="IP468" s="496"/>
      <c r="IQ468" s="496"/>
      <c r="IR468" s="496"/>
      <c r="IS468" s="496"/>
      <c r="IT468" s="496"/>
      <c r="IU468" s="496"/>
      <c r="IV468" s="496"/>
      <c r="IW468" s="496"/>
    </row>
    <row r="469" customFormat="false" ht="12.75" hidden="false" customHeight="false" outlineLevel="0" collapsed="false">
      <c r="A469" s="504"/>
      <c r="B469" s="503"/>
      <c r="C469" s="503"/>
      <c r="D469" s="503"/>
      <c r="E469" s="503"/>
      <c r="F469" s="503"/>
      <c r="G469" s="503"/>
      <c r="H469" s="503"/>
      <c r="I469" s="503"/>
      <c r="J469" s="503"/>
      <c r="K469" s="503"/>
      <c r="L469" s="503"/>
      <c r="M469" s="503"/>
      <c r="N469" s="503"/>
      <c r="O469" s="503"/>
      <c r="P469" s="503"/>
      <c r="Q469" s="503"/>
      <c r="R469" s="503"/>
      <c r="S469" s="503"/>
      <c r="T469" s="503"/>
      <c r="U469" s="503"/>
      <c r="V469" s="496"/>
      <c r="W469" s="496"/>
      <c r="X469" s="496"/>
      <c r="Y469" s="496"/>
      <c r="Z469" s="496"/>
      <c r="AA469" s="496"/>
      <c r="AB469" s="496"/>
      <c r="AC469" s="496"/>
      <c r="AD469" s="496"/>
      <c r="AE469" s="496"/>
      <c r="AF469" s="496"/>
      <c r="AG469" s="496"/>
      <c r="AH469" s="496"/>
      <c r="AI469" s="496"/>
      <c r="AJ469" s="496"/>
      <c r="AK469" s="496"/>
      <c r="AL469" s="496"/>
      <c r="AM469" s="496"/>
      <c r="AN469" s="496"/>
      <c r="AO469" s="496"/>
      <c r="AP469" s="496"/>
      <c r="AQ469" s="496"/>
      <c r="AR469" s="496"/>
      <c r="AS469" s="496"/>
      <c r="AT469" s="496"/>
      <c r="AU469" s="496"/>
      <c r="AV469" s="496"/>
      <c r="AW469" s="496"/>
      <c r="AX469" s="496"/>
      <c r="AY469" s="496"/>
      <c r="AZ469" s="496"/>
      <c r="BA469" s="496"/>
      <c r="BB469" s="496"/>
      <c r="BC469" s="496"/>
      <c r="BD469" s="496"/>
      <c r="BE469" s="496"/>
      <c r="BF469" s="496"/>
      <c r="BG469" s="496"/>
      <c r="BH469" s="496"/>
      <c r="BI469" s="496"/>
      <c r="BJ469" s="496"/>
      <c r="BK469" s="496"/>
      <c r="BL469" s="496"/>
      <c r="BM469" s="496"/>
      <c r="BN469" s="496"/>
      <c r="BO469" s="496"/>
      <c r="BP469" s="496"/>
      <c r="BQ469" s="496"/>
      <c r="BR469" s="496"/>
      <c r="BS469" s="496"/>
      <c r="BT469" s="496"/>
      <c r="BU469" s="496"/>
      <c r="BV469" s="496"/>
      <c r="BW469" s="496"/>
      <c r="BX469" s="496"/>
      <c r="BY469" s="496"/>
      <c r="BZ469" s="496"/>
      <c r="CA469" s="496"/>
      <c r="CB469" s="496"/>
      <c r="CC469" s="496"/>
      <c r="CD469" s="496"/>
      <c r="CE469" s="496"/>
      <c r="CF469" s="496"/>
      <c r="CG469" s="496"/>
      <c r="CH469" s="496"/>
      <c r="CI469" s="496"/>
      <c r="CJ469" s="496"/>
      <c r="CK469" s="496"/>
      <c r="CL469" s="496"/>
      <c r="CM469" s="496"/>
      <c r="CN469" s="496"/>
      <c r="CO469" s="496"/>
      <c r="CP469" s="496"/>
      <c r="CQ469" s="496"/>
      <c r="CR469" s="496"/>
      <c r="CS469" s="496"/>
      <c r="CT469" s="496"/>
      <c r="CU469" s="496"/>
      <c r="CV469" s="496"/>
      <c r="CW469" s="496"/>
      <c r="CX469" s="496"/>
      <c r="CY469" s="496"/>
      <c r="CZ469" s="496"/>
      <c r="DA469" s="496"/>
      <c r="DB469" s="496"/>
      <c r="DC469" s="496"/>
      <c r="DD469" s="496"/>
      <c r="DE469" s="496"/>
      <c r="DF469" s="496"/>
      <c r="DG469" s="496"/>
      <c r="DH469" s="496"/>
      <c r="DI469" s="496"/>
      <c r="DJ469" s="496"/>
      <c r="DK469" s="496"/>
      <c r="DL469" s="496"/>
      <c r="DM469" s="496"/>
      <c r="DN469" s="496"/>
      <c r="DO469" s="496"/>
      <c r="DP469" s="496"/>
      <c r="DQ469" s="496"/>
      <c r="DR469" s="496"/>
      <c r="DS469" s="496"/>
      <c r="DT469" s="496"/>
      <c r="DU469" s="496"/>
      <c r="DV469" s="496"/>
      <c r="DW469" s="496"/>
      <c r="DX469" s="496"/>
      <c r="DY469" s="496"/>
      <c r="DZ469" s="496"/>
      <c r="EA469" s="496"/>
      <c r="EB469" s="496"/>
      <c r="EC469" s="496"/>
      <c r="ED469" s="496"/>
      <c r="EE469" s="496"/>
      <c r="EF469" s="496"/>
      <c r="EG469" s="496"/>
      <c r="EH469" s="496"/>
      <c r="EI469" s="496"/>
      <c r="EJ469" s="496"/>
      <c r="EK469" s="496"/>
      <c r="EL469" s="496"/>
      <c r="EM469" s="496"/>
      <c r="EN469" s="496"/>
      <c r="EO469" s="496"/>
      <c r="EP469" s="496"/>
      <c r="EQ469" s="496"/>
      <c r="ER469" s="496"/>
      <c r="ES469" s="496"/>
      <c r="ET469" s="496"/>
      <c r="EU469" s="496"/>
      <c r="EV469" s="496"/>
      <c r="EW469" s="496"/>
      <c r="EX469" s="496"/>
      <c r="EY469" s="496"/>
      <c r="EZ469" s="496"/>
      <c r="FA469" s="496"/>
      <c r="FB469" s="496"/>
      <c r="FC469" s="496"/>
      <c r="FD469" s="496"/>
      <c r="FE469" s="496"/>
      <c r="FF469" s="496"/>
      <c r="FG469" s="496"/>
      <c r="FH469" s="496"/>
      <c r="FI469" s="496"/>
      <c r="FJ469" s="496"/>
      <c r="FK469" s="496"/>
      <c r="FL469" s="496"/>
      <c r="FM469" s="496"/>
      <c r="FN469" s="496"/>
      <c r="FO469" s="496"/>
      <c r="FP469" s="496"/>
      <c r="FQ469" s="496"/>
      <c r="FR469" s="496"/>
      <c r="FS469" s="496"/>
      <c r="FT469" s="496"/>
      <c r="FU469" s="496"/>
      <c r="FV469" s="496"/>
      <c r="FW469" s="496"/>
      <c r="FX469" s="496"/>
      <c r="FY469" s="496"/>
      <c r="FZ469" s="496"/>
      <c r="GA469" s="496"/>
      <c r="GB469" s="496"/>
      <c r="GC469" s="496"/>
      <c r="GD469" s="496"/>
      <c r="GE469" s="496"/>
      <c r="GF469" s="496"/>
      <c r="GG469" s="496"/>
      <c r="GH469" s="496"/>
      <c r="GI469" s="496"/>
      <c r="GJ469" s="496"/>
      <c r="GK469" s="496"/>
      <c r="GL469" s="496"/>
      <c r="GM469" s="496"/>
      <c r="GN469" s="496"/>
      <c r="GO469" s="496"/>
      <c r="GP469" s="496"/>
      <c r="GQ469" s="496"/>
      <c r="GR469" s="496"/>
      <c r="GS469" s="496"/>
      <c r="GT469" s="496"/>
      <c r="GU469" s="496"/>
      <c r="GV469" s="496"/>
      <c r="GW469" s="496"/>
      <c r="GX469" s="496"/>
      <c r="GY469" s="496"/>
      <c r="GZ469" s="496"/>
      <c r="HA469" s="496"/>
      <c r="HB469" s="496"/>
      <c r="HC469" s="496"/>
      <c r="HD469" s="496"/>
      <c r="HE469" s="496"/>
      <c r="HF469" s="496"/>
      <c r="HG469" s="496"/>
      <c r="HH469" s="496"/>
      <c r="HI469" s="496"/>
      <c r="HJ469" s="496"/>
      <c r="HK469" s="496"/>
      <c r="HL469" s="496"/>
      <c r="HM469" s="496"/>
      <c r="HN469" s="496"/>
      <c r="HO469" s="496"/>
      <c r="HP469" s="496"/>
      <c r="HQ469" s="496"/>
      <c r="HR469" s="496"/>
      <c r="HS469" s="496"/>
      <c r="HT469" s="496"/>
      <c r="HU469" s="496"/>
      <c r="HV469" s="496"/>
      <c r="HW469" s="496"/>
      <c r="HX469" s="496"/>
      <c r="HY469" s="496"/>
      <c r="HZ469" s="496"/>
      <c r="IA469" s="496"/>
      <c r="IB469" s="496"/>
      <c r="IC469" s="496"/>
      <c r="ID469" s="496"/>
      <c r="IE469" s="496"/>
      <c r="IF469" s="496"/>
      <c r="IG469" s="496"/>
      <c r="IH469" s="496"/>
      <c r="II469" s="496"/>
      <c r="IJ469" s="496"/>
      <c r="IK469" s="496"/>
      <c r="IL469" s="496"/>
      <c r="IM469" s="496"/>
      <c r="IN469" s="496"/>
      <c r="IO469" s="496"/>
      <c r="IP469" s="496"/>
      <c r="IQ469" s="496"/>
      <c r="IR469" s="496"/>
      <c r="IS469" s="496"/>
      <c r="IT469" s="496"/>
      <c r="IU469" s="496"/>
      <c r="IV469" s="496"/>
      <c r="IW469" s="496"/>
    </row>
    <row r="470" customFormat="false" ht="12.75" hidden="false" customHeight="false" outlineLevel="0" collapsed="false">
      <c r="A470" s="504"/>
      <c r="B470" s="503"/>
      <c r="C470" s="503"/>
      <c r="D470" s="503"/>
      <c r="E470" s="503"/>
      <c r="F470" s="503"/>
      <c r="G470" s="503"/>
      <c r="H470" s="503"/>
      <c r="I470" s="503"/>
      <c r="J470" s="503"/>
      <c r="K470" s="503"/>
      <c r="L470" s="503"/>
      <c r="M470" s="503"/>
      <c r="N470" s="503"/>
      <c r="O470" s="503"/>
      <c r="P470" s="503"/>
      <c r="Q470" s="503"/>
      <c r="R470" s="503"/>
      <c r="S470" s="503"/>
      <c r="T470" s="503"/>
      <c r="U470" s="503"/>
      <c r="V470" s="496"/>
      <c r="W470" s="496"/>
      <c r="X470" s="496"/>
      <c r="Y470" s="496"/>
      <c r="Z470" s="496"/>
      <c r="AA470" s="496"/>
      <c r="AB470" s="496"/>
      <c r="AC470" s="496"/>
      <c r="AD470" s="496"/>
      <c r="AE470" s="496"/>
      <c r="AF470" s="496"/>
      <c r="AG470" s="496"/>
      <c r="AH470" s="496"/>
      <c r="AI470" s="496"/>
      <c r="AJ470" s="496"/>
      <c r="AK470" s="496"/>
      <c r="AL470" s="496"/>
      <c r="AM470" s="496"/>
      <c r="AN470" s="496"/>
      <c r="AO470" s="496"/>
      <c r="AP470" s="496"/>
      <c r="AQ470" s="496"/>
      <c r="AR470" s="496"/>
      <c r="AS470" s="496"/>
      <c r="AT470" s="496"/>
      <c r="AU470" s="496"/>
      <c r="AV470" s="496"/>
      <c r="AW470" s="496"/>
      <c r="AX470" s="496"/>
      <c r="AY470" s="496"/>
      <c r="AZ470" s="496"/>
      <c r="BA470" s="496"/>
      <c r="BB470" s="496"/>
      <c r="BC470" s="496"/>
      <c r="BD470" s="496"/>
      <c r="BE470" s="496"/>
      <c r="BF470" s="496"/>
      <c r="BG470" s="496"/>
      <c r="BH470" s="496"/>
      <c r="BI470" s="496"/>
      <c r="BJ470" s="496"/>
      <c r="BK470" s="496"/>
      <c r="BL470" s="496"/>
      <c r="BM470" s="496"/>
      <c r="BN470" s="496"/>
      <c r="BO470" s="496"/>
      <c r="BP470" s="496"/>
      <c r="BQ470" s="496"/>
      <c r="BR470" s="496"/>
      <c r="BS470" s="496"/>
      <c r="BT470" s="496"/>
      <c r="BU470" s="496"/>
      <c r="BV470" s="496"/>
      <c r="BW470" s="496"/>
      <c r="BX470" s="496"/>
      <c r="BY470" s="496"/>
      <c r="BZ470" s="496"/>
      <c r="CA470" s="496"/>
      <c r="CB470" s="496"/>
      <c r="CC470" s="496"/>
      <c r="CD470" s="496"/>
      <c r="CE470" s="496"/>
      <c r="CF470" s="496"/>
      <c r="CG470" s="496"/>
      <c r="CH470" s="496"/>
      <c r="CI470" s="496"/>
      <c r="CJ470" s="496"/>
      <c r="CK470" s="496"/>
      <c r="CL470" s="496"/>
      <c r="CM470" s="496"/>
      <c r="CN470" s="496"/>
      <c r="CO470" s="496"/>
      <c r="CP470" s="496"/>
      <c r="CQ470" s="496"/>
      <c r="CR470" s="496"/>
      <c r="CS470" s="496"/>
      <c r="CT470" s="496"/>
      <c r="CU470" s="496"/>
      <c r="CV470" s="496"/>
      <c r="CW470" s="496"/>
      <c r="CX470" s="496"/>
      <c r="CY470" s="496"/>
      <c r="CZ470" s="496"/>
      <c r="DA470" s="496"/>
      <c r="DB470" s="496"/>
      <c r="DC470" s="496"/>
      <c r="DD470" s="496"/>
      <c r="DE470" s="496"/>
      <c r="DF470" s="496"/>
      <c r="DG470" s="496"/>
      <c r="DH470" s="496"/>
      <c r="DI470" s="496"/>
      <c r="DJ470" s="496"/>
      <c r="DK470" s="496"/>
      <c r="DL470" s="496"/>
      <c r="DM470" s="496"/>
      <c r="DN470" s="496"/>
      <c r="DO470" s="496"/>
      <c r="DP470" s="496"/>
      <c r="DQ470" s="496"/>
      <c r="DR470" s="496"/>
      <c r="DS470" s="496"/>
      <c r="DT470" s="496"/>
      <c r="DU470" s="496"/>
      <c r="DV470" s="496"/>
      <c r="DW470" s="496"/>
      <c r="DX470" s="496"/>
      <c r="DY470" s="496"/>
      <c r="DZ470" s="496"/>
      <c r="EA470" s="496"/>
      <c r="EB470" s="496"/>
      <c r="EC470" s="496"/>
      <c r="ED470" s="496"/>
      <c r="EE470" s="496"/>
      <c r="EF470" s="496"/>
      <c r="EG470" s="496"/>
      <c r="EH470" s="496"/>
      <c r="EI470" s="496"/>
      <c r="EJ470" s="496"/>
      <c r="EK470" s="496"/>
      <c r="EL470" s="496"/>
      <c r="EM470" s="496"/>
      <c r="EN470" s="496"/>
      <c r="EO470" s="496"/>
      <c r="EP470" s="496"/>
      <c r="EQ470" s="496"/>
      <c r="ER470" s="496"/>
      <c r="ES470" s="496"/>
      <c r="ET470" s="496"/>
      <c r="EU470" s="496"/>
      <c r="EV470" s="496"/>
      <c r="EW470" s="496"/>
      <c r="EX470" s="496"/>
      <c r="EY470" s="496"/>
      <c r="EZ470" s="496"/>
      <c r="FA470" s="496"/>
      <c r="FB470" s="496"/>
      <c r="FC470" s="496"/>
      <c r="FD470" s="496"/>
      <c r="FE470" s="496"/>
      <c r="FF470" s="496"/>
      <c r="FG470" s="496"/>
      <c r="FH470" s="496"/>
      <c r="FI470" s="496"/>
      <c r="FJ470" s="496"/>
      <c r="FK470" s="496"/>
      <c r="FL470" s="496"/>
      <c r="FM470" s="496"/>
      <c r="FN470" s="496"/>
      <c r="FO470" s="496"/>
      <c r="FP470" s="496"/>
      <c r="FQ470" s="496"/>
      <c r="FR470" s="496"/>
      <c r="FS470" s="496"/>
      <c r="FT470" s="496"/>
      <c r="FU470" s="496"/>
      <c r="FV470" s="496"/>
      <c r="FW470" s="496"/>
      <c r="FX470" s="496"/>
      <c r="FY470" s="496"/>
      <c r="FZ470" s="496"/>
      <c r="GA470" s="496"/>
      <c r="GB470" s="496"/>
      <c r="GC470" s="496"/>
      <c r="GD470" s="496"/>
      <c r="GE470" s="496"/>
      <c r="GF470" s="496"/>
      <c r="GG470" s="496"/>
      <c r="GH470" s="496"/>
      <c r="GI470" s="496"/>
      <c r="GJ470" s="496"/>
      <c r="GK470" s="496"/>
      <c r="GL470" s="496"/>
      <c r="GM470" s="496"/>
      <c r="GN470" s="496"/>
      <c r="GO470" s="496"/>
      <c r="GP470" s="496"/>
      <c r="GQ470" s="496"/>
      <c r="GR470" s="496"/>
      <c r="GS470" s="496"/>
      <c r="GT470" s="496"/>
      <c r="GU470" s="496"/>
      <c r="GV470" s="496"/>
      <c r="GW470" s="496"/>
      <c r="GX470" s="496"/>
      <c r="GY470" s="496"/>
      <c r="GZ470" s="496"/>
      <c r="HA470" s="496"/>
      <c r="HB470" s="496"/>
      <c r="HC470" s="496"/>
      <c r="HD470" s="496"/>
      <c r="HE470" s="496"/>
      <c r="HF470" s="496"/>
      <c r="HG470" s="496"/>
      <c r="HH470" s="496"/>
      <c r="HI470" s="496"/>
      <c r="HJ470" s="496"/>
      <c r="HK470" s="496"/>
      <c r="HL470" s="496"/>
      <c r="HM470" s="496"/>
      <c r="HN470" s="496"/>
      <c r="HO470" s="496"/>
      <c r="HP470" s="496"/>
      <c r="HQ470" s="496"/>
      <c r="HR470" s="496"/>
      <c r="HS470" s="496"/>
      <c r="HT470" s="496"/>
      <c r="HU470" s="496"/>
      <c r="HV470" s="496"/>
      <c r="HW470" s="496"/>
      <c r="HX470" s="496"/>
      <c r="HY470" s="496"/>
      <c r="HZ470" s="496"/>
      <c r="IA470" s="496"/>
      <c r="IB470" s="496"/>
      <c r="IC470" s="496"/>
      <c r="ID470" s="496"/>
      <c r="IE470" s="496"/>
      <c r="IF470" s="496"/>
      <c r="IG470" s="496"/>
      <c r="IH470" s="496"/>
      <c r="II470" s="496"/>
      <c r="IJ470" s="496"/>
      <c r="IK470" s="496"/>
      <c r="IL470" s="496"/>
      <c r="IM470" s="496"/>
      <c r="IN470" s="496"/>
      <c r="IO470" s="496"/>
      <c r="IP470" s="496"/>
      <c r="IQ470" s="496"/>
      <c r="IR470" s="496"/>
      <c r="IS470" s="496"/>
      <c r="IT470" s="496"/>
      <c r="IU470" s="496"/>
      <c r="IV470" s="496"/>
      <c r="IW470" s="496"/>
    </row>
    <row r="471" customFormat="false" ht="12.75" hidden="false" customHeight="false" outlineLevel="0" collapsed="false">
      <c r="A471" s="504"/>
      <c r="B471" s="503"/>
      <c r="C471" s="503"/>
      <c r="D471" s="503"/>
      <c r="E471" s="503"/>
      <c r="F471" s="503"/>
      <c r="G471" s="503"/>
      <c r="H471" s="503"/>
      <c r="I471" s="503"/>
      <c r="J471" s="503"/>
      <c r="K471" s="503"/>
      <c r="L471" s="503"/>
      <c r="M471" s="503"/>
      <c r="N471" s="503"/>
      <c r="O471" s="503"/>
      <c r="P471" s="503"/>
      <c r="Q471" s="503"/>
      <c r="R471" s="503"/>
      <c r="S471" s="503"/>
      <c r="T471" s="503"/>
      <c r="U471" s="503"/>
      <c r="V471" s="496"/>
      <c r="W471" s="496"/>
      <c r="X471" s="496"/>
      <c r="Y471" s="496"/>
      <c r="Z471" s="496"/>
      <c r="AA471" s="496"/>
      <c r="AB471" s="496"/>
      <c r="AC471" s="496"/>
      <c r="AD471" s="496"/>
      <c r="AE471" s="496"/>
      <c r="AF471" s="496"/>
      <c r="AG471" s="496"/>
      <c r="AH471" s="496"/>
      <c r="AI471" s="496"/>
      <c r="AJ471" s="496"/>
      <c r="AK471" s="496"/>
      <c r="AL471" s="496"/>
      <c r="AM471" s="496"/>
      <c r="AN471" s="496"/>
      <c r="AO471" s="496"/>
      <c r="AP471" s="496"/>
      <c r="AQ471" s="496"/>
      <c r="AR471" s="496"/>
      <c r="AS471" s="496"/>
      <c r="AT471" s="496"/>
      <c r="AU471" s="496"/>
      <c r="AV471" s="496"/>
      <c r="AW471" s="496"/>
      <c r="AX471" s="496"/>
      <c r="AY471" s="496"/>
      <c r="AZ471" s="496"/>
      <c r="BA471" s="496"/>
      <c r="BB471" s="496"/>
      <c r="BC471" s="496"/>
      <c r="BD471" s="496"/>
      <c r="BE471" s="496"/>
      <c r="BF471" s="496"/>
      <c r="BG471" s="496"/>
      <c r="BH471" s="496"/>
      <c r="BI471" s="496"/>
      <c r="BJ471" s="496"/>
      <c r="BK471" s="496"/>
      <c r="BL471" s="496"/>
      <c r="BM471" s="496"/>
      <c r="BN471" s="496"/>
      <c r="BO471" s="496"/>
      <c r="BP471" s="496"/>
      <c r="BQ471" s="496"/>
      <c r="BR471" s="496"/>
      <c r="BS471" s="496"/>
      <c r="BT471" s="496"/>
      <c r="BU471" s="496"/>
      <c r="BV471" s="496"/>
      <c r="BW471" s="496"/>
      <c r="BX471" s="496"/>
      <c r="BY471" s="496"/>
      <c r="BZ471" s="496"/>
      <c r="CA471" s="496"/>
      <c r="CB471" s="496"/>
      <c r="CC471" s="496"/>
      <c r="CD471" s="496"/>
      <c r="CE471" s="496"/>
      <c r="CF471" s="496"/>
      <c r="CG471" s="496"/>
      <c r="CH471" s="496"/>
      <c r="CI471" s="496"/>
      <c r="CJ471" s="496"/>
      <c r="CK471" s="496"/>
      <c r="CL471" s="496"/>
      <c r="CM471" s="496"/>
      <c r="CN471" s="496"/>
      <c r="CO471" s="496"/>
      <c r="CP471" s="496"/>
      <c r="CQ471" s="496"/>
      <c r="CR471" s="496"/>
      <c r="CS471" s="496"/>
      <c r="CT471" s="496"/>
      <c r="CU471" s="496"/>
      <c r="CV471" s="496"/>
      <c r="CW471" s="496"/>
      <c r="CX471" s="496"/>
      <c r="CY471" s="496"/>
      <c r="CZ471" s="496"/>
      <c r="DA471" s="496"/>
      <c r="DB471" s="496"/>
      <c r="DC471" s="496"/>
      <c r="DD471" s="496"/>
      <c r="DE471" s="496"/>
      <c r="DF471" s="496"/>
      <c r="DG471" s="496"/>
      <c r="DH471" s="496"/>
      <c r="DI471" s="496"/>
      <c r="DJ471" s="496"/>
      <c r="DK471" s="496"/>
      <c r="DL471" s="496"/>
      <c r="DM471" s="496"/>
      <c r="DN471" s="496"/>
      <c r="DO471" s="496"/>
      <c r="DP471" s="496"/>
      <c r="DQ471" s="496"/>
      <c r="DR471" s="496"/>
      <c r="DS471" s="496"/>
      <c r="DT471" s="496"/>
      <c r="DU471" s="496"/>
      <c r="DV471" s="496"/>
      <c r="DW471" s="496"/>
      <c r="DX471" s="496"/>
      <c r="DY471" s="496"/>
      <c r="DZ471" s="496"/>
      <c r="EA471" s="496"/>
      <c r="EB471" s="496"/>
      <c r="EC471" s="496"/>
      <c r="ED471" s="496"/>
      <c r="EE471" s="496"/>
      <c r="EF471" s="496"/>
      <c r="EG471" s="496"/>
      <c r="EH471" s="496"/>
      <c r="EI471" s="496"/>
      <c r="EJ471" s="496"/>
      <c r="EK471" s="496"/>
      <c r="EL471" s="496"/>
      <c r="EM471" s="496"/>
      <c r="EN471" s="496"/>
      <c r="EO471" s="496"/>
      <c r="EP471" s="496"/>
      <c r="EQ471" s="496"/>
      <c r="ER471" s="496"/>
      <c r="ES471" s="496"/>
      <c r="ET471" s="496"/>
      <c r="EU471" s="496"/>
      <c r="EV471" s="496"/>
      <c r="EW471" s="496"/>
      <c r="EX471" s="496"/>
      <c r="EY471" s="496"/>
      <c r="EZ471" s="496"/>
      <c r="FA471" s="496"/>
      <c r="FB471" s="496"/>
      <c r="FC471" s="496"/>
      <c r="FD471" s="496"/>
      <c r="FE471" s="496"/>
      <c r="FF471" s="496"/>
      <c r="FG471" s="496"/>
      <c r="FH471" s="496"/>
      <c r="FI471" s="496"/>
      <c r="FJ471" s="496"/>
      <c r="FK471" s="496"/>
      <c r="FL471" s="496"/>
      <c r="FM471" s="496"/>
      <c r="FN471" s="496"/>
      <c r="FO471" s="496"/>
      <c r="FP471" s="496"/>
      <c r="FQ471" s="496"/>
      <c r="FR471" s="496"/>
      <c r="FS471" s="496"/>
      <c r="FT471" s="496"/>
      <c r="FU471" s="496"/>
      <c r="FV471" s="496"/>
      <c r="FW471" s="496"/>
      <c r="FX471" s="496"/>
      <c r="FY471" s="496"/>
      <c r="FZ471" s="496"/>
      <c r="GA471" s="496"/>
      <c r="GB471" s="496"/>
      <c r="GC471" s="496"/>
      <c r="GD471" s="496"/>
      <c r="GE471" s="496"/>
      <c r="GF471" s="496"/>
      <c r="GG471" s="496"/>
      <c r="GH471" s="496"/>
      <c r="GI471" s="496"/>
      <c r="GJ471" s="496"/>
      <c r="GK471" s="496"/>
      <c r="GL471" s="496"/>
      <c r="GM471" s="496"/>
      <c r="GN471" s="496"/>
      <c r="GO471" s="496"/>
      <c r="GP471" s="496"/>
      <c r="GQ471" s="496"/>
      <c r="GR471" s="496"/>
      <c r="GS471" s="496"/>
      <c r="GT471" s="496"/>
      <c r="GU471" s="496"/>
      <c r="GV471" s="496"/>
      <c r="GW471" s="496"/>
      <c r="GX471" s="496"/>
      <c r="GY471" s="496"/>
      <c r="GZ471" s="496"/>
      <c r="HA471" s="496"/>
      <c r="HB471" s="496"/>
      <c r="HC471" s="496"/>
      <c r="HD471" s="496"/>
      <c r="HE471" s="496"/>
      <c r="HF471" s="496"/>
      <c r="HG471" s="496"/>
      <c r="HH471" s="496"/>
      <c r="HI471" s="496"/>
      <c r="HJ471" s="496"/>
      <c r="HK471" s="496"/>
      <c r="HL471" s="496"/>
      <c r="HM471" s="496"/>
      <c r="HN471" s="496"/>
      <c r="HO471" s="496"/>
      <c r="HP471" s="496"/>
      <c r="HQ471" s="496"/>
      <c r="HR471" s="496"/>
      <c r="HS471" s="496"/>
      <c r="HT471" s="496"/>
      <c r="HU471" s="496"/>
      <c r="HV471" s="496"/>
      <c r="HW471" s="496"/>
      <c r="HX471" s="496"/>
      <c r="HY471" s="496"/>
      <c r="HZ471" s="496"/>
      <c r="IA471" s="496"/>
      <c r="IB471" s="496"/>
      <c r="IC471" s="496"/>
      <c r="ID471" s="496"/>
      <c r="IE471" s="496"/>
      <c r="IF471" s="496"/>
      <c r="IG471" s="496"/>
      <c r="IH471" s="496"/>
      <c r="II471" s="496"/>
      <c r="IJ471" s="496"/>
      <c r="IK471" s="496"/>
      <c r="IL471" s="496"/>
      <c r="IM471" s="496"/>
      <c r="IN471" s="496"/>
      <c r="IO471" s="496"/>
      <c r="IP471" s="496"/>
      <c r="IQ471" s="496"/>
      <c r="IR471" s="496"/>
      <c r="IS471" s="496"/>
      <c r="IT471" s="496"/>
      <c r="IU471" s="496"/>
      <c r="IV471" s="496"/>
      <c r="IW471" s="496"/>
    </row>
    <row r="472" customFormat="false" ht="12.75" hidden="false" customHeight="false" outlineLevel="0" collapsed="false">
      <c r="A472" s="504"/>
      <c r="B472" s="503"/>
      <c r="C472" s="503"/>
      <c r="D472" s="503"/>
      <c r="E472" s="503"/>
      <c r="F472" s="503"/>
      <c r="G472" s="503"/>
      <c r="H472" s="503"/>
      <c r="I472" s="503"/>
      <c r="J472" s="503"/>
      <c r="K472" s="503"/>
      <c r="L472" s="503"/>
      <c r="M472" s="503"/>
      <c r="N472" s="503"/>
      <c r="O472" s="503"/>
      <c r="P472" s="503"/>
      <c r="Q472" s="503"/>
      <c r="R472" s="503"/>
      <c r="S472" s="503"/>
      <c r="T472" s="503"/>
      <c r="U472" s="503"/>
      <c r="V472" s="496"/>
      <c r="W472" s="496"/>
      <c r="X472" s="496"/>
      <c r="Y472" s="496"/>
      <c r="Z472" s="496"/>
      <c r="AA472" s="496"/>
      <c r="AB472" s="496"/>
      <c r="AC472" s="496"/>
      <c r="AD472" s="496"/>
      <c r="AE472" s="496"/>
      <c r="AF472" s="496"/>
      <c r="AG472" s="496"/>
      <c r="AH472" s="496"/>
      <c r="AI472" s="496"/>
      <c r="AJ472" s="496"/>
      <c r="AK472" s="496"/>
      <c r="AL472" s="496"/>
      <c r="AM472" s="496"/>
      <c r="AN472" s="496"/>
      <c r="AO472" s="496"/>
      <c r="AP472" s="496"/>
      <c r="AQ472" s="496"/>
      <c r="AR472" s="496"/>
      <c r="AS472" s="496"/>
      <c r="AT472" s="496"/>
      <c r="AU472" s="496"/>
      <c r="AV472" s="496"/>
      <c r="AW472" s="496"/>
      <c r="AX472" s="496"/>
      <c r="AY472" s="496"/>
      <c r="AZ472" s="496"/>
      <c r="BA472" s="496"/>
      <c r="BB472" s="496"/>
      <c r="BC472" s="496"/>
      <c r="BD472" s="496"/>
      <c r="BE472" s="496"/>
      <c r="BF472" s="496"/>
      <c r="BG472" s="496"/>
      <c r="BH472" s="496"/>
      <c r="BI472" s="496"/>
      <c r="BJ472" s="496"/>
      <c r="BK472" s="496"/>
      <c r="BL472" s="496"/>
      <c r="BM472" s="496"/>
      <c r="BN472" s="496"/>
      <c r="BO472" s="496"/>
      <c r="BP472" s="496"/>
      <c r="BQ472" s="496"/>
      <c r="BR472" s="496"/>
      <c r="BS472" s="496"/>
      <c r="BT472" s="496"/>
      <c r="BU472" s="496"/>
      <c r="BV472" s="496"/>
      <c r="BW472" s="496"/>
      <c r="BX472" s="496"/>
      <c r="BY472" s="496"/>
      <c r="BZ472" s="496"/>
      <c r="CA472" s="496"/>
      <c r="CB472" s="496"/>
      <c r="CC472" s="496"/>
      <c r="CD472" s="496"/>
      <c r="CE472" s="496"/>
      <c r="CF472" s="496"/>
      <c r="CG472" s="496"/>
      <c r="CH472" s="496"/>
      <c r="CI472" s="496"/>
      <c r="CJ472" s="496"/>
      <c r="CK472" s="496"/>
      <c r="CL472" s="496"/>
      <c r="CM472" s="496"/>
      <c r="CN472" s="496"/>
      <c r="CO472" s="496"/>
      <c r="CP472" s="496"/>
      <c r="CQ472" s="496"/>
      <c r="CR472" s="496"/>
      <c r="CS472" s="496"/>
      <c r="CT472" s="496"/>
      <c r="CU472" s="496"/>
      <c r="CV472" s="496"/>
      <c r="CW472" s="496"/>
      <c r="CX472" s="496"/>
      <c r="CY472" s="496"/>
      <c r="CZ472" s="496"/>
      <c r="DA472" s="496"/>
      <c r="DB472" s="496"/>
      <c r="DC472" s="496"/>
      <c r="DD472" s="496"/>
      <c r="DE472" s="496"/>
      <c r="DF472" s="496"/>
      <c r="DG472" s="496"/>
      <c r="DH472" s="496"/>
      <c r="DI472" s="496"/>
      <c r="DJ472" s="496"/>
      <c r="DK472" s="496"/>
      <c r="DL472" s="496"/>
      <c r="DM472" s="496"/>
      <c r="DN472" s="496"/>
      <c r="DO472" s="496"/>
      <c r="DP472" s="496"/>
      <c r="DQ472" s="496"/>
      <c r="DR472" s="496"/>
      <c r="DS472" s="496"/>
      <c r="DT472" s="496"/>
      <c r="DU472" s="496"/>
      <c r="DV472" s="496"/>
      <c r="DW472" s="496"/>
      <c r="DX472" s="496"/>
      <c r="DY472" s="496"/>
      <c r="DZ472" s="496"/>
      <c r="EA472" s="496"/>
      <c r="EB472" s="496"/>
      <c r="EC472" s="496"/>
      <c r="ED472" s="496"/>
      <c r="EE472" s="496"/>
      <c r="EF472" s="496"/>
      <c r="EG472" s="496"/>
      <c r="EH472" s="496"/>
      <c r="EI472" s="496"/>
      <c r="EJ472" s="496"/>
      <c r="EK472" s="496"/>
      <c r="EL472" s="496"/>
      <c r="EM472" s="496"/>
      <c r="EN472" s="496"/>
      <c r="EO472" s="496"/>
      <c r="EP472" s="496"/>
      <c r="EQ472" s="496"/>
      <c r="ER472" s="496"/>
      <c r="ES472" s="496"/>
      <c r="ET472" s="496"/>
      <c r="EU472" s="496"/>
      <c r="EV472" s="496"/>
      <c r="EW472" s="496"/>
      <c r="EX472" s="496"/>
      <c r="EY472" s="496"/>
      <c r="EZ472" s="496"/>
      <c r="FA472" s="496"/>
      <c r="FB472" s="496"/>
      <c r="FC472" s="496"/>
      <c r="FD472" s="496"/>
      <c r="FE472" s="496"/>
      <c r="FF472" s="496"/>
      <c r="FG472" s="496"/>
      <c r="FH472" s="496"/>
      <c r="FI472" s="496"/>
      <c r="FJ472" s="496"/>
      <c r="FK472" s="496"/>
      <c r="FL472" s="496"/>
      <c r="FM472" s="496"/>
      <c r="FN472" s="496"/>
      <c r="FO472" s="496"/>
      <c r="FP472" s="496"/>
      <c r="FQ472" s="496"/>
      <c r="FR472" s="496"/>
      <c r="FS472" s="496"/>
      <c r="FT472" s="496"/>
      <c r="FU472" s="496"/>
      <c r="FV472" s="496"/>
      <c r="FW472" s="496"/>
      <c r="FX472" s="496"/>
      <c r="FY472" s="496"/>
      <c r="FZ472" s="496"/>
      <c r="GA472" s="496"/>
      <c r="GB472" s="496"/>
      <c r="GC472" s="496"/>
      <c r="GD472" s="496"/>
      <c r="GE472" s="496"/>
      <c r="GF472" s="496"/>
      <c r="GG472" s="496"/>
      <c r="GH472" s="496"/>
      <c r="GI472" s="496"/>
      <c r="GJ472" s="496"/>
      <c r="GK472" s="496"/>
      <c r="GL472" s="496"/>
      <c r="GM472" s="496"/>
      <c r="GN472" s="496"/>
      <c r="GO472" s="496"/>
      <c r="GP472" s="496"/>
      <c r="GQ472" s="496"/>
      <c r="GR472" s="496"/>
      <c r="GS472" s="496"/>
      <c r="GT472" s="496"/>
      <c r="GU472" s="496"/>
      <c r="GV472" s="496"/>
      <c r="GW472" s="496"/>
      <c r="GX472" s="496"/>
      <c r="GY472" s="496"/>
      <c r="GZ472" s="496"/>
      <c r="HA472" s="496"/>
      <c r="HB472" s="496"/>
      <c r="HC472" s="496"/>
      <c r="HD472" s="496"/>
      <c r="HE472" s="496"/>
      <c r="HF472" s="496"/>
      <c r="HG472" s="496"/>
      <c r="HH472" s="496"/>
      <c r="HI472" s="496"/>
      <c r="HJ472" s="496"/>
      <c r="HK472" s="496"/>
      <c r="HL472" s="496"/>
      <c r="HM472" s="496"/>
      <c r="HN472" s="496"/>
      <c r="HO472" s="496"/>
      <c r="HP472" s="496"/>
      <c r="HQ472" s="496"/>
      <c r="HR472" s="496"/>
      <c r="HS472" s="496"/>
      <c r="HT472" s="496"/>
      <c r="HU472" s="496"/>
      <c r="HV472" s="496"/>
      <c r="HW472" s="496"/>
      <c r="HX472" s="496"/>
      <c r="HY472" s="496"/>
      <c r="HZ472" s="496"/>
      <c r="IA472" s="496"/>
      <c r="IB472" s="496"/>
      <c r="IC472" s="496"/>
      <c r="ID472" s="496"/>
      <c r="IE472" s="496"/>
      <c r="IF472" s="496"/>
      <c r="IG472" s="496"/>
      <c r="IH472" s="496"/>
      <c r="II472" s="496"/>
      <c r="IJ472" s="496"/>
      <c r="IK472" s="496"/>
      <c r="IL472" s="496"/>
      <c r="IM472" s="496"/>
      <c r="IN472" s="496"/>
      <c r="IO472" s="496"/>
      <c r="IP472" s="496"/>
      <c r="IQ472" s="496"/>
      <c r="IR472" s="496"/>
      <c r="IS472" s="496"/>
      <c r="IT472" s="496"/>
      <c r="IU472" s="496"/>
      <c r="IV472" s="496"/>
      <c r="IW472" s="496"/>
    </row>
    <row r="473" customFormat="false" ht="12.75" hidden="false" customHeight="false" outlineLevel="0" collapsed="false">
      <c r="A473" s="504"/>
      <c r="B473" s="503"/>
      <c r="C473" s="503"/>
      <c r="D473" s="503"/>
      <c r="E473" s="503"/>
      <c r="F473" s="503"/>
      <c r="G473" s="503"/>
      <c r="H473" s="503"/>
      <c r="I473" s="503"/>
      <c r="J473" s="503"/>
      <c r="K473" s="503"/>
      <c r="L473" s="503"/>
      <c r="M473" s="503"/>
      <c r="N473" s="503"/>
      <c r="O473" s="503"/>
      <c r="P473" s="503"/>
      <c r="Q473" s="503"/>
      <c r="R473" s="503"/>
      <c r="S473" s="503"/>
      <c r="T473" s="503"/>
      <c r="U473" s="503"/>
      <c r="V473" s="496"/>
      <c r="W473" s="496"/>
      <c r="X473" s="496"/>
      <c r="Y473" s="496"/>
      <c r="Z473" s="496"/>
      <c r="AA473" s="496"/>
      <c r="AB473" s="496"/>
      <c r="AC473" s="496"/>
      <c r="AD473" s="496"/>
      <c r="AE473" s="496"/>
      <c r="AF473" s="496"/>
      <c r="AG473" s="496"/>
      <c r="AH473" s="496"/>
      <c r="AI473" s="496"/>
      <c r="AJ473" s="496"/>
      <c r="AK473" s="496"/>
      <c r="AL473" s="496"/>
      <c r="AM473" s="496"/>
      <c r="AN473" s="496"/>
      <c r="AO473" s="496"/>
      <c r="AP473" s="496"/>
      <c r="AQ473" s="496"/>
      <c r="AR473" s="496"/>
      <c r="AS473" s="496"/>
      <c r="AT473" s="496"/>
      <c r="AU473" s="496"/>
      <c r="AV473" s="496"/>
      <c r="AW473" s="496"/>
      <c r="AX473" s="496"/>
      <c r="AY473" s="496"/>
      <c r="AZ473" s="496"/>
      <c r="BA473" s="496"/>
      <c r="BB473" s="496"/>
      <c r="BC473" s="496"/>
      <c r="BD473" s="496"/>
      <c r="BE473" s="496"/>
      <c r="BF473" s="496"/>
      <c r="BG473" s="496"/>
      <c r="BH473" s="496"/>
      <c r="BI473" s="496"/>
      <c r="BJ473" s="496"/>
      <c r="BK473" s="496"/>
      <c r="BL473" s="496"/>
      <c r="BM473" s="496"/>
      <c r="BN473" s="496"/>
      <c r="BO473" s="496"/>
      <c r="BP473" s="496"/>
      <c r="BQ473" s="496"/>
      <c r="BR473" s="496"/>
      <c r="BS473" s="496"/>
      <c r="BT473" s="496"/>
      <c r="BU473" s="496"/>
      <c r="BV473" s="496"/>
      <c r="BW473" s="496"/>
      <c r="BX473" s="496"/>
      <c r="BY473" s="496"/>
      <c r="BZ473" s="496"/>
      <c r="CA473" s="496"/>
      <c r="CB473" s="496"/>
      <c r="CC473" s="496"/>
      <c r="CD473" s="496"/>
      <c r="CE473" s="496"/>
      <c r="CF473" s="496"/>
      <c r="CG473" s="496"/>
      <c r="CH473" s="496"/>
      <c r="CI473" s="496"/>
      <c r="CJ473" s="496"/>
      <c r="CK473" s="496"/>
      <c r="CL473" s="496"/>
      <c r="CM473" s="496"/>
      <c r="CN473" s="496"/>
      <c r="CO473" s="496"/>
      <c r="CP473" s="496"/>
      <c r="CQ473" s="496"/>
      <c r="CR473" s="496"/>
      <c r="CS473" s="496"/>
      <c r="CT473" s="496"/>
      <c r="CU473" s="496"/>
      <c r="CV473" s="496"/>
      <c r="CW473" s="496"/>
      <c r="CX473" s="496"/>
      <c r="CY473" s="496"/>
      <c r="CZ473" s="496"/>
      <c r="DA473" s="496"/>
      <c r="DB473" s="496"/>
      <c r="DC473" s="496"/>
      <c r="DD473" s="496"/>
      <c r="DE473" s="496"/>
      <c r="DF473" s="496"/>
      <c r="DG473" s="496"/>
      <c r="DH473" s="496"/>
      <c r="DI473" s="496"/>
      <c r="DJ473" s="496"/>
      <c r="DK473" s="496"/>
      <c r="DL473" s="496"/>
      <c r="DM473" s="496"/>
      <c r="DN473" s="496"/>
      <c r="DO473" s="496"/>
      <c r="DP473" s="496"/>
      <c r="DQ473" s="496"/>
      <c r="DR473" s="496"/>
      <c r="DS473" s="496"/>
      <c r="DT473" s="496"/>
      <c r="DU473" s="496"/>
      <c r="DV473" s="496"/>
      <c r="DW473" s="496"/>
      <c r="DX473" s="496"/>
      <c r="DY473" s="496"/>
      <c r="DZ473" s="496"/>
      <c r="EA473" s="496"/>
      <c r="EB473" s="496"/>
      <c r="EC473" s="496"/>
      <c r="ED473" s="496"/>
      <c r="EE473" s="496"/>
      <c r="EF473" s="496"/>
      <c r="EG473" s="496"/>
      <c r="EH473" s="496"/>
      <c r="EI473" s="496"/>
      <c r="EJ473" s="496"/>
      <c r="EK473" s="496"/>
      <c r="EL473" s="496"/>
      <c r="EM473" s="496"/>
      <c r="EN473" s="496"/>
      <c r="EO473" s="496"/>
      <c r="EP473" s="496"/>
      <c r="EQ473" s="496"/>
      <c r="ER473" s="496"/>
      <c r="ES473" s="496"/>
      <c r="ET473" s="496"/>
      <c r="EU473" s="496"/>
      <c r="EV473" s="496"/>
      <c r="EW473" s="496"/>
      <c r="EX473" s="496"/>
      <c r="EY473" s="496"/>
      <c r="EZ473" s="496"/>
      <c r="FA473" s="496"/>
      <c r="FB473" s="496"/>
      <c r="FC473" s="496"/>
      <c r="FD473" s="496"/>
      <c r="FE473" s="496"/>
      <c r="FF473" s="496"/>
      <c r="FG473" s="496"/>
      <c r="FH473" s="496"/>
      <c r="FI473" s="496"/>
      <c r="FJ473" s="496"/>
      <c r="FK473" s="496"/>
      <c r="FL473" s="496"/>
      <c r="FM473" s="496"/>
      <c r="FN473" s="496"/>
      <c r="FO473" s="496"/>
      <c r="FP473" s="496"/>
      <c r="FQ473" s="496"/>
      <c r="FR473" s="496"/>
      <c r="FS473" s="496"/>
      <c r="FT473" s="496"/>
      <c r="FU473" s="496"/>
      <c r="FV473" s="496"/>
      <c r="FW473" s="496"/>
      <c r="FX473" s="496"/>
      <c r="FY473" s="496"/>
      <c r="FZ473" s="496"/>
      <c r="GA473" s="496"/>
      <c r="GB473" s="496"/>
      <c r="GC473" s="496"/>
      <c r="GD473" s="496"/>
      <c r="GE473" s="496"/>
      <c r="GF473" s="496"/>
      <c r="GG473" s="496"/>
      <c r="GH473" s="496"/>
      <c r="GI473" s="496"/>
      <c r="GJ473" s="496"/>
      <c r="GK473" s="496"/>
      <c r="GL473" s="496"/>
      <c r="GM473" s="496"/>
      <c r="GN473" s="496"/>
      <c r="GO473" s="496"/>
      <c r="GP473" s="496"/>
      <c r="GQ473" s="496"/>
      <c r="GR473" s="496"/>
      <c r="GS473" s="496"/>
      <c r="GT473" s="496"/>
      <c r="GU473" s="496"/>
      <c r="GV473" s="496"/>
      <c r="GW473" s="496"/>
      <c r="GX473" s="496"/>
      <c r="GY473" s="496"/>
      <c r="GZ473" s="496"/>
      <c r="HA473" s="496"/>
      <c r="HB473" s="496"/>
      <c r="HC473" s="496"/>
      <c r="HD473" s="496"/>
      <c r="HE473" s="496"/>
      <c r="HF473" s="496"/>
      <c r="HG473" s="496"/>
      <c r="HH473" s="496"/>
      <c r="HI473" s="496"/>
      <c r="HJ473" s="496"/>
      <c r="HK473" s="496"/>
      <c r="HL473" s="496"/>
      <c r="HM473" s="496"/>
      <c r="HN473" s="496"/>
      <c r="HO473" s="496"/>
      <c r="HP473" s="496"/>
      <c r="HQ473" s="496"/>
      <c r="HR473" s="496"/>
      <c r="HS473" s="496"/>
      <c r="HT473" s="496"/>
      <c r="HU473" s="496"/>
      <c r="HV473" s="496"/>
      <c r="HW473" s="496"/>
      <c r="HX473" s="496"/>
      <c r="HY473" s="496"/>
      <c r="HZ473" s="496"/>
      <c r="IA473" s="496"/>
      <c r="IB473" s="496"/>
      <c r="IC473" s="496"/>
      <c r="ID473" s="496"/>
      <c r="IE473" s="496"/>
      <c r="IF473" s="496"/>
      <c r="IG473" s="496"/>
      <c r="IH473" s="496"/>
      <c r="II473" s="496"/>
      <c r="IJ473" s="496"/>
      <c r="IK473" s="496"/>
      <c r="IL473" s="496"/>
      <c r="IM473" s="496"/>
      <c r="IN473" s="496"/>
      <c r="IO473" s="496"/>
      <c r="IP473" s="496"/>
      <c r="IQ473" s="496"/>
      <c r="IR473" s="496"/>
      <c r="IS473" s="496"/>
      <c r="IT473" s="496"/>
      <c r="IU473" s="496"/>
      <c r="IV473" s="496"/>
      <c r="IW473" s="496"/>
    </row>
    <row r="474" customFormat="false" ht="12.75" hidden="false" customHeight="false" outlineLevel="0" collapsed="false">
      <c r="A474" s="458"/>
      <c r="B474" s="503"/>
      <c r="C474" s="503"/>
      <c r="D474" s="503"/>
      <c r="E474" s="503"/>
      <c r="F474" s="503"/>
      <c r="G474" s="503"/>
      <c r="H474" s="503"/>
      <c r="I474" s="503"/>
      <c r="J474" s="503"/>
      <c r="K474" s="503"/>
      <c r="L474" s="503"/>
      <c r="M474" s="503"/>
      <c r="N474" s="503"/>
      <c r="O474" s="503"/>
      <c r="P474" s="503"/>
      <c r="Q474" s="503"/>
      <c r="R474" s="503"/>
      <c r="S474" s="503"/>
      <c r="T474" s="503"/>
      <c r="U474" s="503"/>
      <c r="V474" s="496"/>
      <c r="W474" s="496"/>
      <c r="X474" s="496"/>
      <c r="Y474" s="496"/>
      <c r="Z474" s="496"/>
      <c r="AA474" s="496"/>
      <c r="AB474" s="496"/>
      <c r="AC474" s="496"/>
      <c r="AD474" s="496"/>
      <c r="AE474" s="496"/>
      <c r="AF474" s="496"/>
      <c r="AG474" s="496"/>
      <c r="AH474" s="496"/>
      <c r="AI474" s="496"/>
      <c r="AJ474" s="496"/>
      <c r="AK474" s="496"/>
      <c r="AL474" s="496"/>
      <c r="AM474" s="496"/>
      <c r="AN474" s="496"/>
      <c r="AO474" s="496"/>
      <c r="AP474" s="496"/>
      <c r="AQ474" s="496"/>
      <c r="AR474" s="496"/>
      <c r="AS474" s="496"/>
      <c r="AT474" s="496"/>
      <c r="AU474" s="496"/>
      <c r="AV474" s="496"/>
      <c r="AW474" s="496"/>
      <c r="AX474" s="496"/>
      <c r="AY474" s="496"/>
      <c r="AZ474" s="496"/>
      <c r="BA474" s="496"/>
      <c r="BB474" s="496"/>
      <c r="BC474" s="496"/>
      <c r="BD474" s="496"/>
      <c r="BE474" s="496"/>
      <c r="BF474" s="496"/>
      <c r="BG474" s="496"/>
      <c r="BH474" s="496"/>
      <c r="BI474" s="496"/>
      <c r="BJ474" s="496"/>
      <c r="BK474" s="496"/>
      <c r="BL474" s="496"/>
      <c r="BM474" s="496"/>
      <c r="BN474" s="496"/>
      <c r="BO474" s="496"/>
      <c r="BP474" s="496"/>
      <c r="BQ474" s="496"/>
      <c r="BR474" s="496"/>
      <c r="BS474" s="496"/>
      <c r="BT474" s="496"/>
      <c r="BU474" s="496"/>
      <c r="BV474" s="496"/>
      <c r="BW474" s="496"/>
      <c r="BX474" s="496"/>
      <c r="BY474" s="496"/>
      <c r="BZ474" s="496"/>
      <c r="CA474" s="496"/>
      <c r="CB474" s="496"/>
      <c r="CC474" s="496"/>
      <c r="CD474" s="496"/>
      <c r="CE474" s="496"/>
      <c r="CF474" s="496"/>
      <c r="CG474" s="496"/>
      <c r="CH474" s="496"/>
      <c r="CI474" s="496"/>
      <c r="CJ474" s="496"/>
      <c r="CK474" s="496"/>
      <c r="CL474" s="496"/>
      <c r="CM474" s="496"/>
      <c r="CN474" s="496"/>
      <c r="CO474" s="496"/>
      <c r="CP474" s="496"/>
      <c r="CQ474" s="496"/>
      <c r="CR474" s="496"/>
      <c r="CS474" s="496"/>
      <c r="CT474" s="496"/>
      <c r="CU474" s="496"/>
      <c r="CV474" s="496"/>
      <c r="CW474" s="496"/>
      <c r="CX474" s="496"/>
      <c r="CY474" s="496"/>
      <c r="CZ474" s="496"/>
      <c r="DA474" s="496"/>
      <c r="DB474" s="496"/>
      <c r="DC474" s="496"/>
      <c r="DD474" s="496"/>
      <c r="DE474" s="496"/>
      <c r="DF474" s="496"/>
      <c r="DG474" s="496"/>
      <c r="DH474" s="496"/>
      <c r="DI474" s="496"/>
      <c r="DJ474" s="496"/>
      <c r="DK474" s="496"/>
      <c r="DL474" s="496"/>
      <c r="DM474" s="496"/>
      <c r="DN474" s="496"/>
      <c r="DO474" s="496"/>
      <c r="DP474" s="496"/>
      <c r="DQ474" s="496"/>
      <c r="DR474" s="496"/>
      <c r="DS474" s="496"/>
      <c r="DT474" s="496"/>
      <c r="DU474" s="496"/>
      <c r="DV474" s="496"/>
      <c r="DW474" s="496"/>
      <c r="DX474" s="496"/>
      <c r="DY474" s="496"/>
      <c r="DZ474" s="496"/>
      <c r="EA474" s="496"/>
      <c r="EB474" s="496"/>
      <c r="EC474" s="496"/>
      <c r="ED474" s="496"/>
      <c r="EE474" s="496"/>
      <c r="EF474" s="496"/>
      <c r="EG474" s="496"/>
      <c r="EH474" s="496"/>
      <c r="EI474" s="496"/>
      <c r="EJ474" s="496"/>
      <c r="EK474" s="496"/>
      <c r="EL474" s="496"/>
      <c r="EM474" s="496"/>
      <c r="EN474" s="496"/>
      <c r="EO474" s="496"/>
      <c r="EP474" s="496"/>
      <c r="EQ474" s="496"/>
      <c r="ER474" s="496"/>
      <c r="ES474" s="496"/>
      <c r="ET474" s="496"/>
      <c r="EU474" s="496"/>
      <c r="EV474" s="496"/>
      <c r="EW474" s="496"/>
      <c r="EX474" s="496"/>
      <c r="EY474" s="496"/>
      <c r="EZ474" s="496"/>
      <c r="FA474" s="496"/>
      <c r="FB474" s="496"/>
      <c r="FC474" s="496"/>
      <c r="FD474" s="496"/>
      <c r="FE474" s="496"/>
      <c r="FF474" s="496"/>
      <c r="FG474" s="496"/>
      <c r="FH474" s="496"/>
      <c r="FI474" s="496"/>
      <c r="FJ474" s="496"/>
      <c r="FK474" s="496"/>
      <c r="FL474" s="496"/>
      <c r="FM474" s="496"/>
      <c r="FN474" s="496"/>
      <c r="FO474" s="496"/>
      <c r="FP474" s="496"/>
      <c r="FQ474" s="496"/>
      <c r="FR474" s="496"/>
      <c r="FS474" s="496"/>
      <c r="FT474" s="496"/>
      <c r="FU474" s="496"/>
      <c r="FV474" s="496"/>
      <c r="FW474" s="496"/>
      <c r="FX474" s="496"/>
      <c r="FY474" s="496"/>
      <c r="FZ474" s="496"/>
      <c r="GA474" s="496"/>
      <c r="GB474" s="496"/>
      <c r="GC474" s="496"/>
      <c r="GD474" s="496"/>
      <c r="GE474" s="496"/>
      <c r="GF474" s="496"/>
      <c r="GG474" s="496"/>
      <c r="GH474" s="496"/>
      <c r="GI474" s="496"/>
      <c r="GJ474" s="496"/>
      <c r="GK474" s="496"/>
      <c r="GL474" s="496"/>
      <c r="GM474" s="496"/>
      <c r="GN474" s="496"/>
      <c r="GO474" s="496"/>
      <c r="GP474" s="496"/>
      <c r="GQ474" s="496"/>
      <c r="GR474" s="496"/>
      <c r="GS474" s="496"/>
      <c r="GT474" s="496"/>
      <c r="GU474" s="496"/>
      <c r="GV474" s="496"/>
      <c r="GW474" s="496"/>
      <c r="GX474" s="496"/>
      <c r="GY474" s="496"/>
      <c r="GZ474" s="496"/>
      <c r="HA474" s="496"/>
      <c r="HB474" s="496"/>
      <c r="HC474" s="496"/>
      <c r="HD474" s="496"/>
      <c r="HE474" s="496"/>
      <c r="HF474" s="496"/>
      <c r="HG474" s="496"/>
      <c r="HH474" s="496"/>
      <c r="HI474" s="496"/>
      <c r="HJ474" s="496"/>
      <c r="HK474" s="496"/>
      <c r="HL474" s="496"/>
      <c r="HM474" s="496"/>
      <c r="HN474" s="496"/>
      <c r="HO474" s="496"/>
      <c r="HP474" s="496"/>
      <c r="HQ474" s="496"/>
      <c r="HR474" s="496"/>
      <c r="HS474" s="496"/>
      <c r="HT474" s="496"/>
      <c r="HU474" s="496"/>
      <c r="HV474" s="496"/>
      <c r="HW474" s="496"/>
      <c r="HX474" s="496"/>
      <c r="HY474" s="496"/>
      <c r="HZ474" s="496"/>
      <c r="IA474" s="496"/>
      <c r="IB474" s="496"/>
      <c r="IC474" s="496"/>
      <c r="ID474" s="496"/>
      <c r="IE474" s="496"/>
      <c r="IF474" s="496"/>
      <c r="IG474" s="496"/>
      <c r="IH474" s="496"/>
      <c r="II474" s="496"/>
      <c r="IJ474" s="496"/>
      <c r="IK474" s="496"/>
      <c r="IL474" s="496"/>
      <c r="IM474" s="496"/>
      <c r="IN474" s="496"/>
      <c r="IO474" s="496"/>
      <c r="IP474" s="496"/>
      <c r="IQ474" s="496"/>
      <c r="IR474" s="496"/>
      <c r="IS474" s="496"/>
      <c r="IT474" s="496"/>
      <c r="IU474" s="496"/>
      <c r="IV474" s="496"/>
      <c r="IW474" s="496"/>
    </row>
    <row r="475" customFormat="false" ht="12.75" hidden="false" customHeight="false" outlineLevel="0" collapsed="false">
      <c r="A475" s="504"/>
      <c r="B475" s="503"/>
      <c r="C475" s="503"/>
      <c r="D475" s="503"/>
      <c r="E475" s="503"/>
      <c r="F475" s="503"/>
      <c r="G475" s="503"/>
      <c r="H475" s="503"/>
      <c r="I475" s="503"/>
      <c r="J475" s="503"/>
      <c r="K475" s="503"/>
      <c r="L475" s="503"/>
      <c r="M475" s="503"/>
      <c r="N475" s="503"/>
      <c r="O475" s="503"/>
      <c r="P475" s="503"/>
      <c r="Q475" s="503"/>
      <c r="R475" s="503"/>
      <c r="S475" s="503"/>
      <c r="T475" s="503"/>
      <c r="U475" s="503"/>
      <c r="V475" s="496"/>
      <c r="W475" s="496"/>
      <c r="X475" s="496"/>
      <c r="Y475" s="496"/>
      <c r="Z475" s="496"/>
      <c r="AA475" s="496"/>
      <c r="AB475" s="496"/>
      <c r="AC475" s="496"/>
      <c r="AD475" s="496"/>
      <c r="AE475" s="496"/>
      <c r="AF475" s="496"/>
      <c r="AG475" s="496"/>
      <c r="AH475" s="496"/>
      <c r="AI475" s="496"/>
      <c r="AJ475" s="496"/>
      <c r="AK475" s="496"/>
      <c r="AL475" s="496"/>
      <c r="AM475" s="496"/>
      <c r="AN475" s="496"/>
      <c r="AO475" s="496"/>
      <c r="AP475" s="496"/>
      <c r="AQ475" s="496"/>
      <c r="AR475" s="496"/>
      <c r="AS475" s="496"/>
      <c r="AT475" s="496"/>
      <c r="AU475" s="496"/>
      <c r="AV475" s="496"/>
      <c r="AW475" s="496"/>
      <c r="AX475" s="496"/>
      <c r="AY475" s="496"/>
      <c r="AZ475" s="496"/>
      <c r="BA475" s="496"/>
      <c r="BB475" s="496"/>
      <c r="BC475" s="496"/>
      <c r="BD475" s="496"/>
      <c r="BE475" s="496"/>
      <c r="BF475" s="496"/>
      <c r="BG475" s="496"/>
      <c r="BH475" s="496"/>
      <c r="BI475" s="496"/>
      <c r="BJ475" s="496"/>
      <c r="BK475" s="496"/>
      <c r="BL475" s="496"/>
      <c r="BM475" s="496"/>
      <c r="BN475" s="496"/>
      <c r="BO475" s="496"/>
      <c r="BP475" s="496"/>
      <c r="BQ475" s="496"/>
      <c r="BR475" s="496"/>
      <c r="BS475" s="496"/>
      <c r="BT475" s="496"/>
      <c r="BU475" s="496"/>
      <c r="BV475" s="496"/>
      <c r="BW475" s="496"/>
      <c r="BX475" s="496"/>
      <c r="BY475" s="496"/>
      <c r="BZ475" s="496"/>
      <c r="CA475" s="496"/>
      <c r="CB475" s="496"/>
      <c r="CC475" s="496"/>
      <c r="CD475" s="496"/>
      <c r="CE475" s="496"/>
      <c r="CF475" s="496"/>
      <c r="CG475" s="496"/>
      <c r="CH475" s="496"/>
      <c r="CI475" s="496"/>
      <c r="CJ475" s="496"/>
      <c r="CK475" s="496"/>
      <c r="CL475" s="496"/>
      <c r="CM475" s="496"/>
      <c r="CN475" s="496"/>
      <c r="CO475" s="496"/>
      <c r="CP475" s="496"/>
      <c r="CQ475" s="496"/>
      <c r="CR475" s="496"/>
      <c r="CS475" s="496"/>
      <c r="CT475" s="496"/>
      <c r="CU475" s="496"/>
      <c r="CV475" s="496"/>
      <c r="CW475" s="496"/>
      <c r="CX475" s="496"/>
      <c r="CY475" s="496"/>
      <c r="CZ475" s="496"/>
      <c r="DA475" s="496"/>
      <c r="DB475" s="496"/>
      <c r="DC475" s="496"/>
      <c r="DD475" s="496"/>
      <c r="DE475" s="496"/>
      <c r="DF475" s="496"/>
      <c r="DG475" s="496"/>
      <c r="DH475" s="496"/>
      <c r="DI475" s="496"/>
      <c r="DJ475" s="496"/>
      <c r="DK475" s="496"/>
      <c r="DL475" s="496"/>
      <c r="DM475" s="496"/>
      <c r="DN475" s="496"/>
      <c r="DO475" s="496"/>
      <c r="DP475" s="496"/>
      <c r="DQ475" s="496"/>
      <c r="DR475" s="496"/>
      <c r="DS475" s="496"/>
      <c r="DT475" s="496"/>
      <c r="DU475" s="496"/>
      <c r="DV475" s="496"/>
      <c r="DW475" s="496"/>
      <c r="DX475" s="496"/>
      <c r="DY475" s="496"/>
      <c r="DZ475" s="496"/>
      <c r="EA475" s="496"/>
      <c r="EB475" s="496"/>
      <c r="EC475" s="496"/>
      <c r="ED475" s="496"/>
      <c r="EE475" s="496"/>
      <c r="EF475" s="496"/>
      <c r="EG475" s="496"/>
      <c r="EH475" s="496"/>
      <c r="EI475" s="496"/>
      <c r="EJ475" s="496"/>
      <c r="EK475" s="496"/>
      <c r="EL475" s="496"/>
      <c r="EM475" s="496"/>
      <c r="EN475" s="496"/>
      <c r="EO475" s="496"/>
      <c r="EP475" s="496"/>
      <c r="EQ475" s="496"/>
      <c r="ER475" s="496"/>
      <c r="ES475" s="496"/>
      <c r="ET475" s="496"/>
      <c r="EU475" s="496"/>
      <c r="EV475" s="496"/>
      <c r="EW475" s="496"/>
      <c r="EX475" s="496"/>
      <c r="EY475" s="496"/>
      <c r="EZ475" s="496"/>
      <c r="FA475" s="496"/>
      <c r="FB475" s="496"/>
      <c r="FC475" s="496"/>
      <c r="FD475" s="496"/>
      <c r="FE475" s="496"/>
      <c r="FF475" s="496"/>
      <c r="FG475" s="496"/>
      <c r="FH475" s="496"/>
      <c r="FI475" s="496"/>
      <c r="FJ475" s="496"/>
      <c r="FK475" s="496"/>
      <c r="FL475" s="496"/>
      <c r="FM475" s="496"/>
      <c r="FN475" s="496"/>
      <c r="FO475" s="496"/>
      <c r="FP475" s="496"/>
      <c r="FQ475" s="496"/>
      <c r="FR475" s="496"/>
      <c r="FS475" s="496"/>
      <c r="FT475" s="496"/>
      <c r="FU475" s="496"/>
      <c r="FV475" s="496"/>
      <c r="FW475" s="496"/>
      <c r="FX475" s="496"/>
      <c r="FY475" s="496"/>
      <c r="FZ475" s="496"/>
      <c r="GA475" s="496"/>
      <c r="GB475" s="496"/>
      <c r="GC475" s="496"/>
      <c r="GD475" s="496"/>
      <c r="GE475" s="496"/>
      <c r="GF475" s="496"/>
      <c r="GG475" s="496"/>
      <c r="GH475" s="496"/>
      <c r="GI475" s="496"/>
      <c r="GJ475" s="496"/>
      <c r="GK475" s="496"/>
      <c r="GL475" s="496"/>
      <c r="GM475" s="496"/>
      <c r="GN475" s="496"/>
      <c r="GO475" s="496"/>
      <c r="GP475" s="496"/>
      <c r="GQ475" s="496"/>
      <c r="GR475" s="496"/>
      <c r="GS475" s="496"/>
      <c r="GT475" s="496"/>
      <c r="GU475" s="496"/>
      <c r="GV475" s="496"/>
      <c r="GW475" s="496"/>
      <c r="GX475" s="496"/>
      <c r="GY475" s="496"/>
      <c r="GZ475" s="496"/>
      <c r="HA475" s="496"/>
      <c r="HB475" s="496"/>
      <c r="HC475" s="496"/>
      <c r="HD475" s="496"/>
      <c r="HE475" s="496"/>
      <c r="HF475" s="496"/>
      <c r="HG475" s="496"/>
      <c r="HH475" s="496"/>
      <c r="HI475" s="496"/>
      <c r="HJ475" s="496"/>
      <c r="HK475" s="496"/>
      <c r="HL475" s="496"/>
      <c r="HM475" s="496"/>
      <c r="HN475" s="496"/>
      <c r="HO475" s="496"/>
      <c r="HP475" s="496"/>
      <c r="HQ475" s="496"/>
      <c r="HR475" s="496"/>
      <c r="HS475" s="496"/>
      <c r="HT475" s="496"/>
      <c r="HU475" s="496"/>
      <c r="HV475" s="496"/>
      <c r="HW475" s="496"/>
      <c r="HX475" s="496"/>
      <c r="HY475" s="496"/>
      <c r="HZ475" s="496"/>
      <c r="IA475" s="496"/>
      <c r="IB475" s="496"/>
      <c r="IC475" s="496"/>
      <c r="ID475" s="496"/>
      <c r="IE475" s="496"/>
      <c r="IF475" s="496"/>
      <c r="IG475" s="496"/>
      <c r="IH475" s="496"/>
      <c r="II475" s="496"/>
      <c r="IJ475" s="496"/>
      <c r="IK475" s="496"/>
      <c r="IL475" s="496"/>
      <c r="IM475" s="496"/>
      <c r="IN475" s="496"/>
      <c r="IO475" s="496"/>
      <c r="IP475" s="496"/>
      <c r="IQ475" s="496"/>
      <c r="IR475" s="496"/>
      <c r="IS475" s="496"/>
      <c r="IT475" s="496"/>
      <c r="IU475" s="496"/>
      <c r="IV475" s="496"/>
      <c r="IW475" s="496"/>
    </row>
    <row r="476" customFormat="false" ht="12.75" hidden="false" customHeight="false" outlineLevel="0" collapsed="false">
      <c r="A476" s="504"/>
      <c r="B476" s="503"/>
      <c r="C476" s="503"/>
      <c r="D476" s="503"/>
      <c r="E476" s="503"/>
      <c r="F476" s="503"/>
      <c r="G476" s="503"/>
      <c r="H476" s="503"/>
      <c r="I476" s="503"/>
      <c r="J476" s="503"/>
      <c r="K476" s="503"/>
      <c r="L476" s="503"/>
      <c r="M476" s="503"/>
      <c r="N476" s="503"/>
      <c r="O476" s="503"/>
      <c r="P476" s="503"/>
      <c r="Q476" s="503"/>
      <c r="R476" s="503"/>
      <c r="S476" s="503"/>
      <c r="T476" s="503"/>
      <c r="U476" s="503"/>
      <c r="V476" s="496"/>
      <c r="W476" s="496"/>
      <c r="X476" s="496"/>
      <c r="Y476" s="496"/>
      <c r="Z476" s="496"/>
      <c r="AA476" s="496"/>
      <c r="AB476" s="496"/>
      <c r="AC476" s="496"/>
      <c r="AD476" s="496"/>
      <c r="AE476" s="496"/>
      <c r="AF476" s="496"/>
      <c r="AG476" s="496"/>
      <c r="AH476" s="496"/>
      <c r="AI476" s="496"/>
      <c r="AJ476" s="496"/>
      <c r="AK476" s="496"/>
      <c r="AL476" s="496"/>
      <c r="AM476" s="496"/>
      <c r="AN476" s="496"/>
      <c r="AO476" s="496"/>
      <c r="AP476" s="496"/>
      <c r="AQ476" s="496"/>
      <c r="AR476" s="496"/>
      <c r="AS476" s="496"/>
      <c r="AT476" s="496"/>
      <c r="AU476" s="496"/>
      <c r="AV476" s="496"/>
      <c r="AW476" s="496"/>
      <c r="AX476" s="496"/>
      <c r="AY476" s="496"/>
      <c r="AZ476" s="496"/>
      <c r="BA476" s="496"/>
      <c r="BB476" s="496"/>
      <c r="BC476" s="496"/>
      <c r="BD476" s="496"/>
      <c r="BE476" s="496"/>
      <c r="BF476" s="496"/>
      <c r="BG476" s="496"/>
      <c r="BH476" s="496"/>
      <c r="BI476" s="496"/>
      <c r="BJ476" s="496"/>
      <c r="BK476" s="496"/>
      <c r="BL476" s="496"/>
      <c r="BM476" s="496"/>
      <c r="BN476" s="496"/>
      <c r="BO476" s="496"/>
      <c r="BP476" s="496"/>
      <c r="BQ476" s="496"/>
      <c r="BR476" s="496"/>
      <c r="BS476" s="496"/>
      <c r="BT476" s="496"/>
      <c r="BU476" s="496"/>
      <c r="BV476" s="496"/>
      <c r="BW476" s="496"/>
      <c r="BX476" s="496"/>
      <c r="BY476" s="496"/>
      <c r="BZ476" s="496"/>
      <c r="CA476" s="496"/>
      <c r="CB476" s="496"/>
      <c r="CC476" s="496"/>
      <c r="CD476" s="496"/>
      <c r="CE476" s="496"/>
      <c r="CF476" s="496"/>
      <c r="CG476" s="496"/>
      <c r="CH476" s="496"/>
      <c r="CI476" s="496"/>
      <c r="CJ476" s="496"/>
      <c r="CK476" s="496"/>
      <c r="CL476" s="496"/>
      <c r="CM476" s="496"/>
      <c r="CN476" s="496"/>
      <c r="CO476" s="496"/>
      <c r="CP476" s="496"/>
      <c r="CQ476" s="496"/>
      <c r="CR476" s="496"/>
      <c r="CS476" s="496"/>
      <c r="CT476" s="496"/>
      <c r="CU476" s="496"/>
      <c r="CV476" s="496"/>
      <c r="CW476" s="496"/>
      <c r="CX476" s="496"/>
      <c r="CY476" s="496"/>
      <c r="CZ476" s="496"/>
      <c r="DA476" s="496"/>
      <c r="DB476" s="496"/>
      <c r="DC476" s="496"/>
      <c r="DD476" s="496"/>
      <c r="DE476" s="496"/>
      <c r="DF476" s="496"/>
      <c r="DG476" s="496"/>
      <c r="DH476" s="496"/>
      <c r="DI476" s="496"/>
      <c r="DJ476" s="496"/>
      <c r="DK476" s="496"/>
      <c r="DL476" s="496"/>
      <c r="DM476" s="496"/>
      <c r="DN476" s="496"/>
      <c r="DO476" s="496"/>
      <c r="DP476" s="496"/>
      <c r="DQ476" s="496"/>
      <c r="DR476" s="496"/>
      <c r="DS476" s="496"/>
      <c r="DT476" s="496"/>
      <c r="DU476" s="496"/>
      <c r="DV476" s="496"/>
      <c r="DW476" s="496"/>
      <c r="DX476" s="496"/>
      <c r="DY476" s="496"/>
      <c r="DZ476" s="496"/>
      <c r="EA476" s="496"/>
      <c r="EB476" s="496"/>
      <c r="EC476" s="496"/>
      <c r="ED476" s="496"/>
      <c r="EE476" s="496"/>
      <c r="EF476" s="496"/>
      <c r="EG476" s="496"/>
      <c r="EH476" s="496"/>
      <c r="EI476" s="496"/>
      <c r="EJ476" s="496"/>
      <c r="EK476" s="496"/>
      <c r="EL476" s="496"/>
      <c r="EM476" s="496"/>
      <c r="EN476" s="496"/>
      <c r="EO476" s="496"/>
      <c r="EP476" s="496"/>
      <c r="EQ476" s="496"/>
      <c r="ER476" s="496"/>
      <c r="ES476" s="496"/>
      <c r="ET476" s="496"/>
      <c r="EU476" s="496"/>
      <c r="EV476" s="496"/>
      <c r="EW476" s="496"/>
      <c r="EX476" s="496"/>
      <c r="EY476" s="496"/>
      <c r="EZ476" s="496"/>
      <c r="FA476" s="496"/>
      <c r="FB476" s="496"/>
      <c r="FC476" s="496"/>
      <c r="FD476" s="496"/>
      <c r="FE476" s="496"/>
      <c r="FF476" s="496"/>
      <c r="FG476" s="496"/>
      <c r="FH476" s="496"/>
      <c r="FI476" s="496"/>
      <c r="FJ476" s="496"/>
      <c r="FK476" s="496"/>
      <c r="FL476" s="496"/>
      <c r="FM476" s="496"/>
      <c r="FN476" s="496"/>
      <c r="FO476" s="496"/>
      <c r="FP476" s="496"/>
      <c r="FQ476" s="496"/>
      <c r="FR476" s="496"/>
      <c r="FS476" s="496"/>
      <c r="FT476" s="496"/>
      <c r="FU476" s="496"/>
      <c r="FV476" s="496"/>
      <c r="FW476" s="496"/>
      <c r="FX476" s="496"/>
      <c r="FY476" s="496"/>
      <c r="FZ476" s="496"/>
      <c r="GA476" s="496"/>
      <c r="GB476" s="496"/>
      <c r="GC476" s="496"/>
      <c r="GD476" s="496"/>
      <c r="GE476" s="496"/>
      <c r="GF476" s="496"/>
      <c r="GG476" s="496"/>
      <c r="GH476" s="496"/>
      <c r="GI476" s="496"/>
      <c r="GJ476" s="496"/>
      <c r="GK476" s="496"/>
      <c r="GL476" s="496"/>
      <c r="GM476" s="496"/>
      <c r="GN476" s="496"/>
      <c r="GO476" s="496"/>
      <c r="GP476" s="496"/>
      <c r="GQ476" s="496"/>
      <c r="GR476" s="496"/>
      <c r="GS476" s="496"/>
      <c r="GT476" s="496"/>
      <c r="GU476" s="496"/>
      <c r="GV476" s="496"/>
      <c r="GW476" s="496"/>
      <c r="GX476" s="496"/>
      <c r="GY476" s="496"/>
      <c r="GZ476" s="496"/>
      <c r="HA476" s="496"/>
      <c r="HB476" s="496"/>
      <c r="HC476" s="496"/>
      <c r="HD476" s="496"/>
      <c r="HE476" s="496"/>
      <c r="HF476" s="496"/>
      <c r="HG476" s="496"/>
      <c r="HH476" s="496"/>
      <c r="HI476" s="496"/>
      <c r="HJ476" s="496"/>
      <c r="HK476" s="496"/>
      <c r="HL476" s="496"/>
      <c r="HM476" s="496"/>
      <c r="HN476" s="496"/>
      <c r="HO476" s="496"/>
      <c r="HP476" s="496"/>
      <c r="HQ476" s="496"/>
      <c r="HR476" s="496"/>
      <c r="HS476" s="496"/>
      <c r="HT476" s="496"/>
      <c r="HU476" s="496"/>
      <c r="HV476" s="496"/>
      <c r="HW476" s="496"/>
      <c r="HX476" s="496"/>
      <c r="HY476" s="496"/>
      <c r="HZ476" s="496"/>
      <c r="IA476" s="496"/>
      <c r="IB476" s="496"/>
      <c r="IC476" s="496"/>
      <c r="ID476" s="496"/>
      <c r="IE476" s="496"/>
      <c r="IF476" s="496"/>
      <c r="IG476" s="496"/>
      <c r="IH476" s="496"/>
      <c r="II476" s="496"/>
      <c r="IJ476" s="496"/>
      <c r="IK476" s="496"/>
      <c r="IL476" s="496"/>
      <c r="IM476" s="496"/>
      <c r="IN476" s="496"/>
      <c r="IO476" s="496"/>
      <c r="IP476" s="496"/>
      <c r="IQ476" s="496"/>
      <c r="IR476" s="496"/>
      <c r="IS476" s="496"/>
      <c r="IT476" s="496"/>
      <c r="IU476" s="496"/>
      <c r="IV476" s="496"/>
      <c r="IW476" s="496"/>
    </row>
    <row r="477" customFormat="false" ht="12.75" hidden="false" customHeight="false" outlineLevel="0" collapsed="false">
      <c r="A477" s="504"/>
      <c r="B477" s="503"/>
      <c r="C477" s="503"/>
      <c r="D477" s="503"/>
      <c r="E477" s="503"/>
      <c r="F477" s="503"/>
      <c r="G477" s="503"/>
      <c r="H477" s="503"/>
      <c r="I477" s="503"/>
      <c r="J477" s="503"/>
      <c r="K477" s="503"/>
      <c r="L477" s="503"/>
      <c r="M477" s="503"/>
      <c r="N477" s="503"/>
      <c r="O477" s="503"/>
      <c r="P477" s="503"/>
      <c r="Q477" s="503"/>
      <c r="R477" s="503"/>
      <c r="S477" s="503"/>
      <c r="T477" s="503"/>
      <c r="U477" s="503"/>
      <c r="V477" s="496"/>
      <c r="W477" s="496"/>
      <c r="X477" s="496"/>
      <c r="Y477" s="496"/>
      <c r="Z477" s="496"/>
      <c r="AA477" s="496"/>
      <c r="AB477" s="496"/>
      <c r="AC477" s="496"/>
      <c r="AD477" s="496"/>
      <c r="AE477" s="496"/>
      <c r="AF477" s="496"/>
      <c r="AG477" s="496"/>
      <c r="AH477" s="496"/>
      <c r="AI477" s="496"/>
      <c r="AJ477" s="496"/>
      <c r="AK477" s="496"/>
      <c r="AL477" s="496"/>
      <c r="AM477" s="496"/>
      <c r="AN477" s="496"/>
      <c r="AO477" s="496"/>
      <c r="AP477" s="496"/>
      <c r="AQ477" s="496"/>
      <c r="AR477" s="496"/>
      <c r="AS477" s="496"/>
      <c r="AT477" s="496"/>
      <c r="AU477" s="496"/>
      <c r="AV477" s="496"/>
      <c r="AW477" s="496"/>
      <c r="AX477" s="496"/>
      <c r="AY477" s="496"/>
      <c r="AZ477" s="496"/>
      <c r="BA477" s="496"/>
      <c r="BB477" s="496"/>
      <c r="BC477" s="496"/>
      <c r="BD477" s="496"/>
      <c r="BE477" s="496"/>
      <c r="BF477" s="496"/>
      <c r="BG477" s="496"/>
      <c r="BH477" s="496"/>
      <c r="BI477" s="496"/>
      <c r="BJ477" s="496"/>
      <c r="BK477" s="496"/>
      <c r="BL477" s="496"/>
      <c r="BM477" s="496"/>
      <c r="BN477" s="496"/>
      <c r="BO477" s="496"/>
      <c r="BP477" s="496"/>
      <c r="BQ477" s="496"/>
      <c r="BR477" s="496"/>
      <c r="BS477" s="496"/>
      <c r="BT477" s="496"/>
      <c r="BU477" s="496"/>
      <c r="BV477" s="496"/>
      <c r="BW477" s="496"/>
      <c r="BX477" s="496"/>
      <c r="BY477" s="496"/>
      <c r="BZ477" s="496"/>
      <c r="CA477" s="496"/>
      <c r="CB477" s="496"/>
      <c r="CC477" s="496"/>
      <c r="CD477" s="496"/>
      <c r="CE477" s="496"/>
      <c r="CF477" s="496"/>
      <c r="CG477" s="496"/>
      <c r="CH477" s="496"/>
      <c r="CI477" s="496"/>
      <c r="CJ477" s="496"/>
      <c r="CK477" s="496"/>
      <c r="CL477" s="496"/>
      <c r="CM477" s="496"/>
      <c r="CN477" s="496"/>
      <c r="CO477" s="496"/>
      <c r="CP477" s="496"/>
      <c r="CQ477" s="496"/>
      <c r="CR477" s="496"/>
      <c r="CS477" s="496"/>
      <c r="CT477" s="496"/>
      <c r="CU477" s="496"/>
      <c r="CV477" s="496"/>
      <c r="CW477" s="496"/>
      <c r="CX477" s="496"/>
      <c r="CY477" s="496"/>
      <c r="CZ477" s="496"/>
      <c r="DA477" s="496"/>
      <c r="DB477" s="496"/>
      <c r="DC477" s="496"/>
      <c r="DD477" s="496"/>
      <c r="DE477" s="496"/>
      <c r="DF477" s="496"/>
      <c r="DG477" s="496"/>
      <c r="DH477" s="496"/>
      <c r="DI477" s="496"/>
      <c r="DJ477" s="496"/>
      <c r="DK477" s="496"/>
      <c r="DL477" s="496"/>
      <c r="DM477" s="496"/>
      <c r="DN477" s="496"/>
      <c r="DO477" s="496"/>
      <c r="DP477" s="496"/>
      <c r="DQ477" s="496"/>
      <c r="DR477" s="496"/>
      <c r="DS477" s="496"/>
      <c r="DT477" s="496"/>
      <c r="DU477" s="496"/>
      <c r="DV477" s="496"/>
      <c r="DW477" s="496"/>
      <c r="DX477" s="496"/>
      <c r="DY477" s="496"/>
      <c r="DZ477" s="496"/>
      <c r="EA477" s="496"/>
      <c r="EB477" s="496"/>
      <c r="EC477" s="496"/>
      <c r="ED477" s="496"/>
      <c r="EE477" s="496"/>
      <c r="EF477" s="496"/>
      <c r="EG477" s="496"/>
      <c r="EH477" s="496"/>
      <c r="EI477" s="496"/>
      <c r="EJ477" s="496"/>
      <c r="EK477" s="496"/>
      <c r="EL477" s="496"/>
      <c r="EM477" s="496"/>
      <c r="EN477" s="496"/>
      <c r="EO477" s="496"/>
      <c r="EP477" s="496"/>
      <c r="EQ477" s="496"/>
      <c r="ER477" s="496"/>
      <c r="ES477" s="496"/>
      <c r="ET477" s="496"/>
      <c r="EU477" s="496"/>
      <c r="EV477" s="496"/>
      <c r="EW477" s="496"/>
      <c r="EX477" s="496"/>
      <c r="EY477" s="496"/>
      <c r="EZ477" s="496"/>
      <c r="FA477" s="496"/>
      <c r="FB477" s="496"/>
      <c r="FC477" s="496"/>
      <c r="FD477" s="496"/>
      <c r="FE477" s="496"/>
      <c r="FF477" s="496"/>
      <c r="FG477" s="496"/>
      <c r="FH477" s="496"/>
      <c r="FI477" s="496"/>
      <c r="FJ477" s="496"/>
      <c r="FK477" s="496"/>
      <c r="FL477" s="496"/>
      <c r="FM477" s="496"/>
      <c r="FN477" s="496"/>
      <c r="FO477" s="496"/>
      <c r="FP477" s="496"/>
      <c r="FQ477" s="496"/>
      <c r="FR477" s="496"/>
      <c r="FS477" s="496"/>
      <c r="FT477" s="496"/>
      <c r="FU477" s="496"/>
      <c r="FV477" s="496"/>
      <c r="FW477" s="496"/>
      <c r="FX477" s="496"/>
      <c r="FY477" s="496"/>
      <c r="FZ477" s="496"/>
      <c r="GA477" s="496"/>
      <c r="GB477" s="496"/>
      <c r="GC477" s="496"/>
      <c r="GD477" s="496"/>
      <c r="GE477" s="496"/>
      <c r="GF477" s="496"/>
      <c r="GG477" s="496"/>
      <c r="GH477" s="496"/>
      <c r="GI477" s="496"/>
      <c r="GJ477" s="496"/>
      <c r="GK477" s="496"/>
      <c r="GL477" s="496"/>
      <c r="GM477" s="496"/>
      <c r="GN477" s="496"/>
      <c r="GO477" s="496"/>
      <c r="GP477" s="496"/>
      <c r="GQ477" s="496"/>
      <c r="GR477" s="496"/>
      <c r="GS477" s="496"/>
      <c r="GT477" s="496"/>
      <c r="GU477" s="496"/>
      <c r="GV477" s="496"/>
      <c r="GW477" s="496"/>
      <c r="GX477" s="496"/>
      <c r="GY477" s="496"/>
      <c r="GZ477" s="496"/>
      <c r="HA477" s="496"/>
      <c r="HB477" s="496"/>
      <c r="HC477" s="496"/>
      <c r="HD477" s="496"/>
      <c r="HE477" s="496"/>
      <c r="HF477" s="496"/>
      <c r="HG477" s="496"/>
      <c r="HH477" s="496"/>
      <c r="HI477" s="496"/>
      <c r="HJ477" s="496"/>
      <c r="HK477" s="496"/>
      <c r="HL477" s="496"/>
      <c r="HM477" s="496"/>
      <c r="HN477" s="496"/>
      <c r="HO477" s="496"/>
      <c r="HP477" s="496"/>
      <c r="HQ477" s="496"/>
      <c r="HR477" s="496"/>
      <c r="HS477" s="496"/>
      <c r="HT477" s="496"/>
      <c r="HU477" s="496"/>
      <c r="HV477" s="496"/>
      <c r="HW477" s="496"/>
      <c r="HX477" s="496"/>
      <c r="HY477" s="496"/>
      <c r="HZ477" s="496"/>
      <c r="IA477" s="496"/>
      <c r="IB477" s="496"/>
      <c r="IC477" s="496"/>
      <c r="ID477" s="496"/>
      <c r="IE477" s="496"/>
      <c r="IF477" s="496"/>
      <c r="IG477" s="496"/>
      <c r="IH477" s="496"/>
      <c r="II477" s="496"/>
      <c r="IJ477" s="496"/>
      <c r="IK477" s="496"/>
      <c r="IL477" s="496"/>
      <c r="IM477" s="496"/>
      <c r="IN477" s="496"/>
      <c r="IO477" s="496"/>
      <c r="IP477" s="496"/>
      <c r="IQ477" s="496"/>
      <c r="IR477" s="496"/>
      <c r="IS477" s="496"/>
      <c r="IT477" s="496"/>
      <c r="IU477" s="496"/>
      <c r="IV477" s="496"/>
      <c r="IW477" s="496"/>
    </row>
    <row r="478" customFormat="false" ht="12.75" hidden="false" customHeight="false" outlineLevel="0" collapsed="false">
      <c r="A478" s="504"/>
      <c r="B478" s="503"/>
      <c r="C478" s="503"/>
      <c r="D478" s="503"/>
      <c r="E478" s="503"/>
      <c r="F478" s="503"/>
      <c r="G478" s="503"/>
      <c r="H478" s="503"/>
      <c r="I478" s="503"/>
      <c r="J478" s="503"/>
      <c r="K478" s="503"/>
      <c r="L478" s="503"/>
      <c r="M478" s="503"/>
      <c r="N478" s="503"/>
      <c r="O478" s="503"/>
      <c r="P478" s="503"/>
      <c r="Q478" s="503"/>
      <c r="R478" s="503"/>
      <c r="S478" s="503"/>
      <c r="T478" s="503"/>
      <c r="U478" s="503"/>
      <c r="V478" s="496"/>
      <c r="W478" s="496"/>
      <c r="X478" s="496"/>
      <c r="Y478" s="496"/>
      <c r="Z478" s="496"/>
      <c r="AA478" s="496"/>
      <c r="AB478" s="496"/>
      <c r="AC478" s="496"/>
      <c r="AD478" s="496"/>
      <c r="AE478" s="496"/>
      <c r="AF478" s="496"/>
      <c r="AG478" s="496"/>
      <c r="AH478" s="496"/>
      <c r="AI478" s="496"/>
      <c r="AJ478" s="496"/>
      <c r="AK478" s="496"/>
      <c r="AL478" s="496"/>
      <c r="AM478" s="496"/>
      <c r="AN478" s="496"/>
      <c r="AO478" s="496"/>
      <c r="AP478" s="496"/>
      <c r="AQ478" s="496"/>
      <c r="AR478" s="496"/>
      <c r="AS478" s="496"/>
      <c r="AT478" s="496"/>
      <c r="AU478" s="496"/>
      <c r="AV478" s="496"/>
      <c r="AW478" s="496"/>
      <c r="AX478" s="496"/>
      <c r="AY478" s="496"/>
      <c r="AZ478" s="496"/>
      <c r="BA478" s="496"/>
      <c r="BB478" s="496"/>
      <c r="BC478" s="496"/>
      <c r="BD478" s="496"/>
      <c r="BE478" s="496"/>
      <c r="BF478" s="496"/>
      <c r="BG478" s="496"/>
      <c r="BH478" s="496"/>
      <c r="BI478" s="496"/>
      <c r="BJ478" s="496"/>
      <c r="BK478" s="496"/>
      <c r="BL478" s="496"/>
      <c r="BM478" s="496"/>
      <c r="BN478" s="496"/>
      <c r="BO478" s="496"/>
      <c r="BP478" s="496"/>
      <c r="BQ478" s="496"/>
      <c r="BR478" s="496"/>
      <c r="BS478" s="496"/>
      <c r="BT478" s="496"/>
      <c r="BU478" s="496"/>
      <c r="BV478" s="496"/>
      <c r="BW478" s="496"/>
      <c r="BX478" s="496"/>
      <c r="BY478" s="496"/>
      <c r="BZ478" s="496"/>
      <c r="CA478" s="496"/>
      <c r="CB478" s="496"/>
      <c r="CC478" s="496"/>
      <c r="CD478" s="496"/>
      <c r="CE478" s="496"/>
      <c r="CF478" s="496"/>
      <c r="CG478" s="496"/>
      <c r="CH478" s="496"/>
      <c r="CI478" s="496"/>
      <c r="CJ478" s="496"/>
      <c r="CK478" s="496"/>
      <c r="CL478" s="496"/>
      <c r="CM478" s="496"/>
      <c r="CN478" s="496"/>
      <c r="CO478" s="496"/>
      <c r="CP478" s="496"/>
      <c r="CQ478" s="496"/>
      <c r="CR478" s="496"/>
      <c r="CS478" s="496"/>
      <c r="CT478" s="496"/>
      <c r="CU478" s="496"/>
      <c r="CV478" s="496"/>
      <c r="CW478" s="496"/>
      <c r="CX478" s="496"/>
      <c r="CY478" s="496"/>
      <c r="CZ478" s="496"/>
      <c r="DA478" s="496"/>
      <c r="DB478" s="496"/>
      <c r="DC478" s="496"/>
      <c r="DD478" s="496"/>
      <c r="DE478" s="496"/>
      <c r="DF478" s="496"/>
      <c r="DG478" s="496"/>
      <c r="DH478" s="496"/>
      <c r="DI478" s="496"/>
      <c r="DJ478" s="496"/>
      <c r="DK478" s="496"/>
      <c r="DL478" s="496"/>
      <c r="DM478" s="496"/>
      <c r="DN478" s="496"/>
      <c r="DO478" s="496"/>
      <c r="DP478" s="496"/>
      <c r="DQ478" s="496"/>
      <c r="DR478" s="496"/>
      <c r="DS478" s="496"/>
      <c r="DT478" s="496"/>
      <c r="DU478" s="496"/>
      <c r="DV478" s="496"/>
      <c r="DW478" s="496"/>
      <c r="DX478" s="496"/>
      <c r="DY478" s="496"/>
      <c r="DZ478" s="496"/>
      <c r="EA478" s="496"/>
      <c r="EB478" s="496"/>
      <c r="EC478" s="496"/>
      <c r="ED478" s="496"/>
      <c r="EE478" s="496"/>
      <c r="EF478" s="496"/>
      <c r="EG478" s="496"/>
      <c r="EH478" s="496"/>
      <c r="EI478" s="496"/>
      <c r="EJ478" s="496"/>
      <c r="EK478" s="496"/>
      <c r="EL478" s="496"/>
      <c r="EM478" s="496"/>
      <c r="EN478" s="496"/>
      <c r="EO478" s="496"/>
      <c r="EP478" s="496"/>
      <c r="EQ478" s="496"/>
      <c r="ER478" s="496"/>
      <c r="ES478" s="496"/>
      <c r="ET478" s="496"/>
      <c r="EU478" s="496"/>
      <c r="EV478" s="496"/>
      <c r="EW478" s="496"/>
      <c r="EX478" s="496"/>
      <c r="EY478" s="496"/>
      <c r="EZ478" s="496"/>
      <c r="FA478" s="496"/>
      <c r="FB478" s="496"/>
      <c r="FC478" s="496"/>
      <c r="FD478" s="496"/>
      <c r="FE478" s="496"/>
      <c r="FF478" s="496"/>
      <c r="FG478" s="496"/>
      <c r="FH478" s="496"/>
      <c r="FI478" s="496"/>
      <c r="FJ478" s="496"/>
      <c r="FK478" s="496"/>
      <c r="FL478" s="496"/>
      <c r="FM478" s="496"/>
      <c r="FN478" s="496"/>
      <c r="FO478" s="496"/>
      <c r="FP478" s="496"/>
      <c r="FQ478" s="496"/>
      <c r="FR478" s="496"/>
      <c r="FS478" s="496"/>
      <c r="FT478" s="496"/>
      <c r="FU478" s="496"/>
      <c r="FV478" s="496"/>
      <c r="FW478" s="496"/>
      <c r="FX478" s="496"/>
      <c r="FY478" s="496"/>
      <c r="FZ478" s="496"/>
      <c r="GA478" s="496"/>
      <c r="GB478" s="496"/>
      <c r="GC478" s="496"/>
      <c r="GD478" s="496"/>
      <c r="GE478" s="496"/>
      <c r="GF478" s="496"/>
      <c r="GG478" s="496"/>
      <c r="GH478" s="496"/>
      <c r="GI478" s="496"/>
      <c r="GJ478" s="496"/>
      <c r="GK478" s="496"/>
      <c r="GL478" s="496"/>
      <c r="GM478" s="496"/>
      <c r="GN478" s="496"/>
      <c r="GO478" s="496"/>
      <c r="GP478" s="496"/>
      <c r="GQ478" s="496"/>
      <c r="GR478" s="496"/>
      <c r="GS478" s="496"/>
      <c r="GT478" s="496"/>
      <c r="GU478" s="496"/>
      <c r="GV478" s="496"/>
      <c r="GW478" s="496"/>
      <c r="GX478" s="496"/>
      <c r="GY478" s="496"/>
      <c r="GZ478" s="496"/>
      <c r="HA478" s="496"/>
      <c r="HB478" s="496"/>
      <c r="HC478" s="496"/>
      <c r="HD478" s="496"/>
      <c r="HE478" s="496"/>
      <c r="HF478" s="496"/>
      <c r="HG478" s="496"/>
      <c r="HH478" s="496"/>
      <c r="HI478" s="496"/>
      <c r="HJ478" s="496"/>
      <c r="HK478" s="496"/>
      <c r="HL478" s="496"/>
      <c r="HM478" s="496"/>
      <c r="HN478" s="496"/>
      <c r="HO478" s="496"/>
      <c r="HP478" s="496"/>
      <c r="HQ478" s="496"/>
      <c r="HR478" s="496"/>
      <c r="HS478" s="496"/>
      <c r="HT478" s="496"/>
      <c r="HU478" s="496"/>
      <c r="HV478" s="496"/>
      <c r="HW478" s="496"/>
      <c r="HX478" s="496"/>
      <c r="HY478" s="496"/>
      <c r="HZ478" s="496"/>
      <c r="IA478" s="496"/>
      <c r="IB478" s="496"/>
      <c r="IC478" s="496"/>
      <c r="ID478" s="496"/>
      <c r="IE478" s="496"/>
      <c r="IF478" s="496"/>
      <c r="IG478" s="496"/>
      <c r="IH478" s="496"/>
      <c r="II478" s="496"/>
      <c r="IJ478" s="496"/>
      <c r="IK478" s="496"/>
      <c r="IL478" s="496"/>
      <c r="IM478" s="496"/>
      <c r="IN478" s="496"/>
      <c r="IO478" s="496"/>
      <c r="IP478" s="496"/>
      <c r="IQ478" s="496"/>
      <c r="IR478" s="496"/>
      <c r="IS478" s="496"/>
      <c r="IT478" s="496"/>
      <c r="IU478" s="496"/>
      <c r="IV478" s="496"/>
      <c r="IW478" s="496"/>
    </row>
    <row r="479" customFormat="false" ht="12.75" hidden="false" customHeight="false" outlineLevel="0" collapsed="false">
      <c r="A479" s="504"/>
      <c r="B479" s="503"/>
      <c r="C479" s="503"/>
      <c r="D479" s="503"/>
      <c r="E479" s="503"/>
      <c r="F479" s="503"/>
      <c r="G479" s="503"/>
      <c r="H479" s="503"/>
      <c r="I479" s="503"/>
      <c r="J479" s="503"/>
      <c r="K479" s="503"/>
      <c r="L479" s="503"/>
      <c r="M479" s="503"/>
      <c r="N479" s="503"/>
      <c r="O479" s="503"/>
      <c r="P479" s="503"/>
      <c r="Q479" s="503"/>
      <c r="R479" s="503"/>
      <c r="S479" s="503"/>
      <c r="T479" s="503"/>
      <c r="U479" s="503"/>
      <c r="V479" s="496"/>
      <c r="W479" s="496"/>
      <c r="X479" s="496"/>
      <c r="Y479" s="496"/>
      <c r="Z479" s="496"/>
      <c r="AA479" s="496"/>
      <c r="AB479" s="496"/>
      <c r="AC479" s="496"/>
      <c r="AD479" s="496"/>
      <c r="AE479" s="496"/>
      <c r="AF479" s="496"/>
      <c r="AG479" s="496"/>
      <c r="AH479" s="496"/>
      <c r="AI479" s="496"/>
      <c r="AJ479" s="496"/>
      <c r="AK479" s="496"/>
      <c r="AL479" s="496"/>
      <c r="AM479" s="496"/>
      <c r="AN479" s="496"/>
      <c r="AO479" s="496"/>
      <c r="AP479" s="496"/>
      <c r="AQ479" s="496"/>
      <c r="AR479" s="496"/>
      <c r="AS479" s="496"/>
      <c r="AT479" s="496"/>
      <c r="AU479" s="496"/>
      <c r="AV479" s="496"/>
      <c r="AW479" s="496"/>
      <c r="AX479" s="496"/>
      <c r="AY479" s="496"/>
      <c r="AZ479" s="496"/>
      <c r="BA479" s="496"/>
      <c r="BB479" s="496"/>
      <c r="BC479" s="496"/>
      <c r="BD479" s="496"/>
      <c r="BE479" s="496"/>
      <c r="BF479" s="496"/>
      <c r="BG479" s="496"/>
      <c r="BH479" s="496"/>
      <c r="BI479" s="496"/>
      <c r="BJ479" s="496"/>
      <c r="BK479" s="496"/>
      <c r="BL479" s="496"/>
      <c r="BM479" s="496"/>
      <c r="BN479" s="496"/>
      <c r="BO479" s="496"/>
      <c r="BP479" s="496"/>
      <c r="BQ479" s="496"/>
      <c r="BR479" s="496"/>
      <c r="BS479" s="496"/>
      <c r="BT479" s="496"/>
      <c r="BU479" s="496"/>
      <c r="BV479" s="496"/>
      <c r="BW479" s="496"/>
      <c r="BX479" s="496"/>
      <c r="BY479" s="496"/>
      <c r="BZ479" s="496"/>
      <c r="CA479" s="496"/>
      <c r="CB479" s="496"/>
      <c r="CC479" s="496"/>
      <c r="CD479" s="496"/>
      <c r="CE479" s="496"/>
      <c r="CF479" s="496"/>
      <c r="CG479" s="496"/>
      <c r="CH479" s="496"/>
      <c r="CI479" s="496"/>
      <c r="CJ479" s="496"/>
      <c r="CK479" s="496"/>
      <c r="CL479" s="496"/>
      <c r="CM479" s="496"/>
      <c r="CN479" s="496"/>
      <c r="CO479" s="496"/>
      <c r="CP479" s="496"/>
      <c r="CQ479" s="496"/>
      <c r="CR479" s="496"/>
      <c r="CS479" s="496"/>
      <c r="CT479" s="496"/>
      <c r="CU479" s="496"/>
      <c r="CV479" s="496"/>
      <c r="CW479" s="496"/>
      <c r="CX479" s="496"/>
      <c r="CY479" s="496"/>
      <c r="CZ479" s="496"/>
      <c r="DA479" s="496"/>
      <c r="DB479" s="496"/>
      <c r="DC479" s="496"/>
      <c r="DD479" s="496"/>
      <c r="DE479" s="496"/>
      <c r="DF479" s="496"/>
      <c r="DG479" s="496"/>
      <c r="DH479" s="496"/>
      <c r="DI479" s="496"/>
      <c r="DJ479" s="496"/>
      <c r="DK479" s="496"/>
      <c r="DL479" s="496"/>
      <c r="DM479" s="496"/>
      <c r="DN479" s="496"/>
      <c r="DO479" s="496"/>
      <c r="DP479" s="496"/>
      <c r="DQ479" s="496"/>
      <c r="DR479" s="496"/>
      <c r="DS479" s="496"/>
      <c r="DT479" s="496"/>
      <c r="DU479" s="496"/>
      <c r="DV479" s="496"/>
      <c r="DW479" s="496"/>
      <c r="DX479" s="496"/>
      <c r="DY479" s="496"/>
      <c r="DZ479" s="496"/>
      <c r="EA479" s="496"/>
      <c r="EB479" s="496"/>
      <c r="EC479" s="496"/>
      <c r="ED479" s="496"/>
      <c r="EE479" s="496"/>
      <c r="EF479" s="496"/>
      <c r="EG479" s="496"/>
      <c r="EH479" s="496"/>
      <c r="EI479" s="496"/>
      <c r="EJ479" s="496"/>
      <c r="EK479" s="496"/>
      <c r="EL479" s="496"/>
      <c r="EM479" s="496"/>
      <c r="EN479" s="496"/>
      <c r="EO479" s="496"/>
      <c r="EP479" s="496"/>
      <c r="EQ479" s="496"/>
      <c r="ER479" s="496"/>
      <c r="ES479" s="496"/>
      <c r="ET479" s="496"/>
      <c r="EU479" s="496"/>
      <c r="EV479" s="496"/>
      <c r="EW479" s="496"/>
      <c r="EX479" s="496"/>
      <c r="EY479" s="496"/>
      <c r="EZ479" s="496"/>
      <c r="FA479" s="496"/>
      <c r="FB479" s="496"/>
      <c r="FC479" s="496"/>
      <c r="FD479" s="496"/>
      <c r="FE479" s="496"/>
      <c r="FF479" s="496"/>
      <c r="FG479" s="496"/>
      <c r="FH479" s="496"/>
      <c r="FI479" s="496"/>
      <c r="FJ479" s="496"/>
      <c r="FK479" s="496"/>
      <c r="FL479" s="496"/>
      <c r="FM479" s="496"/>
      <c r="FN479" s="496"/>
      <c r="FO479" s="496"/>
      <c r="FP479" s="496"/>
      <c r="FQ479" s="496"/>
      <c r="FR479" s="496"/>
      <c r="FS479" s="496"/>
      <c r="FT479" s="496"/>
      <c r="FU479" s="496"/>
      <c r="FV479" s="496"/>
      <c r="FW479" s="496"/>
      <c r="FX479" s="496"/>
      <c r="FY479" s="496"/>
      <c r="FZ479" s="496"/>
      <c r="GA479" s="496"/>
      <c r="GB479" s="496"/>
      <c r="GC479" s="496"/>
      <c r="GD479" s="496"/>
      <c r="GE479" s="496"/>
      <c r="GF479" s="496"/>
      <c r="GG479" s="496"/>
      <c r="GH479" s="496"/>
      <c r="GI479" s="496"/>
      <c r="GJ479" s="496"/>
      <c r="GK479" s="496"/>
      <c r="GL479" s="496"/>
      <c r="GM479" s="496"/>
      <c r="GN479" s="496"/>
      <c r="GO479" s="496"/>
      <c r="GP479" s="496"/>
      <c r="GQ479" s="496"/>
      <c r="GR479" s="496"/>
      <c r="GS479" s="496"/>
      <c r="GT479" s="496"/>
      <c r="GU479" s="496"/>
      <c r="GV479" s="496"/>
      <c r="GW479" s="496"/>
      <c r="GX479" s="496"/>
      <c r="GY479" s="496"/>
      <c r="GZ479" s="496"/>
      <c r="HA479" s="496"/>
      <c r="HB479" s="496"/>
      <c r="HC479" s="496"/>
      <c r="HD479" s="496"/>
      <c r="HE479" s="496"/>
      <c r="HF479" s="496"/>
      <c r="HG479" s="496"/>
      <c r="HH479" s="496"/>
      <c r="HI479" s="496"/>
      <c r="HJ479" s="496"/>
      <c r="HK479" s="496"/>
      <c r="HL479" s="496"/>
      <c r="HM479" s="496"/>
      <c r="HN479" s="496"/>
      <c r="HO479" s="496"/>
      <c r="HP479" s="496"/>
      <c r="HQ479" s="496"/>
      <c r="HR479" s="496"/>
      <c r="HS479" s="496"/>
      <c r="HT479" s="496"/>
      <c r="HU479" s="496"/>
      <c r="HV479" s="496"/>
      <c r="HW479" s="496"/>
      <c r="HX479" s="496"/>
      <c r="HY479" s="496"/>
      <c r="HZ479" s="496"/>
      <c r="IA479" s="496"/>
      <c r="IB479" s="496"/>
      <c r="IC479" s="496"/>
      <c r="ID479" s="496"/>
      <c r="IE479" s="496"/>
      <c r="IF479" s="496"/>
      <c r="IG479" s="496"/>
      <c r="IH479" s="496"/>
      <c r="II479" s="496"/>
      <c r="IJ479" s="496"/>
      <c r="IK479" s="496"/>
      <c r="IL479" s="496"/>
      <c r="IM479" s="496"/>
      <c r="IN479" s="496"/>
      <c r="IO479" s="496"/>
      <c r="IP479" s="496"/>
      <c r="IQ479" s="496"/>
      <c r="IR479" s="496"/>
      <c r="IS479" s="496"/>
      <c r="IT479" s="496"/>
      <c r="IU479" s="496"/>
      <c r="IV479" s="496"/>
      <c r="IW479" s="496"/>
    </row>
    <row r="480" customFormat="false" ht="12.75" hidden="false" customHeight="false" outlineLevel="0" collapsed="false">
      <c r="A480" s="477"/>
      <c r="B480" s="503"/>
      <c r="C480" s="503"/>
      <c r="D480" s="503"/>
      <c r="E480" s="503"/>
      <c r="F480" s="503"/>
      <c r="G480" s="503"/>
      <c r="H480" s="503"/>
      <c r="I480" s="503"/>
      <c r="J480" s="503"/>
      <c r="K480" s="503"/>
      <c r="L480" s="503"/>
      <c r="M480" s="503"/>
      <c r="N480" s="503"/>
      <c r="O480" s="503"/>
      <c r="P480" s="503"/>
      <c r="Q480" s="503"/>
      <c r="R480" s="503"/>
      <c r="S480" s="503"/>
      <c r="T480" s="503"/>
      <c r="U480" s="503"/>
      <c r="V480" s="496"/>
      <c r="W480" s="496"/>
      <c r="X480" s="496"/>
      <c r="Y480" s="496"/>
      <c r="Z480" s="496"/>
      <c r="AA480" s="496"/>
      <c r="AB480" s="496"/>
      <c r="AC480" s="496"/>
      <c r="AD480" s="496"/>
      <c r="AE480" s="496"/>
      <c r="AF480" s="496"/>
      <c r="AG480" s="496"/>
      <c r="AH480" s="496"/>
      <c r="AI480" s="496"/>
      <c r="AJ480" s="496"/>
      <c r="AK480" s="496"/>
      <c r="AL480" s="496"/>
      <c r="AM480" s="496"/>
      <c r="AN480" s="496"/>
      <c r="AO480" s="496"/>
      <c r="AP480" s="496"/>
      <c r="AQ480" s="496"/>
      <c r="AR480" s="496"/>
      <c r="AS480" s="496"/>
      <c r="AT480" s="496"/>
      <c r="AU480" s="496"/>
      <c r="AV480" s="496"/>
      <c r="AW480" s="496"/>
      <c r="AX480" s="496"/>
      <c r="AY480" s="496"/>
      <c r="AZ480" s="496"/>
      <c r="BA480" s="496"/>
      <c r="BB480" s="496"/>
      <c r="BC480" s="496"/>
      <c r="BD480" s="496"/>
      <c r="BE480" s="496"/>
      <c r="BF480" s="496"/>
      <c r="BG480" s="496"/>
      <c r="BH480" s="496"/>
      <c r="BI480" s="496"/>
      <c r="BJ480" s="496"/>
      <c r="BK480" s="496"/>
      <c r="BL480" s="496"/>
      <c r="BM480" s="496"/>
      <c r="BN480" s="496"/>
      <c r="BO480" s="496"/>
      <c r="BP480" s="496"/>
      <c r="BQ480" s="496"/>
      <c r="BR480" s="496"/>
      <c r="BS480" s="496"/>
      <c r="BT480" s="496"/>
      <c r="BU480" s="496"/>
      <c r="BV480" s="496"/>
      <c r="BW480" s="496"/>
      <c r="BX480" s="496"/>
      <c r="BY480" s="496"/>
      <c r="BZ480" s="496"/>
      <c r="CA480" s="496"/>
      <c r="CB480" s="496"/>
      <c r="CC480" s="496"/>
      <c r="CD480" s="496"/>
      <c r="CE480" s="496"/>
      <c r="CF480" s="496"/>
      <c r="CG480" s="496"/>
      <c r="CH480" s="496"/>
      <c r="CI480" s="496"/>
      <c r="CJ480" s="496"/>
      <c r="CK480" s="496"/>
      <c r="CL480" s="496"/>
      <c r="CM480" s="496"/>
      <c r="CN480" s="496"/>
      <c r="CO480" s="496"/>
      <c r="CP480" s="496"/>
      <c r="CQ480" s="496"/>
      <c r="CR480" s="496"/>
      <c r="CS480" s="496"/>
      <c r="CT480" s="496"/>
      <c r="CU480" s="496"/>
      <c r="CV480" s="496"/>
      <c r="CW480" s="496"/>
      <c r="CX480" s="496"/>
      <c r="CY480" s="496"/>
      <c r="CZ480" s="496"/>
      <c r="DA480" s="496"/>
      <c r="DB480" s="496"/>
      <c r="DC480" s="496"/>
      <c r="DD480" s="496"/>
      <c r="DE480" s="496"/>
      <c r="DF480" s="496"/>
      <c r="DG480" s="496"/>
      <c r="DH480" s="496"/>
      <c r="DI480" s="496"/>
      <c r="DJ480" s="496"/>
      <c r="DK480" s="496"/>
      <c r="DL480" s="496"/>
      <c r="DM480" s="496"/>
      <c r="DN480" s="496"/>
      <c r="DO480" s="496"/>
      <c r="DP480" s="496"/>
      <c r="DQ480" s="496"/>
      <c r="DR480" s="496"/>
      <c r="DS480" s="496"/>
      <c r="DT480" s="496"/>
      <c r="DU480" s="496"/>
      <c r="DV480" s="496"/>
      <c r="DW480" s="496"/>
      <c r="DX480" s="496"/>
      <c r="DY480" s="496"/>
      <c r="DZ480" s="496"/>
      <c r="EA480" s="496"/>
      <c r="EB480" s="496"/>
      <c r="EC480" s="496"/>
      <c r="ED480" s="496"/>
      <c r="EE480" s="496"/>
      <c r="EF480" s="496"/>
      <c r="EG480" s="496"/>
      <c r="EH480" s="496"/>
      <c r="EI480" s="496"/>
      <c r="EJ480" s="496"/>
      <c r="EK480" s="496"/>
      <c r="EL480" s="496"/>
      <c r="EM480" s="496"/>
      <c r="EN480" s="496"/>
      <c r="EO480" s="496"/>
      <c r="EP480" s="496"/>
      <c r="EQ480" s="496"/>
      <c r="ER480" s="496"/>
      <c r="ES480" s="496"/>
      <c r="ET480" s="496"/>
      <c r="EU480" s="496"/>
      <c r="EV480" s="496"/>
      <c r="EW480" s="496"/>
      <c r="EX480" s="496"/>
      <c r="EY480" s="496"/>
      <c r="EZ480" s="496"/>
      <c r="FA480" s="496"/>
      <c r="FB480" s="496"/>
      <c r="FC480" s="496"/>
      <c r="FD480" s="496"/>
      <c r="FE480" s="496"/>
      <c r="FF480" s="496"/>
      <c r="FG480" s="496"/>
      <c r="FH480" s="496"/>
      <c r="FI480" s="496"/>
      <c r="FJ480" s="496"/>
      <c r="FK480" s="496"/>
      <c r="FL480" s="496"/>
      <c r="FM480" s="496"/>
      <c r="FN480" s="496"/>
      <c r="FO480" s="496"/>
      <c r="FP480" s="496"/>
      <c r="FQ480" s="496"/>
      <c r="FR480" s="496"/>
      <c r="FS480" s="496"/>
      <c r="FT480" s="496"/>
      <c r="FU480" s="496"/>
      <c r="FV480" s="496"/>
      <c r="FW480" s="496"/>
      <c r="FX480" s="496"/>
      <c r="FY480" s="496"/>
      <c r="FZ480" s="496"/>
      <c r="GA480" s="496"/>
      <c r="GB480" s="496"/>
      <c r="GC480" s="496"/>
      <c r="GD480" s="496"/>
      <c r="GE480" s="496"/>
      <c r="GF480" s="496"/>
      <c r="GG480" s="496"/>
      <c r="GH480" s="496"/>
      <c r="GI480" s="496"/>
      <c r="GJ480" s="496"/>
      <c r="GK480" s="496"/>
      <c r="GL480" s="496"/>
      <c r="GM480" s="496"/>
      <c r="GN480" s="496"/>
      <c r="GO480" s="496"/>
      <c r="GP480" s="496"/>
      <c r="GQ480" s="496"/>
      <c r="GR480" s="496"/>
      <c r="GS480" s="496"/>
      <c r="GT480" s="496"/>
      <c r="GU480" s="496"/>
      <c r="GV480" s="496"/>
      <c r="GW480" s="496"/>
      <c r="GX480" s="496"/>
      <c r="GY480" s="496"/>
      <c r="GZ480" s="496"/>
      <c r="HA480" s="496"/>
      <c r="HB480" s="496"/>
      <c r="HC480" s="496"/>
      <c r="HD480" s="496"/>
      <c r="HE480" s="496"/>
      <c r="HF480" s="496"/>
      <c r="HG480" s="496"/>
      <c r="HH480" s="496"/>
      <c r="HI480" s="496"/>
      <c r="HJ480" s="496"/>
      <c r="HK480" s="496"/>
      <c r="HL480" s="496"/>
      <c r="HM480" s="496"/>
      <c r="HN480" s="496"/>
      <c r="HO480" s="496"/>
      <c r="HP480" s="496"/>
      <c r="HQ480" s="496"/>
      <c r="HR480" s="496"/>
      <c r="HS480" s="496"/>
      <c r="HT480" s="496"/>
      <c r="HU480" s="496"/>
      <c r="HV480" s="496"/>
      <c r="HW480" s="496"/>
      <c r="HX480" s="496"/>
      <c r="HY480" s="496"/>
      <c r="HZ480" s="496"/>
      <c r="IA480" s="496"/>
      <c r="IB480" s="496"/>
      <c r="IC480" s="496"/>
      <c r="ID480" s="496"/>
      <c r="IE480" s="496"/>
      <c r="IF480" s="496"/>
      <c r="IG480" s="496"/>
      <c r="IH480" s="496"/>
      <c r="II480" s="496"/>
      <c r="IJ480" s="496"/>
      <c r="IK480" s="496"/>
      <c r="IL480" s="496"/>
      <c r="IM480" s="496"/>
      <c r="IN480" s="496"/>
      <c r="IO480" s="496"/>
      <c r="IP480" s="496"/>
      <c r="IQ480" s="496"/>
      <c r="IR480" s="496"/>
      <c r="IS480" s="496"/>
      <c r="IT480" s="496"/>
      <c r="IU480" s="496"/>
      <c r="IV480" s="496"/>
      <c r="IW480" s="496"/>
    </row>
    <row r="481" customFormat="false" ht="12.75" hidden="false" customHeight="false" outlineLevel="0" collapsed="false">
      <c r="A481" s="477"/>
      <c r="B481" s="503"/>
      <c r="C481" s="503"/>
      <c r="D481" s="503"/>
      <c r="E481" s="503"/>
      <c r="F481" s="503"/>
      <c r="G481" s="503"/>
      <c r="H481" s="503"/>
      <c r="I481" s="503"/>
      <c r="J481" s="503"/>
      <c r="K481" s="503"/>
      <c r="L481" s="503"/>
      <c r="M481" s="503"/>
      <c r="N481" s="503"/>
      <c r="O481" s="503"/>
      <c r="P481" s="503"/>
      <c r="Q481" s="503"/>
      <c r="R481" s="503"/>
      <c r="S481" s="503"/>
      <c r="T481" s="503"/>
      <c r="U481" s="503"/>
      <c r="V481" s="496"/>
      <c r="W481" s="496"/>
      <c r="X481" s="496"/>
      <c r="Y481" s="496"/>
      <c r="Z481" s="496"/>
      <c r="AA481" s="496"/>
      <c r="AB481" s="496"/>
      <c r="AC481" s="496"/>
      <c r="AD481" s="496"/>
      <c r="AE481" s="496"/>
      <c r="AF481" s="496"/>
      <c r="AG481" s="496"/>
      <c r="AH481" s="496"/>
      <c r="AI481" s="496"/>
      <c r="AJ481" s="496"/>
      <c r="AK481" s="496"/>
      <c r="AL481" s="496"/>
      <c r="AM481" s="496"/>
      <c r="AN481" s="496"/>
      <c r="AO481" s="496"/>
      <c r="AP481" s="496"/>
      <c r="AQ481" s="496"/>
      <c r="AR481" s="496"/>
      <c r="AS481" s="496"/>
      <c r="AT481" s="496"/>
      <c r="AU481" s="496"/>
      <c r="AV481" s="496"/>
      <c r="AW481" s="496"/>
      <c r="AX481" s="496"/>
      <c r="AY481" s="496"/>
      <c r="AZ481" s="496"/>
      <c r="BA481" s="496"/>
      <c r="BB481" s="496"/>
      <c r="BC481" s="496"/>
      <c r="BD481" s="496"/>
      <c r="BE481" s="496"/>
      <c r="BF481" s="496"/>
      <c r="BG481" s="496"/>
      <c r="BH481" s="496"/>
      <c r="BI481" s="496"/>
      <c r="BJ481" s="496"/>
      <c r="BK481" s="496"/>
      <c r="BL481" s="496"/>
      <c r="BM481" s="496"/>
      <c r="BN481" s="496"/>
      <c r="BO481" s="496"/>
      <c r="BP481" s="496"/>
      <c r="BQ481" s="496"/>
      <c r="BR481" s="496"/>
      <c r="BS481" s="496"/>
      <c r="BT481" s="496"/>
      <c r="BU481" s="496"/>
      <c r="BV481" s="496"/>
      <c r="BW481" s="496"/>
      <c r="BX481" s="496"/>
      <c r="BY481" s="496"/>
      <c r="BZ481" s="496"/>
      <c r="CA481" s="496"/>
      <c r="CB481" s="496"/>
      <c r="CC481" s="496"/>
      <c r="CD481" s="496"/>
      <c r="CE481" s="496"/>
      <c r="CF481" s="496"/>
      <c r="CG481" s="496"/>
      <c r="CH481" s="496"/>
      <c r="CI481" s="496"/>
      <c r="CJ481" s="496"/>
      <c r="CK481" s="496"/>
      <c r="CL481" s="496"/>
      <c r="CM481" s="496"/>
      <c r="CN481" s="496"/>
      <c r="CO481" s="496"/>
      <c r="CP481" s="496"/>
      <c r="CQ481" s="496"/>
      <c r="CR481" s="496"/>
      <c r="CS481" s="496"/>
      <c r="CT481" s="496"/>
      <c r="CU481" s="496"/>
      <c r="CV481" s="496"/>
      <c r="CW481" s="496"/>
      <c r="CX481" s="496"/>
      <c r="CY481" s="496"/>
      <c r="CZ481" s="496"/>
      <c r="DA481" s="496"/>
      <c r="DB481" s="496"/>
      <c r="DC481" s="496"/>
      <c r="DD481" s="496"/>
      <c r="DE481" s="496"/>
      <c r="DF481" s="496"/>
      <c r="DG481" s="496"/>
      <c r="DH481" s="496"/>
      <c r="DI481" s="496"/>
      <c r="DJ481" s="496"/>
      <c r="DK481" s="496"/>
      <c r="DL481" s="496"/>
      <c r="DM481" s="496"/>
      <c r="DN481" s="496"/>
      <c r="DO481" s="496"/>
      <c r="DP481" s="496"/>
      <c r="DQ481" s="496"/>
      <c r="DR481" s="496"/>
      <c r="DS481" s="496"/>
      <c r="DT481" s="496"/>
      <c r="DU481" s="496"/>
      <c r="DV481" s="496"/>
      <c r="DW481" s="496"/>
      <c r="DX481" s="496"/>
      <c r="DY481" s="496"/>
      <c r="DZ481" s="496"/>
      <c r="EA481" s="496"/>
      <c r="EB481" s="496"/>
      <c r="EC481" s="496"/>
      <c r="ED481" s="496"/>
      <c r="EE481" s="496"/>
      <c r="EF481" s="496"/>
      <c r="EG481" s="496"/>
      <c r="EH481" s="496"/>
      <c r="EI481" s="496"/>
      <c r="EJ481" s="496"/>
      <c r="EK481" s="496"/>
      <c r="EL481" s="496"/>
      <c r="EM481" s="496"/>
      <c r="EN481" s="496"/>
      <c r="EO481" s="496"/>
      <c r="EP481" s="496"/>
      <c r="EQ481" s="496"/>
      <c r="ER481" s="496"/>
      <c r="ES481" s="496"/>
      <c r="ET481" s="496"/>
      <c r="EU481" s="496"/>
      <c r="EV481" s="496"/>
      <c r="EW481" s="496"/>
      <c r="EX481" s="496"/>
      <c r="EY481" s="496"/>
      <c r="EZ481" s="496"/>
      <c r="FA481" s="496"/>
      <c r="FB481" s="496"/>
      <c r="FC481" s="496"/>
      <c r="FD481" s="496"/>
      <c r="FE481" s="496"/>
      <c r="FF481" s="496"/>
      <c r="FG481" s="496"/>
      <c r="FH481" s="496"/>
      <c r="FI481" s="496"/>
      <c r="FJ481" s="496"/>
      <c r="FK481" s="496"/>
      <c r="FL481" s="496"/>
      <c r="FM481" s="496"/>
      <c r="FN481" s="496"/>
      <c r="FO481" s="496"/>
      <c r="FP481" s="496"/>
      <c r="FQ481" s="496"/>
      <c r="FR481" s="496"/>
      <c r="FS481" s="496"/>
      <c r="FT481" s="496"/>
      <c r="FU481" s="496"/>
      <c r="FV481" s="496"/>
      <c r="FW481" s="496"/>
      <c r="FX481" s="496"/>
      <c r="FY481" s="496"/>
      <c r="FZ481" s="496"/>
      <c r="GA481" s="496"/>
      <c r="GB481" s="496"/>
      <c r="GC481" s="496"/>
      <c r="GD481" s="496"/>
      <c r="GE481" s="496"/>
      <c r="GF481" s="496"/>
      <c r="GG481" s="496"/>
      <c r="GH481" s="496"/>
      <c r="GI481" s="496"/>
      <c r="GJ481" s="496"/>
      <c r="GK481" s="496"/>
      <c r="GL481" s="496"/>
      <c r="GM481" s="496"/>
      <c r="GN481" s="496"/>
      <c r="GO481" s="496"/>
      <c r="GP481" s="496"/>
      <c r="GQ481" s="496"/>
      <c r="GR481" s="496"/>
      <c r="GS481" s="496"/>
      <c r="GT481" s="496"/>
      <c r="GU481" s="496"/>
      <c r="GV481" s="496"/>
      <c r="GW481" s="496"/>
      <c r="GX481" s="496"/>
      <c r="GY481" s="496"/>
      <c r="GZ481" s="496"/>
      <c r="HA481" s="496"/>
      <c r="HB481" s="496"/>
      <c r="HC481" s="496"/>
      <c r="HD481" s="496"/>
      <c r="HE481" s="496"/>
      <c r="HF481" s="496"/>
      <c r="HG481" s="496"/>
      <c r="HH481" s="496"/>
      <c r="HI481" s="496"/>
      <c r="HJ481" s="496"/>
      <c r="HK481" s="496"/>
      <c r="HL481" s="496"/>
      <c r="HM481" s="496"/>
      <c r="HN481" s="496"/>
      <c r="HO481" s="496"/>
      <c r="HP481" s="496"/>
      <c r="HQ481" s="496"/>
      <c r="HR481" s="496"/>
      <c r="HS481" s="496"/>
      <c r="HT481" s="496"/>
      <c r="HU481" s="496"/>
      <c r="HV481" s="496"/>
      <c r="HW481" s="496"/>
      <c r="HX481" s="496"/>
      <c r="HY481" s="496"/>
      <c r="HZ481" s="496"/>
      <c r="IA481" s="496"/>
      <c r="IB481" s="496"/>
      <c r="IC481" s="496"/>
      <c r="ID481" s="496"/>
      <c r="IE481" s="496"/>
      <c r="IF481" s="496"/>
      <c r="IG481" s="496"/>
      <c r="IH481" s="496"/>
      <c r="II481" s="496"/>
      <c r="IJ481" s="496"/>
      <c r="IK481" s="496"/>
      <c r="IL481" s="496"/>
      <c r="IM481" s="496"/>
      <c r="IN481" s="496"/>
      <c r="IO481" s="496"/>
      <c r="IP481" s="496"/>
      <c r="IQ481" s="496"/>
      <c r="IR481" s="496"/>
      <c r="IS481" s="496"/>
      <c r="IT481" s="496"/>
      <c r="IU481" s="496"/>
      <c r="IV481" s="496"/>
      <c r="IW481" s="496"/>
    </row>
    <row r="482" customFormat="false" ht="12.75" hidden="false" customHeight="false" outlineLevel="0" collapsed="false">
      <c r="A482" s="477"/>
      <c r="B482" s="503"/>
      <c r="C482" s="503"/>
      <c r="D482" s="503"/>
      <c r="E482" s="503"/>
      <c r="F482" s="503"/>
      <c r="G482" s="503"/>
      <c r="H482" s="503"/>
      <c r="I482" s="503"/>
      <c r="J482" s="503"/>
      <c r="K482" s="503"/>
      <c r="L482" s="503"/>
      <c r="M482" s="503"/>
      <c r="N482" s="503"/>
      <c r="O482" s="503"/>
      <c r="P482" s="503"/>
      <c r="Q482" s="503"/>
      <c r="R482" s="503"/>
      <c r="S482" s="503"/>
      <c r="T482" s="503"/>
      <c r="U482" s="503"/>
      <c r="V482" s="496"/>
      <c r="W482" s="496"/>
      <c r="X482" s="496"/>
      <c r="Y482" s="496"/>
      <c r="Z482" s="496"/>
      <c r="AA482" s="496"/>
      <c r="AB482" s="496"/>
      <c r="AC482" s="496"/>
      <c r="AD482" s="496"/>
      <c r="AE482" s="496"/>
      <c r="AF482" s="496"/>
      <c r="AG482" s="496"/>
      <c r="AH482" s="496"/>
      <c r="AI482" s="496"/>
      <c r="AJ482" s="496"/>
      <c r="AK482" s="496"/>
      <c r="AL482" s="496"/>
      <c r="AM482" s="496"/>
      <c r="AN482" s="496"/>
      <c r="AO482" s="496"/>
      <c r="AP482" s="496"/>
      <c r="AQ482" s="496"/>
      <c r="AR482" s="496"/>
      <c r="AS482" s="496"/>
      <c r="AT482" s="496"/>
      <c r="AU482" s="496"/>
      <c r="AV482" s="496"/>
      <c r="AW482" s="496"/>
      <c r="AX482" s="496"/>
      <c r="AY482" s="496"/>
      <c r="AZ482" s="496"/>
      <c r="BA482" s="496"/>
      <c r="BB482" s="496"/>
      <c r="BC482" s="496"/>
      <c r="BD482" s="496"/>
      <c r="BE482" s="496"/>
      <c r="BF482" s="496"/>
      <c r="BG482" s="496"/>
      <c r="BH482" s="496"/>
      <c r="BI482" s="496"/>
      <c r="BJ482" s="496"/>
      <c r="BK482" s="496"/>
      <c r="BL482" s="496"/>
      <c r="BM482" s="496"/>
      <c r="BN482" s="496"/>
      <c r="BO482" s="496"/>
      <c r="BP482" s="496"/>
      <c r="BQ482" s="496"/>
      <c r="BR482" s="496"/>
      <c r="BS482" s="496"/>
      <c r="BT482" s="496"/>
      <c r="BU482" s="496"/>
      <c r="BV482" s="496"/>
      <c r="BW482" s="496"/>
      <c r="BX482" s="496"/>
      <c r="BY482" s="496"/>
      <c r="BZ482" s="496"/>
      <c r="CA482" s="496"/>
      <c r="CB482" s="496"/>
      <c r="CC482" s="496"/>
      <c r="CD482" s="496"/>
      <c r="CE482" s="496"/>
      <c r="CF482" s="496"/>
      <c r="CG482" s="496"/>
      <c r="CH482" s="496"/>
      <c r="CI482" s="496"/>
      <c r="CJ482" s="496"/>
      <c r="CK482" s="496"/>
      <c r="CL482" s="496"/>
      <c r="CM482" s="496"/>
      <c r="CN482" s="496"/>
      <c r="CO482" s="496"/>
      <c r="CP482" s="496"/>
      <c r="CQ482" s="496"/>
      <c r="CR482" s="496"/>
      <c r="CS482" s="496"/>
      <c r="CT482" s="496"/>
      <c r="CU482" s="496"/>
      <c r="CV482" s="496"/>
      <c r="CW482" s="496"/>
      <c r="CX482" s="496"/>
      <c r="CY482" s="496"/>
      <c r="CZ482" s="496"/>
      <c r="DA482" s="496"/>
      <c r="DB482" s="496"/>
      <c r="DC482" s="496"/>
      <c r="DD482" s="496"/>
      <c r="DE482" s="496"/>
      <c r="DF482" s="496"/>
      <c r="DG482" s="496"/>
      <c r="DH482" s="496"/>
      <c r="DI482" s="496"/>
      <c r="DJ482" s="496"/>
      <c r="DK482" s="496"/>
      <c r="DL482" s="496"/>
      <c r="DM482" s="496"/>
      <c r="DN482" s="496"/>
      <c r="DO482" s="496"/>
      <c r="DP482" s="496"/>
      <c r="DQ482" s="496"/>
      <c r="DR482" s="496"/>
      <c r="DS482" s="496"/>
      <c r="DT482" s="496"/>
      <c r="DU482" s="496"/>
      <c r="DV482" s="496"/>
      <c r="DW482" s="496"/>
      <c r="DX482" s="496"/>
      <c r="DY482" s="496"/>
      <c r="DZ482" s="496"/>
      <c r="EA482" s="496"/>
      <c r="EB482" s="496"/>
      <c r="EC482" s="496"/>
      <c r="ED482" s="496"/>
      <c r="EE482" s="496"/>
      <c r="EF482" s="496"/>
      <c r="EG482" s="496"/>
      <c r="EH482" s="496"/>
      <c r="EI482" s="496"/>
      <c r="EJ482" s="496"/>
      <c r="EK482" s="496"/>
      <c r="EL482" s="496"/>
      <c r="EM482" s="496"/>
      <c r="EN482" s="496"/>
      <c r="EO482" s="496"/>
      <c r="EP482" s="496"/>
      <c r="EQ482" s="496"/>
      <c r="ER482" s="496"/>
      <c r="ES482" s="496"/>
      <c r="ET482" s="496"/>
      <c r="EU482" s="496"/>
      <c r="EV482" s="496"/>
      <c r="EW482" s="496"/>
      <c r="EX482" s="496"/>
      <c r="EY482" s="496"/>
      <c r="EZ482" s="496"/>
      <c r="FA482" s="496"/>
      <c r="FB482" s="496"/>
      <c r="FC482" s="496"/>
      <c r="FD482" s="496"/>
      <c r="FE482" s="496"/>
      <c r="FF482" s="496"/>
      <c r="FG482" s="496"/>
      <c r="FH482" s="496"/>
      <c r="FI482" s="496"/>
      <c r="FJ482" s="496"/>
      <c r="FK482" s="496"/>
      <c r="FL482" s="496"/>
      <c r="FM482" s="496"/>
      <c r="FN482" s="496"/>
      <c r="FO482" s="496"/>
      <c r="FP482" s="496"/>
      <c r="FQ482" s="496"/>
      <c r="FR482" s="496"/>
      <c r="FS482" s="496"/>
      <c r="FT482" s="496"/>
      <c r="FU482" s="496"/>
      <c r="FV482" s="496"/>
      <c r="FW482" s="496"/>
      <c r="FX482" s="496"/>
      <c r="FY482" s="496"/>
      <c r="FZ482" s="496"/>
      <c r="GA482" s="496"/>
      <c r="GB482" s="496"/>
      <c r="GC482" s="496"/>
      <c r="GD482" s="496"/>
      <c r="GE482" s="496"/>
      <c r="GF482" s="496"/>
      <c r="GG482" s="496"/>
      <c r="GH482" s="496"/>
      <c r="GI482" s="496"/>
      <c r="GJ482" s="496"/>
      <c r="GK482" s="496"/>
      <c r="GL482" s="496"/>
      <c r="GM482" s="496"/>
      <c r="GN482" s="496"/>
      <c r="GO482" s="496"/>
      <c r="GP482" s="496"/>
      <c r="GQ482" s="496"/>
      <c r="GR482" s="496"/>
      <c r="GS482" s="496"/>
      <c r="GT482" s="496"/>
      <c r="GU482" s="496"/>
      <c r="GV482" s="496"/>
      <c r="GW482" s="496"/>
      <c r="GX482" s="496"/>
      <c r="GY482" s="496"/>
      <c r="GZ482" s="496"/>
      <c r="HA482" s="496"/>
      <c r="HB482" s="496"/>
      <c r="HC482" s="496"/>
      <c r="HD482" s="496"/>
      <c r="HE482" s="496"/>
      <c r="HF482" s="496"/>
      <c r="HG482" s="496"/>
      <c r="HH482" s="496"/>
      <c r="HI482" s="496"/>
      <c r="HJ482" s="496"/>
      <c r="HK482" s="496"/>
      <c r="HL482" s="496"/>
      <c r="HM482" s="496"/>
      <c r="HN482" s="496"/>
      <c r="HO482" s="496"/>
      <c r="HP482" s="496"/>
      <c r="HQ482" s="496"/>
      <c r="HR482" s="496"/>
      <c r="HS482" s="496"/>
      <c r="HT482" s="496"/>
      <c r="HU482" s="496"/>
      <c r="HV482" s="496"/>
      <c r="HW482" s="496"/>
      <c r="HX482" s="496"/>
      <c r="HY482" s="496"/>
      <c r="HZ482" s="496"/>
      <c r="IA482" s="496"/>
      <c r="IB482" s="496"/>
      <c r="IC482" s="496"/>
      <c r="ID482" s="496"/>
      <c r="IE482" s="496"/>
      <c r="IF482" s="496"/>
      <c r="IG482" s="496"/>
      <c r="IH482" s="496"/>
      <c r="II482" s="496"/>
      <c r="IJ482" s="496"/>
      <c r="IK482" s="496"/>
      <c r="IL482" s="496"/>
      <c r="IM482" s="496"/>
      <c r="IN482" s="496"/>
      <c r="IO482" s="496"/>
      <c r="IP482" s="496"/>
      <c r="IQ482" s="496"/>
      <c r="IR482" s="496"/>
      <c r="IS482" s="496"/>
      <c r="IT482" s="496"/>
      <c r="IU482" s="496"/>
      <c r="IV482" s="496"/>
      <c r="IW482" s="496"/>
    </row>
    <row r="483" customFormat="false" ht="12.75" hidden="false" customHeight="false" outlineLevel="0" collapsed="false">
      <c r="A483" s="477"/>
      <c r="B483" s="503"/>
      <c r="C483" s="503"/>
      <c r="D483" s="503"/>
      <c r="E483" s="503"/>
      <c r="F483" s="503"/>
      <c r="G483" s="503"/>
      <c r="H483" s="503"/>
      <c r="I483" s="503"/>
      <c r="J483" s="503"/>
      <c r="K483" s="503"/>
      <c r="L483" s="503"/>
      <c r="M483" s="503"/>
      <c r="N483" s="503"/>
      <c r="O483" s="503"/>
      <c r="P483" s="503"/>
      <c r="Q483" s="503"/>
      <c r="R483" s="503"/>
      <c r="S483" s="503"/>
      <c r="T483" s="503"/>
      <c r="U483" s="503"/>
      <c r="V483" s="496"/>
      <c r="W483" s="496"/>
      <c r="X483" s="496"/>
      <c r="Y483" s="496"/>
      <c r="Z483" s="496"/>
      <c r="AA483" s="496"/>
      <c r="AB483" s="496"/>
      <c r="AC483" s="496"/>
      <c r="AD483" s="496"/>
      <c r="AE483" s="496"/>
      <c r="AF483" s="496"/>
      <c r="AG483" s="496"/>
      <c r="AH483" s="496"/>
      <c r="AI483" s="496"/>
      <c r="AJ483" s="496"/>
      <c r="AK483" s="496"/>
      <c r="AL483" s="496"/>
      <c r="AM483" s="496"/>
      <c r="AN483" s="496"/>
      <c r="AO483" s="496"/>
      <c r="AP483" s="496"/>
      <c r="AQ483" s="496"/>
      <c r="AR483" s="496"/>
      <c r="AS483" s="496"/>
      <c r="AT483" s="496"/>
      <c r="AU483" s="496"/>
      <c r="AV483" s="496"/>
      <c r="AW483" s="496"/>
      <c r="AX483" s="496"/>
      <c r="AY483" s="496"/>
      <c r="AZ483" s="496"/>
      <c r="BA483" s="496"/>
      <c r="BB483" s="496"/>
      <c r="BC483" s="496"/>
      <c r="BD483" s="496"/>
      <c r="BE483" s="496"/>
      <c r="BF483" s="496"/>
      <c r="BG483" s="496"/>
      <c r="BH483" s="496"/>
      <c r="BI483" s="496"/>
      <c r="BJ483" s="496"/>
      <c r="BK483" s="496"/>
      <c r="BL483" s="496"/>
      <c r="BM483" s="496"/>
      <c r="BN483" s="496"/>
      <c r="BO483" s="496"/>
      <c r="BP483" s="496"/>
      <c r="BQ483" s="496"/>
      <c r="BR483" s="496"/>
      <c r="BS483" s="496"/>
      <c r="BT483" s="496"/>
      <c r="BU483" s="496"/>
      <c r="BV483" s="496"/>
      <c r="BW483" s="496"/>
      <c r="BX483" s="496"/>
      <c r="BY483" s="496"/>
      <c r="BZ483" s="496"/>
      <c r="CA483" s="496"/>
      <c r="CB483" s="496"/>
      <c r="CC483" s="496"/>
      <c r="CD483" s="496"/>
      <c r="CE483" s="496"/>
      <c r="CF483" s="496"/>
      <c r="CG483" s="496"/>
      <c r="CH483" s="496"/>
      <c r="CI483" s="496"/>
      <c r="CJ483" s="496"/>
      <c r="CK483" s="496"/>
      <c r="CL483" s="496"/>
      <c r="CM483" s="496"/>
      <c r="CN483" s="496"/>
      <c r="CO483" s="496"/>
      <c r="CP483" s="496"/>
      <c r="CQ483" s="496"/>
      <c r="CR483" s="496"/>
      <c r="CS483" s="496"/>
      <c r="CT483" s="496"/>
      <c r="CU483" s="496"/>
      <c r="CV483" s="496"/>
      <c r="CW483" s="496"/>
      <c r="CX483" s="496"/>
      <c r="CY483" s="496"/>
      <c r="CZ483" s="496"/>
      <c r="DA483" s="496"/>
      <c r="DB483" s="496"/>
      <c r="DC483" s="496"/>
      <c r="DD483" s="496"/>
      <c r="DE483" s="496"/>
      <c r="DF483" s="496"/>
      <c r="DG483" s="496"/>
      <c r="DH483" s="496"/>
      <c r="DI483" s="496"/>
      <c r="DJ483" s="496"/>
      <c r="DK483" s="496"/>
      <c r="DL483" s="496"/>
      <c r="DM483" s="496"/>
      <c r="DN483" s="496"/>
      <c r="DO483" s="496"/>
      <c r="DP483" s="496"/>
      <c r="DQ483" s="496"/>
      <c r="DR483" s="496"/>
      <c r="DS483" s="496"/>
      <c r="DT483" s="496"/>
      <c r="DU483" s="496"/>
      <c r="DV483" s="496"/>
      <c r="DW483" s="496"/>
      <c r="DX483" s="496"/>
      <c r="DY483" s="496"/>
      <c r="DZ483" s="496"/>
      <c r="EA483" s="496"/>
      <c r="EB483" s="496"/>
      <c r="EC483" s="496"/>
      <c r="ED483" s="496"/>
      <c r="EE483" s="496"/>
      <c r="EF483" s="496"/>
      <c r="EG483" s="496"/>
      <c r="EH483" s="496"/>
      <c r="EI483" s="496"/>
      <c r="EJ483" s="496"/>
      <c r="EK483" s="496"/>
      <c r="EL483" s="496"/>
      <c r="EM483" s="496"/>
      <c r="EN483" s="496"/>
      <c r="EO483" s="496"/>
      <c r="EP483" s="496"/>
      <c r="EQ483" s="496"/>
      <c r="ER483" s="496"/>
      <c r="ES483" s="496"/>
      <c r="ET483" s="496"/>
      <c r="EU483" s="496"/>
      <c r="EV483" s="496"/>
      <c r="EW483" s="496"/>
      <c r="EX483" s="496"/>
      <c r="EY483" s="496"/>
      <c r="EZ483" s="496"/>
      <c r="FA483" s="496"/>
      <c r="FB483" s="496"/>
      <c r="FC483" s="496"/>
      <c r="FD483" s="496"/>
      <c r="FE483" s="496"/>
      <c r="FF483" s="496"/>
      <c r="FG483" s="496"/>
      <c r="FH483" s="496"/>
      <c r="FI483" s="496"/>
      <c r="FJ483" s="496"/>
      <c r="FK483" s="496"/>
      <c r="FL483" s="496"/>
      <c r="FM483" s="496"/>
      <c r="FN483" s="496"/>
      <c r="FO483" s="496"/>
      <c r="FP483" s="496"/>
      <c r="FQ483" s="496"/>
      <c r="FR483" s="496"/>
      <c r="FS483" s="496"/>
      <c r="FT483" s="496"/>
      <c r="FU483" s="496"/>
      <c r="FV483" s="496"/>
      <c r="FW483" s="496"/>
      <c r="FX483" s="496"/>
      <c r="FY483" s="496"/>
      <c r="FZ483" s="496"/>
      <c r="GA483" s="496"/>
      <c r="GB483" s="496"/>
      <c r="GC483" s="496"/>
      <c r="GD483" s="496"/>
      <c r="GE483" s="496"/>
      <c r="GF483" s="496"/>
      <c r="GG483" s="496"/>
      <c r="GH483" s="496"/>
      <c r="GI483" s="496"/>
      <c r="GJ483" s="496"/>
      <c r="GK483" s="496"/>
      <c r="GL483" s="496"/>
      <c r="GM483" s="496"/>
      <c r="GN483" s="496"/>
      <c r="GO483" s="496"/>
      <c r="GP483" s="496"/>
      <c r="GQ483" s="496"/>
      <c r="GR483" s="496"/>
      <c r="GS483" s="496"/>
      <c r="GT483" s="496"/>
      <c r="GU483" s="496"/>
      <c r="GV483" s="496"/>
      <c r="GW483" s="496"/>
      <c r="GX483" s="496"/>
      <c r="GY483" s="496"/>
      <c r="GZ483" s="496"/>
      <c r="HA483" s="496"/>
      <c r="HB483" s="496"/>
      <c r="HC483" s="496"/>
      <c r="HD483" s="496"/>
      <c r="HE483" s="496"/>
      <c r="HF483" s="496"/>
      <c r="HG483" s="496"/>
      <c r="HH483" s="496"/>
      <c r="HI483" s="496"/>
      <c r="HJ483" s="496"/>
      <c r="HK483" s="496"/>
      <c r="HL483" s="496"/>
      <c r="HM483" s="496"/>
      <c r="HN483" s="496"/>
      <c r="HO483" s="496"/>
      <c r="HP483" s="496"/>
      <c r="HQ483" s="496"/>
      <c r="HR483" s="496"/>
      <c r="HS483" s="496"/>
      <c r="HT483" s="496"/>
      <c r="HU483" s="496"/>
      <c r="HV483" s="496"/>
      <c r="HW483" s="496"/>
      <c r="HX483" s="496"/>
      <c r="HY483" s="496"/>
      <c r="HZ483" s="496"/>
      <c r="IA483" s="496"/>
      <c r="IB483" s="496"/>
      <c r="IC483" s="496"/>
      <c r="ID483" s="496"/>
      <c r="IE483" s="496"/>
      <c r="IF483" s="496"/>
      <c r="IG483" s="496"/>
      <c r="IH483" s="496"/>
      <c r="II483" s="496"/>
      <c r="IJ483" s="496"/>
      <c r="IK483" s="496"/>
      <c r="IL483" s="496"/>
      <c r="IM483" s="496"/>
      <c r="IN483" s="496"/>
      <c r="IO483" s="496"/>
      <c r="IP483" s="496"/>
      <c r="IQ483" s="496"/>
      <c r="IR483" s="496"/>
      <c r="IS483" s="496"/>
      <c r="IT483" s="496"/>
      <c r="IU483" s="496"/>
      <c r="IV483" s="496"/>
      <c r="IW483" s="496"/>
    </row>
    <row r="484" customFormat="false" ht="12.75" hidden="false" customHeight="false" outlineLevel="0" collapsed="false">
      <c r="A484" s="383"/>
      <c r="B484" s="503"/>
      <c r="C484" s="503"/>
      <c r="D484" s="503"/>
      <c r="E484" s="503"/>
      <c r="F484" s="503"/>
      <c r="G484" s="503"/>
      <c r="H484" s="503"/>
      <c r="I484" s="503"/>
      <c r="J484" s="503"/>
      <c r="K484" s="503"/>
      <c r="L484" s="503"/>
      <c r="M484" s="503"/>
      <c r="N484" s="503"/>
      <c r="O484" s="503"/>
      <c r="P484" s="503"/>
      <c r="Q484" s="503"/>
      <c r="R484" s="503"/>
      <c r="S484" s="503"/>
      <c r="T484" s="503"/>
      <c r="U484" s="503"/>
      <c r="V484" s="496"/>
      <c r="W484" s="496"/>
      <c r="X484" s="496"/>
      <c r="Y484" s="496"/>
      <c r="Z484" s="496"/>
      <c r="AA484" s="496"/>
      <c r="AB484" s="496"/>
      <c r="AC484" s="496"/>
      <c r="AD484" s="496"/>
      <c r="AE484" s="496"/>
      <c r="AF484" s="496"/>
      <c r="AG484" s="496"/>
      <c r="AH484" s="496"/>
      <c r="AI484" s="496"/>
      <c r="AJ484" s="496"/>
      <c r="AK484" s="496"/>
      <c r="AL484" s="496"/>
      <c r="AM484" s="496"/>
      <c r="AN484" s="496"/>
      <c r="AO484" s="496"/>
      <c r="AP484" s="496"/>
      <c r="AQ484" s="496"/>
      <c r="AR484" s="496"/>
      <c r="AS484" s="496"/>
      <c r="AT484" s="496"/>
      <c r="AU484" s="496"/>
      <c r="AV484" s="496"/>
      <c r="AW484" s="496"/>
      <c r="AX484" s="496"/>
      <c r="AY484" s="496"/>
      <c r="AZ484" s="496"/>
      <c r="BA484" s="496"/>
      <c r="BB484" s="496"/>
      <c r="BC484" s="496"/>
      <c r="BD484" s="496"/>
      <c r="BE484" s="496"/>
      <c r="BF484" s="496"/>
      <c r="BG484" s="496"/>
      <c r="BH484" s="496"/>
      <c r="BI484" s="496"/>
      <c r="BJ484" s="496"/>
      <c r="BK484" s="496"/>
      <c r="BL484" s="496"/>
      <c r="BM484" s="496"/>
      <c r="BN484" s="496"/>
      <c r="BO484" s="496"/>
      <c r="BP484" s="496"/>
      <c r="BQ484" s="496"/>
      <c r="BR484" s="496"/>
      <c r="BS484" s="496"/>
      <c r="BT484" s="496"/>
      <c r="BU484" s="496"/>
      <c r="BV484" s="496"/>
      <c r="BW484" s="496"/>
      <c r="BX484" s="496"/>
      <c r="BY484" s="496"/>
      <c r="BZ484" s="496"/>
      <c r="CA484" s="496"/>
      <c r="CB484" s="496"/>
      <c r="CC484" s="496"/>
      <c r="CD484" s="496"/>
      <c r="CE484" s="496"/>
      <c r="CF484" s="496"/>
      <c r="CG484" s="496"/>
      <c r="CH484" s="496"/>
      <c r="CI484" s="496"/>
      <c r="CJ484" s="496"/>
      <c r="CK484" s="496"/>
      <c r="CL484" s="496"/>
      <c r="CM484" s="496"/>
      <c r="CN484" s="496"/>
      <c r="CO484" s="496"/>
      <c r="CP484" s="496"/>
      <c r="CQ484" s="496"/>
      <c r="CR484" s="496"/>
      <c r="CS484" s="496"/>
      <c r="CT484" s="496"/>
      <c r="CU484" s="496"/>
      <c r="CV484" s="496"/>
      <c r="CW484" s="496"/>
      <c r="CX484" s="496"/>
      <c r="CY484" s="496"/>
      <c r="CZ484" s="496"/>
      <c r="DA484" s="496"/>
      <c r="DB484" s="496"/>
      <c r="DC484" s="496"/>
      <c r="DD484" s="496"/>
      <c r="DE484" s="496"/>
      <c r="DF484" s="496"/>
      <c r="DG484" s="496"/>
      <c r="DH484" s="496"/>
      <c r="DI484" s="496"/>
      <c r="DJ484" s="496"/>
      <c r="DK484" s="496"/>
      <c r="DL484" s="496"/>
      <c r="DM484" s="496"/>
      <c r="DN484" s="496"/>
      <c r="DO484" s="496"/>
      <c r="DP484" s="496"/>
      <c r="DQ484" s="496"/>
      <c r="DR484" s="496"/>
      <c r="DS484" s="496"/>
      <c r="DT484" s="496"/>
      <c r="DU484" s="496"/>
      <c r="DV484" s="496"/>
      <c r="DW484" s="496"/>
      <c r="DX484" s="496"/>
      <c r="DY484" s="496"/>
      <c r="DZ484" s="496"/>
      <c r="EA484" s="496"/>
      <c r="EB484" s="496"/>
      <c r="EC484" s="496"/>
      <c r="ED484" s="496"/>
      <c r="EE484" s="496"/>
      <c r="EF484" s="496"/>
      <c r="EG484" s="496"/>
      <c r="EH484" s="496"/>
      <c r="EI484" s="496"/>
      <c r="EJ484" s="496"/>
      <c r="EK484" s="496"/>
      <c r="EL484" s="496"/>
      <c r="EM484" s="496"/>
      <c r="EN484" s="496"/>
      <c r="EO484" s="496"/>
      <c r="EP484" s="496"/>
      <c r="EQ484" s="496"/>
      <c r="ER484" s="496"/>
      <c r="ES484" s="496"/>
      <c r="ET484" s="496"/>
      <c r="EU484" s="496"/>
      <c r="EV484" s="496"/>
      <c r="EW484" s="496"/>
      <c r="EX484" s="496"/>
      <c r="EY484" s="496"/>
      <c r="EZ484" s="496"/>
      <c r="FA484" s="496"/>
      <c r="FB484" s="496"/>
      <c r="FC484" s="496"/>
      <c r="FD484" s="496"/>
      <c r="FE484" s="496"/>
      <c r="FF484" s="496"/>
      <c r="FG484" s="496"/>
      <c r="FH484" s="496"/>
      <c r="FI484" s="496"/>
      <c r="FJ484" s="496"/>
      <c r="FK484" s="496"/>
      <c r="FL484" s="496"/>
      <c r="FM484" s="496"/>
      <c r="FN484" s="496"/>
      <c r="FO484" s="496"/>
      <c r="FP484" s="496"/>
      <c r="FQ484" s="496"/>
      <c r="FR484" s="496"/>
      <c r="FS484" s="496"/>
      <c r="FT484" s="496"/>
      <c r="FU484" s="496"/>
      <c r="FV484" s="496"/>
      <c r="FW484" s="496"/>
      <c r="FX484" s="496"/>
      <c r="FY484" s="496"/>
      <c r="FZ484" s="496"/>
      <c r="GA484" s="496"/>
      <c r="GB484" s="496"/>
      <c r="GC484" s="496"/>
      <c r="GD484" s="496"/>
      <c r="GE484" s="496"/>
      <c r="GF484" s="496"/>
      <c r="GG484" s="496"/>
      <c r="GH484" s="496"/>
      <c r="GI484" s="496"/>
      <c r="GJ484" s="496"/>
      <c r="GK484" s="496"/>
      <c r="GL484" s="496"/>
      <c r="GM484" s="496"/>
      <c r="GN484" s="496"/>
      <c r="GO484" s="496"/>
      <c r="GP484" s="496"/>
      <c r="GQ484" s="496"/>
      <c r="GR484" s="496"/>
      <c r="GS484" s="496"/>
      <c r="GT484" s="496"/>
      <c r="GU484" s="496"/>
      <c r="GV484" s="496"/>
      <c r="GW484" s="496"/>
      <c r="GX484" s="496"/>
      <c r="GY484" s="496"/>
      <c r="GZ484" s="496"/>
      <c r="HA484" s="496"/>
      <c r="HB484" s="496"/>
      <c r="HC484" s="496"/>
      <c r="HD484" s="496"/>
      <c r="HE484" s="496"/>
      <c r="HF484" s="496"/>
      <c r="HG484" s="496"/>
      <c r="HH484" s="496"/>
      <c r="HI484" s="496"/>
      <c r="HJ484" s="496"/>
      <c r="HK484" s="496"/>
      <c r="HL484" s="496"/>
      <c r="HM484" s="496"/>
      <c r="HN484" s="496"/>
      <c r="HO484" s="496"/>
      <c r="HP484" s="496"/>
      <c r="HQ484" s="496"/>
      <c r="HR484" s="496"/>
      <c r="HS484" s="496"/>
      <c r="HT484" s="496"/>
      <c r="HU484" s="496"/>
      <c r="HV484" s="496"/>
      <c r="HW484" s="496"/>
      <c r="HX484" s="496"/>
      <c r="HY484" s="496"/>
      <c r="HZ484" s="496"/>
      <c r="IA484" s="496"/>
      <c r="IB484" s="496"/>
      <c r="IC484" s="496"/>
      <c r="ID484" s="496"/>
      <c r="IE484" s="496"/>
      <c r="IF484" s="496"/>
      <c r="IG484" s="496"/>
      <c r="IH484" s="496"/>
      <c r="II484" s="496"/>
      <c r="IJ484" s="496"/>
      <c r="IK484" s="496"/>
      <c r="IL484" s="496"/>
      <c r="IM484" s="496"/>
      <c r="IN484" s="496"/>
      <c r="IO484" s="496"/>
      <c r="IP484" s="496"/>
      <c r="IQ484" s="496"/>
      <c r="IR484" s="496"/>
      <c r="IS484" s="496"/>
      <c r="IT484" s="496"/>
      <c r="IU484" s="496"/>
      <c r="IV484" s="496"/>
      <c r="IW484" s="496"/>
    </row>
    <row r="485" customFormat="false" ht="12.75" hidden="false" customHeight="false" outlineLevel="0" collapsed="false">
      <c r="A485" s="383"/>
      <c r="B485" s="503"/>
      <c r="C485" s="503"/>
      <c r="D485" s="503"/>
      <c r="E485" s="503"/>
      <c r="F485" s="503"/>
      <c r="G485" s="503"/>
      <c r="H485" s="503"/>
      <c r="I485" s="503"/>
      <c r="J485" s="503"/>
      <c r="K485" s="503"/>
      <c r="L485" s="503"/>
      <c r="M485" s="503"/>
      <c r="N485" s="503"/>
      <c r="O485" s="503"/>
      <c r="P485" s="503"/>
      <c r="Q485" s="503"/>
      <c r="R485" s="503"/>
      <c r="S485" s="503"/>
      <c r="T485" s="503"/>
      <c r="U485" s="503"/>
      <c r="V485" s="496"/>
      <c r="W485" s="496"/>
      <c r="X485" s="496"/>
      <c r="Y485" s="496"/>
      <c r="Z485" s="496"/>
      <c r="AA485" s="496"/>
      <c r="AB485" s="496"/>
      <c r="AC485" s="496"/>
      <c r="AD485" s="496"/>
      <c r="AE485" s="496"/>
      <c r="AF485" s="496"/>
      <c r="AG485" s="496"/>
      <c r="AH485" s="496"/>
      <c r="AI485" s="496"/>
      <c r="AJ485" s="496"/>
      <c r="AK485" s="496"/>
      <c r="AL485" s="496"/>
      <c r="AM485" s="496"/>
      <c r="AN485" s="496"/>
      <c r="AO485" s="496"/>
      <c r="AP485" s="496"/>
      <c r="AQ485" s="496"/>
      <c r="AR485" s="496"/>
      <c r="AS485" s="496"/>
      <c r="AT485" s="496"/>
      <c r="AU485" s="496"/>
      <c r="AV485" s="496"/>
      <c r="AW485" s="496"/>
      <c r="AX485" s="496"/>
      <c r="AY485" s="496"/>
      <c r="AZ485" s="496"/>
      <c r="BA485" s="496"/>
      <c r="BB485" s="496"/>
      <c r="BC485" s="496"/>
      <c r="BD485" s="496"/>
      <c r="BE485" s="496"/>
      <c r="BF485" s="496"/>
      <c r="BG485" s="496"/>
      <c r="BH485" s="496"/>
      <c r="BI485" s="496"/>
      <c r="BJ485" s="496"/>
      <c r="BK485" s="496"/>
      <c r="BL485" s="496"/>
      <c r="BM485" s="496"/>
      <c r="BN485" s="496"/>
      <c r="BO485" s="496"/>
      <c r="BP485" s="496"/>
      <c r="BQ485" s="496"/>
      <c r="BR485" s="496"/>
      <c r="BS485" s="496"/>
      <c r="BT485" s="496"/>
      <c r="BU485" s="496"/>
      <c r="BV485" s="496"/>
      <c r="BW485" s="496"/>
      <c r="BX485" s="496"/>
      <c r="BY485" s="496"/>
      <c r="BZ485" s="496"/>
      <c r="CA485" s="496"/>
      <c r="CB485" s="496"/>
      <c r="CC485" s="496"/>
      <c r="CD485" s="496"/>
      <c r="CE485" s="496"/>
      <c r="CF485" s="496"/>
      <c r="CG485" s="496"/>
      <c r="CH485" s="496"/>
      <c r="CI485" s="496"/>
      <c r="CJ485" s="496"/>
      <c r="CK485" s="496"/>
      <c r="CL485" s="496"/>
      <c r="CM485" s="496"/>
      <c r="CN485" s="496"/>
      <c r="CO485" s="496"/>
      <c r="CP485" s="496"/>
      <c r="CQ485" s="496"/>
      <c r="CR485" s="496"/>
      <c r="CS485" s="496"/>
      <c r="CT485" s="496"/>
      <c r="CU485" s="496"/>
      <c r="CV485" s="496"/>
      <c r="CW485" s="496"/>
      <c r="CX485" s="496"/>
      <c r="CY485" s="496"/>
      <c r="CZ485" s="496"/>
      <c r="DA485" s="496"/>
      <c r="DB485" s="496"/>
      <c r="DC485" s="496"/>
      <c r="DD485" s="496"/>
      <c r="DE485" s="496"/>
      <c r="DF485" s="496"/>
      <c r="DG485" s="496"/>
      <c r="DH485" s="496"/>
      <c r="DI485" s="496"/>
      <c r="DJ485" s="496"/>
      <c r="DK485" s="496"/>
      <c r="DL485" s="496"/>
      <c r="DM485" s="496"/>
      <c r="DN485" s="496"/>
      <c r="DO485" s="496"/>
      <c r="DP485" s="496"/>
      <c r="DQ485" s="496"/>
      <c r="DR485" s="496"/>
      <c r="DS485" s="496"/>
      <c r="DT485" s="496"/>
      <c r="DU485" s="496"/>
      <c r="DV485" s="496"/>
      <c r="DW485" s="496"/>
      <c r="DX485" s="496"/>
      <c r="DY485" s="496"/>
      <c r="DZ485" s="496"/>
      <c r="EA485" s="496"/>
      <c r="EB485" s="496"/>
      <c r="EC485" s="496"/>
      <c r="ED485" s="496"/>
      <c r="EE485" s="496"/>
      <c r="EF485" s="496"/>
      <c r="EG485" s="496"/>
      <c r="EH485" s="496"/>
      <c r="EI485" s="496"/>
      <c r="EJ485" s="496"/>
      <c r="EK485" s="496"/>
      <c r="EL485" s="496"/>
      <c r="EM485" s="496"/>
      <c r="EN485" s="496"/>
      <c r="EO485" s="496"/>
      <c r="EP485" s="496"/>
      <c r="EQ485" s="496"/>
      <c r="ER485" s="496"/>
      <c r="ES485" s="496"/>
      <c r="ET485" s="496"/>
      <c r="EU485" s="496"/>
      <c r="EV485" s="496"/>
      <c r="EW485" s="496"/>
      <c r="EX485" s="496"/>
      <c r="EY485" s="496"/>
      <c r="EZ485" s="496"/>
      <c r="FA485" s="496"/>
      <c r="FB485" s="496"/>
      <c r="FC485" s="496"/>
      <c r="FD485" s="496"/>
      <c r="FE485" s="496"/>
      <c r="FF485" s="496"/>
      <c r="FG485" s="496"/>
      <c r="FH485" s="496"/>
      <c r="FI485" s="496"/>
      <c r="FJ485" s="496"/>
      <c r="FK485" s="496"/>
      <c r="FL485" s="496"/>
      <c r="FM485" s="496"/>
      <c r="FN485" s="496"/>
      <c r="FO485" s="496"/>
      <c r="FP485" s="496"/>
      <c r="FQ485" s="496"/>
      <c r="FR485" s="496"/>
      <c r="FS485" s="496"/>
      <c r="FT485" s="496"/>
      <c r="FU485" s="496"/>
      <c r="FV485" s="496"/>
      <c r="FW485" s="496"/>
      <c r="FX485" s="496"/>
      <c r="FY485" s="496"/>
      <c r="FZ485" s="496"/>
      <c r="GA485" s="496"/>
      <c r="GB485" s="496"/>
      <c r="GC485" s="496"/>
      <c r="GD485" s="496"/>
      <c r="GE485" s="496"/>
      <c r="GF485" s="496"/>
      <c r="GG485" s="496"/>
      <c r="GH485" s="496"/>
      <c r="GI485" s="496"/>
      <c r="GJ485" s="496"/>
      <c r="GK485" s="496"/>
      <c r="GL485" s="496"/>
      <c r="GM485" s="496"/>
      <c r="GN485" s="496"/>
      <c r="GO485" s="496"/>
      <c r="GP485" s="496"/>
      <c r="GQ485" s="496"/>
      <c r="GR485" s="496"/>
      <c r="GS485" s="496"/>
      <c r="GT485" s="496"/>
      <c r="GU485" s="496"/>
      <c r="GV485" s="496"/>
      <c r="GW485" s="496"/>
      <c r="GX485" s="496"/>
      <c r="GY485" s="496"/>
      <c r="GZ485" s="496"/>
      <c r="HA485" s="496"/>
      <c r="HB485" s="496"/>
      <c r="HC485" s="496"/>
      <c r="HD485" s="496"/>
      <c r="HE485" s="496"/>
      <c r="HF485" s="496"/>
      <c r="HG485" s="496"/>
      <c r="HH485" s="496"/>
      <c r="HI485" s="496"/>
      <c r="HJ485" s="496"/>
      <c r="HK485" s="496"/>
      <c r="HL485" s="496"/>
      <c r="HM485" s="496"/>
      <c r="HN485" s="496"/>
      <c r="HO485" s="496"/>
      <c r="HP485" s="496"/>
      <c r="HQ485" s="496"/>
      <c r="HR485" s="496"/>
      <c r="HS485" s="496"/>
      <c r="HT485" s="496"/>
      <c r="HU485" s="496"/>
      <c r="HV485" s="496"/>
      <c r="HW485" s="496"/>
      <c r="HX485" s="496"/>
      <c r="HY485" s="496"/>
      <c r="HZ485" s="496"/>
      <c r="IA485" s="496"/>
      <c r="IB485" s="496"/>
      <c r="IC485" s="496"/>
      <c r="ID485" s="496"/>
      <c r="IE485" s="496"/>
      <c r="IF485" s="496"/>
      <c r="IG485" s="496"/>
      <c r="IH485" s="496"/>
      <c r="II485" s="496"/>
      <c r="IJ485" s="496"/>
      <c r="IK485" s="496"/>
      <c r="IL485" s="496"/>
      <c r="IM485" s="496"/>
      <c r="IN485" s="496"/>
      <c r="IO485" s="496"/>
      <c r="IP485" s="496"/>
      <c r="IQ485" s="496"/>
      <c r="IR485" s="496"/>
      <c r="IS485" s="496"/>
      <c r="IT485" s="496"/>
      <c r="IU485" s="496"/>
      <c r="IV485" s="496"/>
      <c r="IW485" s="496"/>
    </row>
    <row r="486" customFormat="false" ht="12.75" hidden="false" customHeight="false" outlineLevel="0" collapsed="false">
      <c r="A486" s="477"/>
      <c r="B486" s="503"/>
      <c r="C486" s="503"/>
      <c r="D486" s="503"/>
      <c r="E486" s="503"/>
      <c r="F486" s="503"/>
      <c r="G486" s="503"/>
      <c r="H486" s="503"/>
      <c r="I486" s="503"/>
      <c r="J486" s="503"/>
      <c r="K486" s="503"/>
      <c r="L486" s="503"/>
      <c r="M486" s="503"/>
      <c r="N486" s="503"/>
      <c r="O486" s="503"/>
      <c r="P486" s="503"/>
      <c r="Q486" s="503"/>
      <c r="R486" s="503"/>
      <c r="S486" s="503"/>
      <c r="T486" s="503"/>
      <c r="U486" s="503"/>
      <c r="V486" s="496"/>
      <c r="W486" s="496"/>
      <c r="X486" s="496"/>
      <c r="Y486" s="496"/>
      <c r="Z486" s="496"/>
      <c r="AA486" s="496"/>
      <c r="AB486" s="496"/>
      <c r="AC486" s="496"/>
      <c r="AD486" s="496"/>
      <c r="AE486" s="496"/>
      <c r="AF486" s="496"/>
      <c r="AG486" s="496"/>
      <c r="AH486" s="496"/>
      <c r="AI486" s="496"/>
      <c r="AJ486" s="496"/>
      <c r="AK486" s="496"/>
      <c r="AL486" s="496"/>
      <c r="AM486" s="496"/>
      <c r="AN486" s="496"/>
      <c r="AO486" s="496"/>
      <c r="AP486" s="496"/>
      <c r="AQ486" s="496"/>
      <c r="AR486" s="496"/>
      <c r="AS486" s="496"/>
      <c r="AT486" s="496"/>
      <c r="AU486" s="496"/>
      <c r="AV486" s="496"/>
      <c r="AW486" s="496"/>
      <c r="AX486" s="496"/>
      <c r="AY486" s="496"/>
      <c r="AZ486" s="496"/>
      <c r="BA486" s="496"/>
      <c r="BB486" s="496"/>
      <c r="BC486" s="496"/>
      <c r="BD486" s="496"/>
      <c r="BE486" s="496"/>
      <c r="BF486" s="496"/>
      <c r="BG486" s="496"/>
      <c r="BH486" s="496"/>
      <c r="BI486" s="496"/>
      <c r="BJ486" s="496"/>
      <c r="BK486" s="496"/>
      <c r="BL486" s="496"/>
      <c r="BM486" s="496"/>
      <c r="BN486" s="496"/>
      <c r="BO486" s="496"/>
      <c r="BP486" s="496"/>
      <c r="BQ486" s="496"/>
      <c r="BR486" s="496"/>
      <c r="BS486" s="496"/>
      <c r="BT486" s="496"/>
      <c r="BU486" s="496"/>
      <c r="BV486" s="496"/>
      <c r="BW486" s="496"/>
      <c r="BX486" s="496"/>
      <c r="BY486" s="496"/>
      <c r="BZ486" s="496"/>
      <c r="CA486" s="496"/>
      <c r="CB486" s="496"/>
      <c r="CC486" s="496"/>
      <c r="CD486" s="496"/>
      <c r="CE486" s="496"/>
      <c r="CF486" s="496"/>
      <c r="CG486" s="496"/>
      <c r="CH486" s="496"/>
      <c r="CI486" s="496"/>
      <c r="CJ486" s="496"/>
      <c r="CK486" s="496"/>
      <c r="CL486" s="496"/>
      <c r="CM486" s="496"/>
      <c r="CN486" s="496"/>
      <c r="CO486" s="496"/>
      <c r="CP486" s="496"/>
      <c r="CQ486" s="496"/>
      <c r="CR486" s="496"/>
      <c r="CS486" s="496"/>
      <c r="CT486" s="496"/>
      <c r="CU486" s="496"/>
      <c r="CV486" s="496"/>
      <c r="CW486" s="496"/>
      <c r="CX486" s="496"/>
      <c r="CY486" s="496"/>
      <c r="CZ486" s="496"/>
      <c r="DA486" s="496"/>
      <c r="DB486" s="496"/>
      <c r="DC486" s="496"/>
      <c r="DD486" s="496"/>
      <c r="DE486" s="496"/>
      <c r="DF486" s="496"/>
      <c r="DG486" s="496"/>
      <c r="DH486" s="496"/>
      <c r="DI486" s="496"/>
      <c r="DJ486" s="496"/>
      <c r="DK486" s="496"/>
      <c r="DL486" s="496"/>
      <c r="DM486" s="496"/>
      <c r="DN486" s="496"/>
      <c r="DO486" s="496"/>
      <c r="DP486" s="496"/>
      <c r="DQ486" s="496"/>
      <c r="DR486" s="496"/>
      <c r="DS486" s="496"/>
      <c r="DT486" s="496"/>
      <c r="DU486" s="496"/>
      <c r="DV486" s="496"/>
      <c r="DW486" s="496"/>
      <c r="DX486" s="496"/>
      <c r="DY486" s="496"/>
      <c r="DZ486" s="496"/>
      <c r="EA486" s="496"/>
      <c r="EB486" s="496"/>
      <c r="EC486" s="496"/>
      <c r="ED486" s="496"/>
      <c r="EE486" s="496"/>
      <c r="EF486" s="496"/>
      <c r="EG486" s="496"/>
      <c r="EH486" s="496"/>
      <c r="EI486" s="496"/>
      <c r="EJ486" s="496"/>
      <c r="EK486" s="496"/>
      <c r="EL486" s="496"/>
      <c r="EM486" s="496"/>
      <c r="EN486" s="496"/>
      <c r="EO486" s="496"/>
      <c r="EP486" s="496"/>
      <c r="EQ486" s="496"/>
      <c r="ER486" s="496"/>
      <c r="ES486" s="496"/>
      <c r="ET486" s="496"/>
      <c r="EU486" s="496"/>
      <c r="EV486" s="496"/>
      <c r="EW486" s="496"/>
      <c r="EX486" s="496"/>
      <c r="EY486" s="496"/>
      <c r="EZ486" s="496"/>
      <c r="FA486" s="496"/>
      <c r="FB486" s="496"/>
      <c r="FC486" s="496"/>
      <c r="FD486" s="496"/>
      <c r="FE486" s="496"/>
      <c r="FF486" s="496"/>
      <c r="FG486" s="496"/>
      <c r="FH486" s="496"/>
      <c r="FI486" s="496"/>
      <c r="FJ486" s="496"/>
      <c r="FK486" s="496"/>
      <c r="FL486" s="496"/>
      <c r="FM486" s="496"/>
      <c r="FN486" s="496"/>
      <c r="FO486" s="496"/>
      <c r="FP486" s="496"/>
      <c r="FQ486" s="496"/>
      <c r="FR486" s="496"/>
      <c r="FS486" s="496"/>
      <c r="FT486" s="496"/>
      <c r="FU486" s="496"/>
      <c r="FV486" s="496"/>
      <c r="FW486" s="496"/>
      <c r="FX486" s="496"/>
      <c r="FY486" s="496"/>
      <c r="FZ486" s="496"/>
      <c r="GA486" s="496"/>
      <c r="GB486" s="496"/>
      <c r="GC486" s="496"/>
      <c r="GD486" s="496"/>
      <c r="GE486" s="496"/>
      <c r="GF486" s="496"/>
      <c r="GG486" s="496"/>
      <c r="GH486" s="496"/>
      <c r="GI486" s="496"/>
      <c r="GJ486" s="496"/>
      <c r="GK486" s="496"/>
      <c r="GL486" s="496"/>
      <c r="GM486" s="496"/>
      <c r="GN486" s="496"/>
      <c r="GO486" s="496"/>
      <c r="GP486" s="496"/>
      <c r="GQ486" s="496"/>
      <c r="GR486" s="496"/>
      <c r="GS486" s="496"/>
      <c r="GT486" s="496"/>
      <c r="GU486" s="496"/>
      <c r="GV486" s="496"/>
      <c r="GW486" s="496"/>
      <c r="GX486" s="496"/>
      <c r="GY486" s="496"/>
      <c r="GZ486" s="496"/>
      <c r="HA486" s="496"/>
      <c r="HB486" s="496"/>
      <c r="HC486" s="496"/>
      <c r="HD486" s="496"/>
      <c r="HE486" s="496"/>
      <c r="HF486" s="496"/>
      <c r="HG486" s="496"/>
      <c r="HH486" s="496"/>
      <c r="HI486" s="496"/>
      <c r="HJ486" s="496"/>
      <c r="HK486" s="496"/>
      <c r="HL486" s="496"/>
      <c r="HM486" s="496"/>
      <c r="HN486" s="496"/>
      <c r="HO486" s="496"/>
      <c r="HP486" s="496"/>
      <c r="HQ486" s="496"/>
      <c r="HR486" s="496"/>
      <c r="HS486" s="496"/>
      <c r="HT486" s="496"/>
      <c r="HU486" s="496"/>
      <c r="HV486" s="496"/>
      <c r="HW486" s="496"/>
      <c r="HX486" s="496"/>
      <c r="HY486" s="496"/>
      <c r="HZ486" s="496"/>
      <c r="IA486" s="496"/>
      <c r="IB486" s="496"/>
      <c r="IC486" s="496"/>
      <c r="ID486" s="496"/>
      <c r="IE486" s="496"/>
      <c r="IF486" s="496"/>
      <c r="IG486" s="496"/>
      <c r="IH486" s="496"/>
      <c r="II486" s="496"/>
      <c r="IJ486" s="496"/>
      <c r="IK486" s="496"/>
      <c r="IL486" s="496"/>
      <c r="IM486" s="496"/>
      <c r="IN486" s="496"/>
      <c r="IO486" s="496"/>
      <c r="IP486" s="496"/>
      <c r="IQ486" s="496"/>
      <c r="IR486" s="496"/>
      <c r="IS486" s="496"/>
      <c r="IT486" s="496"/>
      <c r="IU486" s="496"/>
      <c r="IV486" s="496"/>
      <c r="IW486" s="496"/>
    </row>
    <row r="487" customFormat="false" ht="12.75" hidden="false" customHeight="false" outlineLevel="0" collapsed="false">
      <c r="A487" s="476"/>
      <c r="B487" s="505"/>
      <c r="C487" s="505"/>
      <c r="D487" s="505"/>
      <c r="E487" s="505"/>
      <c r="F487" s="505"/>
      <c r="G487" s="505"/>
      <c r="H487" s="505"/>
      <c r="I487" s="505"/>
      <c r="J487" s="505"/>
      <c r="K487" s="505"/>
      <c r="L487" s="505"/>
      <c r="M487" s="505"/>
      <c r="N487" s="505"/>
      <c r="O487" s="505"/>
      <c r="P487" s="505"/>
      <c r="Q487" s="505"/>
      <c r="R487" s="505"/>
      <c r="S487" s="505"/>
      <c r="T487" s="505"/>
      <c r="U487" s="505"/>
      <c r="V487" s="496"/>
      <c r="W487" s="496"/>
      <c r="X487" s="496"/>
      <c r="Y487" s="496"/>
      <c r="Z487" s="496"/>
      <c r="AA487" s="496"/>
      <c r="AB487" s="496"/>
      <c r="AC487" s="496"/>
      <c r="AD487" s="496"/>
      <c r="AE487" s="496"/>
      <c r="AF487" s="496"/>
      <c r="AG487" s="496"/>
      <c r="AH487" s="496"/>
      <c r="AI487" s="496"/>
      <c r="AJ487" s="496"/>
      <c r="AK487" s="496"/>
      <c r="AL487" s="496"/>
      <c r="AM487" s="496"/>
      <c r="AN487" s="496"/>
      <c r="AO487" s="496"/>
      <c r="AP487" s="496"/>
      <c r="AQ487" s="496"/>
      <c r="AR487" s="496"/>
      <c r="AS487" s="496"/>
      <c r="AT487" s="496"/>
      <c r="AU487" s="496"/>
      <c r="AV487" s="496"/>
      <c r="AW487" s="496"/>
      <c r="AX487" s="496"/>
      <c r="AY487" s="496"/>
      <c r="AZ487" s="496"/>
      <c r="BA487" s="496"/>
      <c r="BB487" s="496"/>
      <c r="BC487" s="496"/>
      <c r="BD487" s="496"/>
      <c r="BE487" s="496"/>
      <c r="BF487" s="496"/>
      <c r="BG487" s="496"/>
      <c r="BH487" s="496"/>
      <c r="BI487" s="496"/>
      <c r="BJ487" s="496"/>
      <c r="BK487" s="496"/>
      <c r="BL487" s="496"/>
      <c r="BM487" s="496"/>
      <c r="BN487" s="496"/>
      <c r="BO487" s="496"/>
      <c r="BP487" s="496"/>
      <c r="BQ487" s="496"/>
      <c r="BR487" s="496"/>
      <c r="BS487" s="496"/>
      <c r="BT487" s="496"/>
      <c r="BU487" s="496"/>
      <c r="BV487" s="496"/>
      <c r="BW487" s="496"/>
      <c r="BX487" s="496"/>
      <c r="BY487" s="496"/>
      <c r="BZ487" s="496"/>
      <c r="CA487" s="496"/>
      <c r="CB487" s="496"/>
      <c r="CC487" s="496"/>
      <c r="CD487" s="496"/>
      <c r="CE487" s="496"/>
      <c r="CF487" s="496"/>
      <c r="CG487" s="496"/>
      <c r="CH487" s="496"/>
      <c r="CI487" s="496"/>
      <c r="CJ487" s="496"/>
      <c r="CK487" s="496"/>
      <c r="CL487" s="496"/>
      <c r="CM487" s="496"/>
      <c r="CN487" s="496"/>
      <c r="CO487" s="496"/>
      <c r="CP487" s="496"/>
      <c r="CQ487" s="496"/>
      <c r="CR487" s="496"/>
      <c r="CS487" s="496"/>
      <c r="CT487" s="496"/>
      <c r="CU487" s="496"/>
      <c r="CV487" s="496"/>
      <c r="CW487" s="496"/>
      <c r="CX487" s="496"/>
      <c r="CY487" s="496"/>
      <c r="CZ487" s="496"/>
      <c r="DA487" s="496"/>
      <c r="DB487" s="496"/>
      <c r="DC487" s="496"/>
      <c r="DD487" s="496"/>
      <c r="DE487" s="496"/>
      <c r="DF487" s="496"/>
      <c r="DG487" s="496"/>
      <c r="DH487" s="496"/>
      <c r="DI487" s="496"/>
      <c r="DJ487" s="496"/>
      <c r="DK487" s="496"/>
      <c r="DL487" s="496"/>
      <c r="DM487" s="496"/>
      <c r="DN487" s="496"/>
      <c r="DO487" s="496"/>
      <c r="DP487" s="496"/>
      <c r="DQ487" s="496"/>
      <c r="DR487" s="496"/>
      <c r="DS487" s="496"/>
      <c r="DT487" s="496"/>
      <c r="DU487" s="496"/>
      <c r="DV487" s="496"/>
      <c r="DW487" s="496"/>
      <c r="DX487" s="496"/>
      <c r="DY487" s="496"/>
      <c r="DZ487" s="496"/>
      <c r="EA487" s="496"/>
      <c r="EB487" s="496"/>
      <c r="EC487" s="496"/>
      <c r="ED487" s="496"/>
      <c r="EE487" s="496"/>
      <c r="EF487" s="496"/>
      <c r="EG487" s="496"/>
      <c r="EH487" s="496"/>
      <c r="EI487" s="496"/>
      <c r="EJ487" s="496"/>
      <c r="EK487" s="496"/>
      <c r="EL487" s="496"/>
      <c r="EM487" s="496"/>
      <c r="EN487" s="496"/>
      <c r="EO487" s="496"/>
      <c r="EP487" s="496"/>
      <c r="EQ487" s="496"/>
      <c r="ER487" s="496"/>
      <c r="ES487" s="496"/>
      <c r="ET487" s="496"/>
      <c r="EU487" s="496"/>
      <c r="EV487" s="496"/>
      <c r="EW487" s="496"/>
      <c r="EX487" s="496"/>
      <c r="EY487" s="496"/>
      <c r="EZ487" s="496"/>
      <c r="FA487" s="496"/>
      <c r="FB487" s="496"/>
      <c r="FC487" s="496"/>
      <c r="FD487" s="496"/>
      <c r="FE487" s="496"/>
      <c r="FF487" s="496"/>
      <c r="FG487" s="496"/>
      <c r="FH487" s="496"/>
      <c r="FI487" s="496"/>
      <c r="FJ487" s="496"/>
      <c r="FK487" s="496"/>
      <c r="FL487" s="496"/>
      <c r="FM487" s="496"/>
      <c r="FN487" s="496"/>
      <c r="FO487" s="496"/>
      <c r="FP487" s="496"/>
      <c r="FQ487" s="496"/>
      <c r="FR487" s="496"/>
      <c r="FS487" s="496"/>
      <c r="FT487" s="496"/>
      <c r="FU487" s="496"/>
      <c r="FV487" s="496"/>
      <c r="FW487" s="496"/>
      <c r="FX487" s="496"/>
      <c r="FY487" s="496"/>
      <c r="FZ487" s="496"/>
      <c r="GA487" s="496"/>
      <c r="GB487" s="496"/>
      <c r="GC487" s="496"/>
      <c r="GD487" s="496"/>
      <c r="GE487" s="496"/>
      <c r="GF487" s="496"/>
      <c r="GG487" s="496"/>
      <c r="GH487" s="496"/>
      <c r="GI487" s="496"/>
      <c r="GJ487" s="496"/>
      <c r="GK487" s="496"/>
      <c r="GL487" s="496"/>
      <c r="GM487" s="496"/>
      <c r="GN487" s="496"/>
      <c r="GO487" s="496"/>
      <c r="GP487" s="496"/>
      <c r="GQ487" s="496"/>
      <c r="GR487" s="496"/>
      <c r="GS487" s="496"/>
      <c r="GT487" s="496"/>
      <c r="GU487" s="496"/>
      <c r="GV487" s="496"/>
      <c r="GW487" s="496"/>
      <c r="GX487" s="496"/>
      <c r="GY487" s="496"/>
      <c r="GZ487" s="496"/>
      <c r="HA487" s="496"/>
      <c r="HB487" s="496"/>
      <c r="HC487" s="496"/>
      <c r="HD487" s="496"/>
      <c r="HE487" s="496"/>
      <c r="HF487" s="496"/>
      <c r="HG487" s="496"/>
      <c r="HH487" s="496"/>
      <c r="HI487" s="496"/>
      <c r="HJ487" s="496"/>
      <c r="HK487" s="496"/>
      <c r="HL487" s="496"/>
      <c r="HM487" s="496"/>
      <c r="HN487" s="496"/>
      <c r="HO487" s="496"/>
      <c r="HP487" s="496"/>
      <c r="HQ487" s="496"/>
      <c r="HR487" s="496"/>
      <c r="HS487" s="496"/>
      <c r="HT487" s="496"/>
      <c r="HU487" s="496"/>
      <c r="HV487" s="496"/>
      <c r="HW487" s="496"/>
      <c r="HX487" s="496"/>
      <c r="HY487" s="496"/>
      <c r="HZ487" s="496"/>
      <c r="IA487" s="496"/>
      <c r="IB487" s="496"/>
      <c r="IC487" s="496"/>
      <c r="ID487" s="496"/>
      <c r="IE487" s="496"/>
      <c r="IF487" s="496"/>
      <c r="IG487" s="496"/>
      <c r="IH487" s="496"/>
      <c r="II487" s="496"/>
      <c r="IJ487" s="496"/>
      <c r="IK487" s="496"/>
      <c r="IL487" s="496"/>
      <c r="IM487" s="496"/>
      <c r="IN487" s="496"/>
      <c r="IO487" s="496"/>
      <c r="IP487" s="496"/>
      <c r="IQ487" s="496"/>
      <c r="IR487" s="496"/>
      <c r="IS487" s="496"/>
      <c r="IT487" s="496"/>
      <c r="IU487" s="496"/>
      <c r="IV487" s="496"/>
      <c r="IW487" s="496"/>
    </row>
    <row r="488" customFormat="false" ht="12.75" hidden="false" customHeight="false" outlineLevel="0" collapsed="false">
      <c r="A488" s="383"/>
      <c r="B488" s="503"/>
      <c r="C488" s="503"/>
      <c r="D488" s="503"/>
      <c r="E488" s="503"/>
      <c r="F488" s="503"/>
      <c r="G488" s="503"/>
      <c r="H488" s="503"/>
      <c r="I488" s="503"/>
      <c r="J488" s="503"/>
      <c r="K488" s="503"/>
      <c r="L488" s="503"/>
      <c r="M488" s="503"/>
      <c r="N488" s="503"/>
      <c r="O488" s="503"/>
      <c r="P488" s="503"/>
      <c r="Q488" s="503"/>
      <c r="R488" s="503"/>
      <c r="S488" s="503"/>
      <c r="T488" s="503"/>
      <c r="U488" s="503"/>
      <c r="V488" s="496"/>
      <c r="W488" s="496"/>
      <c r="X488" s="496"/>
      <c r="Y488" s="496"/>
      <c r="Z488" s="496"/>
      <c r="AA488" s="496"/>
      <c r="AB488" s="496"/>
      <c r="AC488" s="496"/>
      <c r="AD488" s="496"/>
      <c r="AE488" s="496"/>
      <c r="AF488" s="496"/>
      <c r="AG488" s="496"/>
      <c r="AH488" s="496"/>
      <c r="AI488" s="496"/>
      <c r="AJ488" s="496"/>
      <c r="AK488" s="496"/>
      <c r="AL488" s="496"/>
      <c r="AM488" s="496"/>
      <c r="AN488" s="496"/>
      <c r="AO488" s="496"/>
      <c r="AP488" s="496"/>
      <c r="AQ488" s="496"/>
      <c r="AR488" s="496"/>
      <c r="AS488" s="496"/>
      <c r="AT488" s="496"/>
      <c r="AU488" s="496"/>
      <c r="AV488" s="496"/>
      <c r="AW488" s="496"/>
      <c r="AX488" s="496"/>
      <c r="AY488" s="496"/>
      <c r="AZ488" s="496"/>
      <c r="BA488" s="496"/>
      <c r="BB488" s="496"/>
      <c r="BC488" s="496"/>
      <c r="BD488" s="496"/>
      <c r="BE488" s="496"/>
      <c r="BF488" s="496"/>
      <c r="BG488" s="496"/>
      <c r="BH488" s="496"/>
      <c r="BI488" s="496"/>
      <c r="BJ488" s="496"/>
      <c r="BK488" s="496"/>
      <c r="BL488" s="496"/>
      <c r="BM488" s="496"/>
      <c r="BN488" s="496"/>
      <c r="BO488" s="496"/>
      <c r="BP488" s="496"/>
      <c r="BQ488" s="496"/>
      <c r="BR488" s="496"/>
      <c r="BS488" s="496"/>
      <c r="BT488" s="496"/>
      <c r="BU488" s="496"/>
      <c r="BV488" s="496"/>
      <c r="BW488" s="496"/>
      <c r="BX488" s="496"/>
      <c r="BY488" s="496"/>
      <c r="BZ488" s="496"/>
      <c r="CA488" s="496"/>
      <c r="CB488" s="496"/>
      <c r="CC488" s="496"/>
      <c r="CD488" s="496"/>
      <c r="CE488" s="496"/>
      <c r="CF488" s="496"/>
      <c r="CG488" s="496"/>
      <c r="CH488" s="496"/>
      <c r="CI488" s="496"/>
      <c r="CJ488" s="496"/>
      <c r="CK488" s="496"/>
      <c r="CL488" s="496"/>
      <c r="CM488" s="496"/>
      <c r="CN488" s="496"/>
      <c r="CO488" s="496"/>
      <c r="CP488" s="496"/>
      <c r="CQ488" s="496"/>
      <c r="CR488" s="496"/>
      <c r="CS488" s="496"/>
      <c r="CT488" s="496"/>
      <c r="CU488" s="496"/>
      <c r="CV488" s="496"/>
      <c r="CW488" s="496"/>
      <c r="CX488" s="496"/>
      <c r="CY488" s="496"/>
      <c r="CZ488" s="496"/>
      <c r="DA488" s="496"/>
      <c r="DB488" s="496"/>
      <c r="DC488" s="496"/>
      <c r="DD488" s="496"/>
      <c r="DE488" s="496"/>
      <c r="DF488" s="496"/>
      <c r="DG488" s="496"/>
      <c r="DH488" s="496"/>
      <c r="DI488" s="496"/>
      <c r="DJ488" s="496"/>
      <c r="DK488" s="496"/>
      <c r="DL488" s="496"/>
      <c r="DM488" s="496"/>
      <c r="DN488" s="496"/>
      <c r="DO488" s="496"/>
      <c r="DP488" s="496"/>
      <c r="DQ488" s="496"/>
      <c r="DR488" s="496"/>
      <c r="DS488" s="496"/>
      <c r="DT488" s="496"/>
      <c r="DU488" s="496"/>
      <c r="DV488" s="496"/>
      <c r="DW488" s="496"/>
      <c r="DX488" s="496"/>
      <c r="DY488" s="496"/>
      <c r="DZ488" s="496"/>
      <c r="EA488" s="496"/>
      <c r="EB488" s="496"/>
      <c r="EC488" s="496"/>
      <c r="ED488" s="496"/>
      <c r="EE488" s="496"/>
      <c r="EF488" s="496"/>
      <c r="EG488" s="496"/>
      <c r="EH488" s="496"/>
      <c r="EI488" s="496"/>
      <c r="EJ488" s="496"/>
      <c r="EK488" s="496"/>
      <c r="EL488" s="496"/>
      <c r="EM488" s="496"/>
      <c r="EN488" s="496"/>
      <c r="EO488" s="496"/>
      <c r="EP488" s="496"/>
      <c r="EQ488" s="496"/>
      <c r="ER488" s="496"/>
      <c r="ES488" s="496"/>
      <c r="ET488" s="496"/>
      <c r="EU488" s="496"/>
      <c r="EV488" s="496"/>
      <c r="EW488" s="496"/>
      <c r="EX488" s="496"/>
      <c r="EY488" s="496"/>
      <c r="EZ488" s="496"/>
      <c r="FA488" s="496"/>
      <c r="FB488" s="496"/>
      <c r="FC488" s="496"/>
      <c r="FD488" s="496"/>
      <c r="FE488" s="496"/>
      <c r="FF488" s="496"/>
      <c r="FG488" s="496"/>
      <c r="FH488" s="496"/>
      <c r="FI488" s="496"/>
      <c r="FJ488" s="496"/>
      <c r="FK488" s="496"/>
      <c r="FL488" s="496"/>
      <c r="FM488" s="496"/>
      <c r="FN488" s="496"/>
      <c r="FO488" s="496"/>
      <c r="FP488" s="496"/>
      <c r="FQ488" s="496"/>
      <c r="FR488" s="496"/>
      <c r="FS488" s="496"/>
      <c r="FT488" s="496"/>
      <c r="FU488" s="496"/>
      <c r="FV488" s="496"/>
      <c r="FW488" s="496"/>
      <c r="FX488" s="496"/>
      <c r="FY488" s="496"/>
      <c r="FZ488" s="496"/>
      <c r="GA488" s="496"/>
      <c r="GB488" s="496"/>
      <c r="GC488" s="496"/>
      <c r="GD488" s="496"/>
      <c r="GE488" s="496"/>
      <c r="GF488" s="496"/>
      <c r="GG488" s="496"/>
      <c r="GH488" s="496"/>
      <c r="GI488" s="496"/>
      <c r="GJ488" s="496"/>
      <c r="GK488" s="496"/>
      <c r="GL488" s="496"/>
      <c r="GM488" s="496"/>
      <c r="GN488" s="496"/>
      <c r="GO488" s="496"/>
      <c r="GP488" s="496"/>
      <c r="GQ488" s="496"/>
      <c r="GR488" s="496"/>
      <c r="GS488" s="496"/>
      <c r="GT488" s="496"/>
      <c r="GU488" s="496"/>
      <c r="GV488" s="496"/>
      <c r="GW488" s="496"/>
      <c r="GX488" s="496"/>
      <c r="GY488" s="496"/>
      <c r="GZ488" s="496"/>
      <c r="HA488" s="496"/>
      <c r="HB488" s="496"/>
      <c r="HC488" s="496"/>
      <c r="HD488" s="496"/>
      <c r="HE488" s="496"/>
      <c r="HF488" s="496"/>
      <c r="HG488" s="496"/>
      <c r="HH488" s="496"/>
      <c r="HI488" s="496"/>
      <c r="HJ488" s="496"/>
      <c r="HK488" s="496"/>
      <c r="HL488" s="496"/>
      <c r="HM488" s="496"/>
      <c r="HN488" s="496"/>
      <c r="HO488" s="496"/>
      <c r="HP488" s="496"/>
      <c r="HQ488" s="496"/>
      <c r="HR488" s="496"/>
      <c r="HS488" s="496"/>
      <c r="HT488" s="496"/>
      <c r="HU488" s="496"/>
      <c r="HV488" s="496"/>
      <c r="HW488" s="496"/>
      <c r="HX488" s="496"/>
      <c r="HY488" s="496"/>
      <c r="HZ488" s="496"/>
      <c r="IA488" s="496"/>
      <c r="IB488" s="496"/>
      <c r="IC488" s="496"/>
      <c r="ID488" s="496"/>
      <c r="IE488" s="496"/>
      <c r="IF488" s="496"/>
      <c r="IG488" s="496"/>
      <c r="IH488" s="496"/>
      <c r="II488" s="496"/>
      <c r="IJ488" s="496"/>
      <c r="IK488" s="496"/>
      <c r="IL488" s="496"/>
      <c r="IM488" s="496"/>
      <c r="IN488" s="496"/>
      <c r="IO488" s="496"/>
      <c r="IP488" s="496"/>
      <c r="IQ488" s="496"/>
      <c r="IR488" s="496"/>
      <c r="IS488" s="496"/>
      <c r="IT488" s="496"/>
      <c r="IU488" s="496"/>
      <c r="IV488" s="496"/>
      <c r="IW488" s="496"/>
    </row>
    <row r="489" customFormat="false" ht="13.9" hidden="false" customHeight="true" outlineLevel="0" collapsed="false">
      <c r="A489" s="379"/>
      <c r="B489" s="503"/>
      <c r="C489" s="503"/>
      <c r="D489" s="503"/>
      <c r="E489" s="503"/>
      <c r="F489" s="503"/>
      <c r="G489" s="503"/>
      <c r="H489" s="503"/>
      <c r="I489" s="503"/>
      <c r="J489" s="503"/>
      <c r="K489" s="503"/>
      <c r="L489" s="503"/>
      <c r="M489" s="503"/>
      <c r="N489" s="503"/>
      <c r="O489" s="503"/>
      <c r="P489" s="503"/>
      <c r="Q489" s="503"/>
      <c r="R489" s="503"/>
      <c r="S489" s="503"/>
      <c r="T489" s="503"/>
      <c r="U489" s="503"/>
      <c r="V489" s="496"/>
      <c r="W489" s="496"/>
      <c r="X489" s="496"/>
      <c r="Y489" s="496"/>
      <c r="Z489" s="496"/>
      <c r="AA489" s="496"/>
      <c r="AB489" s="496"/>
      <c r="AC489" s="496"/>
      <c r="AD489" s="496"/>
      <c r="AE489" s="496"/>
      <c r="AF489" s="496"/>
      <c r="AG489" s="496"/>
      <c r="AH489" s="496"/>
      <c r="AI489" s="496"/>
      <c r="AJ489" s="496"/>
      <c r="AK489" s="496"/>
      <c r="AL489" s="496"/>
      <c r="AM489" s="496"/>
      <c r="AN489" s="496"/>
      <c r="AO489" s="496"/>
      <c r="AP489" s="496"/>
      <c r="AQ489" s="496"/>
      <c r="AR489" s="496"/>
      <c r="AS489" s="496"/>
      <c r="AT489" s="496"/>
      <c r="AU489" s="496"/>
      <c r="AV489" s="496"/>
      <c r="AW489" s="496"/>
      <c r="AX489" s="496"/>
      <c r="AY489" s="496"/>
      <c r="AZ489" s="496"/>
      <c r="BA489" s="496"/>
      <c r="BB489" s="496"/>
      <c r="BC489" s="496"/>
      <c r="BD489" s="496"/>
      <c r="BE489" s="496"/>
      <c r="BF489" s="496"/>
      <c r="BG489" s="496"/>
      <c r="BH489" s="496"/>
      <c r="BI489" s="496"/>
      <c r="BJ489" s="496"/>
      <c r="BK489" s="496"/>
      <c r="BL489" s="496"/>
      <c r="BM489" s="496"/>
      <c r="BN489" s="496"/>
      <c r="BO489" s="496"/>
      <c r="BP489" s="496"/>
      <c r="BQ489" s="496"/>
      <c r="BR489" s="496"/>
      <c r="BS489" s="496"/>
      <c r="BT489" s="496"/>
      <c r="BU489" s="496"/>
      <c r="BV489" s="496"/>
      <c r="BW489" s="496"/>
      <c r="BX489" s="496"/>
      <c r="BY489" s="496"/>
      <c r="BZ489" s="496"/>
      <c r="CA489" s="496"/>
      <c r="CB489" s="496"/>
      <c r="CC489" s="496"/>
      <c r="CD489" s="496"/>
      <c r="CE489" s="496"/>
      <c r="CF489" s="496"/>
      <c r="CG489" s="496"/>
      <c r="CH489" s="496"/>
      <c r="CI489" s="496"/>
      <c r="CJ489" s="496"/>
      <c r="CK489" s="496"/>
      <c r="CL489" s="496"/>
      <c r="CM489" s="496"/>
      <c r="CN489" s="496"/>
      <c r="CO489" s="496"/>
      <c r="CP489" s="496"/>
      <c r="CQ489" s="496"/>
      <c r="CR489" s="496"/>
      <c r="CS489" s="496"/>
      <c r="CT489" s="496"/>
      <c r="CU489" s="496"/>
      <c r="CV489" s="496"/>
      <c r="CW489" s="496"/>
      <c r="CX489" s="496"/>
      <c r="CY489" s="496"/>
      <c r="CZ489" s="496"/>
      <c r="DA489" s="496"/>
      <c r="DB489" s="496"/>
      <c r="DC489" s="496"/>
      <c r="DD489" s="496"/>
      <c r="DE489" s="496"/>
      <c r="DF489" s="496"/>
      <c r="DG489" s="496"/>
      <c r="DH489" s="496"/>
      <c r="DI489" s="496"/>
      <c r="DJ489" s="496"/>
      <c r="DK489" s="496"/>
      <c r="DL489" s="496"/>
      <c r="DM489" s="496"/>
      <c r="DN489" s="496"/>
      <c r="DO489" s="496"/>
      <c r="DP489" s="496"/>
      <c r="DQ489" s="496"/>
      <c r="DR489" s="496"/>
      <c r="DS489" s="496"/>
      <c r="DT489" s="496"/>
      <c r="DU489" s="496"/>
      <c r="DV489" s="496"/>
      <c r="DW489" s="496"/>
      <c r="DX489" s="496"/>
      <c r="DY489" s="496"/>
      <c r="DZ489" s="496"/>
      <c r="EA489" s="496"/>
      <c r="EB489" s="496"/>
      <c r="EC489" s="496"/>
      <c r="ED489" s="496"/>
      <c r="EE489" s="496"/>
      <c r="EF489" s="496"/>
      <c r="EG489" s="496"/>
      <c r="EH489" s="496"/>
      <c r="EI489" s="496"/>
      <c r="EJ489" s="496"/>
      <c r="EK489" s="496"/>
      <c r="EL489" s="496"/>
      <c r="EM489" s="496"/>
      <c r="EN489" s="496"/>
      <c r="EO489" s="496"/>
      <c r="EP489" s="496"/>
      <c r="EQ489" s="496"/>
      <c r="ER489" s="496"/>
      <c r="ES489" s="496"/>
      <c r="ET489" s="496"/>
      <c r="EU489" s="496"/>
      <c r="EV489" s="496"/>
      <c r="EW489" s="496"/>
      <c r="EX489" s="496"/>
      <c r="EY489" s="496"/>
      <c r="EZ489" s="496"/>
      <c r="FA489" s="496"/>
      <c r="FB489" s="496"/>
      <c r="FC489" s="496"/>
      <c r="FD489" s="496"/>
      <c r="FE489" s="496"/>
      <c r="FF489" s="496"/>
      <c r="FG489" s="496"/>
      <c r="FH489" s="496"/>
      <c r="FI489" s="496"/>
      <c r="FJ489" s="496"/>
      <c r="FK489" s="496"/>
      <c r="FL489" s="496"/>
      <c r="FM489" s="496"/>
      <c r="FN489" s="496"/>
      <c r="FO489" s="496"/>
      <c r="FP489" s="496"/>
      <c r="FQ489" s="496"/>
      <c r="FR489" s="496"/>
      <c r="FS489" s="496"/>
      <c r="FT489" s="496"/>
      <c r="FU489" s="496"/>
      <c r="FV489" s="496"/>
      <c r="FW489" s="496"/>
      <c r="FX489" s="496"/>
      <c r="FY489" s="496"/>
      <c r="FZ489" s="496"/>
      <c r="GA489" s="496"/>
      <c r="GB489" s="496"/>
      <c r="GC489" s="496"/>
      <c r="GD489" s="496"/>
      <c r="GE489" s="496"/>
      <c r="GF489" s="496"/>
      <c r="GG489" s="496"/>
      <c r="GH489" s="496"/>
      <c r="GI489" s="496"/>
      <c r="GJ489" s="496"/>
      <c r="GK489" s="496"/>
      <c r="GL489" s="496"/>
      <c r="GM489" s="496"/>
      <c r="GN489" s="496"/>
      <c r="GO489" s="496"/>
      <c r="GP489" s="496"/>
      <c r="GQ489" s="496"/>
      <c r="GR489" s="496"/>
      <c r="GS489" s="496"/>
      <c r="GT489" s="496"/>
      <c r="GU489" s="496"/>
      <c r="GV489" s="496"/>
      <c r="GW489" s="496"/>
      <c r="GX489" s="496"/>
      <c r="GY489" s="496"/>
      <c r="GZ489" s="496"/>
      <c r="HA489" s="496"/>
      <c r="HB489" s="496"/>
      <c r="HC489" s="496"/>
      <c r="HD489" s="496"/>
      <c r="HE489" s="496"/>
      <c r="HF489" s="496"/>
      <c r="HG489" s="496"/>
      <c r="HH489" s="496"/>
      <c r="HI489" s="496"/>
      <c r="HJ489" s="496"/>
      <c r="HK489" s="496"/>
      <c r="HL489" s="496"/>
      <c r="HM489" s="496"/>
      <c r="HN489" s="496"/>
      <c r="HO489" s="496"/>
      <c r="HP489" s="496"/>
      <c r="HQ489" s="496"/>
      <c r="HR489" s="496"/>
      <c r="HS489" s="496"/>
      <c r="HT489" s="496"/>
      <c r="HU489" s="496"/>
      <c r="HV489" s="496"/>
      <c r="HW489" s="496"/>
      <c r="HX489" s="496"/>
      <c r="HY489" s="496"/>
      <c r="HZ489" s="496"/>
      <c r="IA489" s="496"/>
      <c r="IB489" s="496"/>
      <c r="IC489" s="496"/>
      <c r="ID489" s="496"/>
      <c r="IE489" s="496"/>
      <c r="IF489" s="496"/>
      <c r="IG489" s="496"/>
      <c r="IH489" s="496"/>
      <c r="II489" s="496"/>
      <c r="IJ489" s="496"/>
      <c r="IK489" s="496"/>
      <c r="IL489" s="496"/>
      <c r="IM489" s="496"/>
      <c r="IN489" s="496"/>
      <c r="IO489" s="496"/>
      <c r="IP489" s="496"/>
      <c r="IQ489" s="496"/>
      <c r="IR489" s="496"/>
      <c r="IS489" s="496"/>
      <c r="IT489" s="496"/>
      <c r="IU489" s="496"/>
      <c r="IV489" s="496"/>
      <c r="IW489" s="496"/>
    </row>
    <row r="490" customFormat="false" ht="12.75" hidden="false" customHeight="false" outlineLevel="0" collapsed="false">
      <c r="A490" s="506"/>
      <c r="B490" s="503"/>
      <c r="C490" s="503"/>
      <c r="D490" s="503"/>
      <c r="E490" s="503"/>
      <c r="F490" s="503"/>
      <c r="G490" s="503"/>
      <c r="H490" s="503"/>
      <c r="I490" s="503"/>
      <c r="J490" s="503"/>
      <c r="K490" s="503"/>
      <c r="L490" s="503"/>
      <c r="M490" s="503"/>
      <c r="N490" s="503"/>
      <c r="O490" s="503"/>
      <c r="P490" s="503"/>
      <c r="Q490" s="503"/>
      <c r="R490" s="503"/>
      <c r="S490" s="503"/>
      <c r="T490" s="503"/>
      <c r="U490" s="503"/>
      <c r="V490" s="507"/>
      <c r="W490" s="507"/>
      <c r="X490" s="507"/>
      <c r="Y490" s="507"/>
      <c r="Z490" s="507"/>
      <c r="AA490" s="507"/>
      <c r="AB490" s="507"/>
      <c r="AC490" s="507"/>
      <c r="AD490" s="507"/>
      <c r="AE490" s="507"/>
      <c r="AF490" s="507"/>
      <c r="AG490" s="507"/>
      <c r="AH490" s="507"/>
      <c r="AI490" s="507"/>
      <c r="AJ490" s="507"/>
      <c r="AK490" s="507"/>
      <c r="AL490" s="507"/>
      <c r="AM490" s="507"/>
      <c r="AN490" s="507"/>
      <c r="AO490" s="507"/>
      <c r="AP490" s="507"/>
      <c r="AQ490" s="507"/>
      <c r="AR490" s="507"/>
      <c r="AS490" s="507"/>
      <c r="AT490" s="507"/>
      <c r="AU490" s="507"/>
      <c r="AV490" s="507"/>
      <c r="AW490" s="507"/>
      <c r="AX490" s="507"/>
      <c r="AY490" s="507"/>
      <c r="AZ490" s="507"/>
      <c r="BA490" s="507"/>
      <c r="BB490" s="507"/>
      <c r="BC490" s="507"/>
      <c r="BD490" s="507"/>
      <c r="BE490" s="507"/>
      <c r="BF490" s="507"/>
      <c r="BG490" s="507"/>
      <c r="BH490" s="507"/>
      <c r="BI490" s="507"/>
      <c r="BJ490" s="507"/>
      <c r="BK490" s="507"/>
      <c r="BL490" s="507"/>
      <c r="BM490" s="507"/>
      <c r="BN490" s="507"/>
      <c r="BO490" s="507"/>
      <c r="BP490" s="507"/>
      <c r="BQ490" s="507"/>
      <c r="BR490" s="507"/>
      <c r="BS490" s="507"/>
      <c r="BT490" s="507"/>
      <c r="BU490" s="507"/>
      <c r="BV490" s="507"/>
      <c r="BW490" s="507"/>
      <c r="BX490" s="507"/>
      <c r="BY490" s="507"/>
      <c r="BZ490" s="507"/>
      <c r="CA490" s="507"/>
      <c r="CB490" s="507"/>
      <c r="CC490" s="507"/>
      <c r="CD490" s="507"/>
      <c r="CE490" s="507"/>
      <c r="CF490" s="507"/>
      <c r="CG490" s="507"/>
      <c r="CH490" s="507"/>
      <c r="CI490" s="507"/>
      <c r="CJ490" s="507"/>
      <c r="CK490" s="507"/>
      <c r="CL490" s="507"/>
      <c r="CM490" s="507"/>
      <c r="CN490" s="507"/>
      <c r="CO490" s="507"/>
      <c r="CP490" s="507"/>
      <c r="CQ490" s="507"/>
      <c r="CR490" s="507"/>
      <c r="CS490" s="507"/>
      <c r="CT490" s="507"/>
      <c r="CU490" s="507"/>
      <c r="CV490" s="507"/>
      <c r="CW490" s="507"/>
      <c r="CX490" s="507"/>
      <c r="CY490" s="507"/>
      <c r="CZ490" s="507"/>
      <c r="DA490" s="507"/>
      <c r="DB490" s="507"/>
      <c r="DC490" s="507"/>
      <c r="DD490" s="507"/>
      <c r="DE490" s="507"/>
      <c r="DF490" s="507"/>
      <c r="DG490" s="507"/>
      <c r="DH490" s="507"/>
      <c r="DI490" s="507"/>
      <c r="DJ490" s="507"/>
      <c r="DK490" s="507"/>
      <c r="DL490" s="507"/>
      <c r="DM490" s="507"/>
      <c r="DN490" s="507"/>
      <c r="DO490" s="507"/>
      <c r="DP490" s="507"/>
      <c r="DQ490" s="507"/>
      <c r="DR490" s="507"/>
      <c r="DS490" s="507"/>
      <c r="DT490" s="507"/>
      <c r="DU490" s="507"/>
      <c r="DV490" s="507"/>
      <c r="DW490" s="507"/>
      <c r="DX490" s="507"/>
      <c r="DY490" s="507"/>
      <c r="DZ490" s="507"/>
      <c r="EA490" s="507"/>
      <c r="EB490" s="507"/>
      <c r="EC490" s="507"/>
      <c r="ED490" s="507"/>
      <c r="EE490" s="507"/>
      <c r="EF490" s="507"/>
      <c r="EG490" s="507"/>
      <c r="EH490" s="507"/>
      <c r="EI490" s="507"/>
      <c r="EJ490" s="507"/>
      <c r="EK490" s="507"/>
      <c r="EL490" s="507"/>
      <c r="EM490" s="507"/>
      <c r="EN490" s="507"/>
      <c r="EO490" s="507"/>
      <c r="EP490" s="507"/>
      <c r="EQ490" s="507"/>
      <c r="ER490" s="507"/>
      <c r="ES490" s="507"/>
      <c r="ET490" s="507"/>
      <c r="EU490" s="507"/>
      <c r="EV490" s="507"/>
      <c r="EW490" s="507"/>
      <c r="EX490" s="507"/>
      <c r="EY490" s="507"/>
      <c r="EZ490" s="507"/>
      <c r="FA490" s="507"/>
      <c r="FB490" s="507"/>
      <c r="FC490" s="507"/>
      <c r="FD490" s="507"/>
      <c r="FE490" s="507"/>
      <c r="FF490" s="507"/>
      <c r="FG490" s="507"/>
      <c r="FH490" s="507"/>
      <c r="FI490" s="507"/>
      <c r="FJ490" s="507"/>
      <c r="FK490" s="507"/>
      <c r="FL490" s="507"/>
      <c r="FM490" s="507"/>
      <c r="FN490" s="507"/>
      <c r="FO490" s="507"/>
      <c r="FP490" s="507"/>
      <c r="FQ490" s="507"/>
      <c r="FR490" s="507"/>
      <c r="FS490" s="507"/>
      <c r="FT490" s="507"/>
      <c r="FU490" s="507"/>
      <c r="FV490" s="507"/>
      <c r="FW490" s="507"/>
      <c r="FX490" s="507"/>
      <c r="FY490" s="507"/>
      <c r="FZ490" s="507"/>
      <c r="GA490" s="507"/>
      <c r="GB490" s="507"/>
      <c r="GC490" s="507"/>
      <c r="GD490" s="507"/>
      <c r="GE490" s="507"/>
      <c r="GF490" s="507"/>
      <c r="GG490" s="507"/>
      <c r="GH490" s="507"/>
      <c r="GI490" s="507"/>
      <c r="GJ490" s="507"/>
      <c r="GK490" s="507"/>
      <c r="GL490" s="507"/>
      <c r="GM490" s="507"/>
      <c r="GN490" s="507"/>
      <c r="GO490" s="507"/>
      <c r="GP490" s="507"/>
      <c r="GQ490" s="507"/>
      <c r="GR490" s="507"/>
      <c r="GS490" s="507"/>
      <c r="GT490" s="507"/>
      <c r="GU490" s="507"/>
      <c r="GV490" s="507"/>
      <c r="GW490" s="507"/>
      <c r="GX490" s="507"/>
      <c r="GY490" s="507"/>
      <c r="GZ490" s="507"/>
      <c r="HA490" s="507"/>
      <c r="HB490" s="507"/>
      <c r="HC490" s="507"/>
      <c r="HD490" s="507"/>
      <c r="HE490" s="507"/>
      <c r="HF490" s="507"/>
      <c r="HG490" s="507"/>
      <c r="HH490" s="507"/>
      <c r="HI490" s="507"/>
      <c r="HJ490" s="507"/>
      <c r="HK490" s="507"/>
      <c r="HL490" s="507"/>
      <c r="HM490" s="507"/>
      <c r="HN490" s="507"/>
      <c r="HO490" s="507"/>
      <c r="HP490" s="507"/>
      <c r="HQ490" s="507"/>
      <c r="HR490" s="507"/>
      <c r="HS490" s="507"/>
      <c r="HT490" s="507"/>
      <c r="HU490" s="507"/>
      <c r="HV490" s="507"/>
      <c r="HW490" s="507"/>
      <c r="HX490" s="507"/>
      <c r="HY490" s="507"/>
      <c r="HZ490" s="507"/>
      <c r="IA490" s="507"/>
      <c r="IB490" s="507"/>
      <c r="IC490" s="507"/>
      <c r="ID490" s="507"/>
      <c r="IE490" s="507"/>
      <c r="IF490" s="507"/>
      <c r="IG490" s="507"/>
      <c r="IH490" s="507"/>
      <c r="II490" s="507"/>
      <c r="IJ490" s="507"/>
      <c r="IK490" s="507"/>
      <c r="IL490" s="507"/>
      <c r="IM490" s="507"/>
      <c r="IN490" s="507"/>
      <c r="IO490" s="507"/>
      <c r="IP490" s="507"/>
      <c r="IQ490" s="507"/>
      <c r="IR490" s="507"/>
      <c r="IS490" s="507"/>
      <c r="IT490" s="507"/>
      <c r="IU490" s="507"/>
      <c r="IV490" s="507"/>
      <c r="IW490" s="507"/>
    </row>
    <row r="491" customFormat="false" ht="12.75" hidden="false" customHeight="false" outlineLevel="0" collapsed="false">
      <c r="A491" s="379"/>
      <c r="B491" s="503"/>
      <c r="C491" s="503"/>
      <c r="D491" s="503"/>
      <c r="E491" s="503"/>
      <c r="F491" s="503"/>
      <c r="G491" s="503"/>
      <c r="H491" s="503"/>
      <c r="I491" s="503"/>
      <c r="J491" s="503"/>
      <c r="K491" s="503"/>
      <c r="L491" s="503"/>
      <c r="M491" s="503"/>
      <c r="N491" s="503"/>
      <c r="O491" s="503"/>
      <c r="P491" s="503"/>
      <c r="Q491" s="503"/>
      <c r="R491" s="503"/>
      <c r="S491" s="503"/>
      <c r="T491" s="503"/>
      <c r="U491" s="503"/>
      <c r="V491" s="496"/>
      <c r="W491" s="496"/>
      <c r="X491" s="496"/>
      <c r="Y491" s="496"/>
      <c r="Z491" s="496"/>
      <c r="AA491" s="496"/>
      <c r="AB491" s="496"/>
      <c r="AC491" s="496"/>
      <c r="AD491" s="496"/>
      <c r="AE491" s="496"/>
      <c r="AF491" s="496"/>
      <c r="AG491" s="496"/>
      <c r="AH491" s="496"/>
      <c r="AI491" s="496"/>
      <c r="AJ491" s="496"/>
      <c r="AK491" s="496"/>
      <c r="AL491" s="496"/>
      <c r="AM491" s="496"/>
      <c r="AN491" s="496"/>
      <c r="AO491" s="496"/>
      <c r="AP491" s="496"/>
      <c r="AQ491" s="496"/>
      <c r="AR491" s="496"/>
      <c r="AS491" s="496"/>
      <c r="AT491" s="496"/>
      <c r="AU491" s="496"/>
      <c r="AV491" s="496"/>
      <c r="AW491" s="496"/>
      <c r="AX491" s="496"/>
      <c r="AY491" s="496"/>
      <c r="AZ491" s="496"/>
      <c r="BA491" s="496"/>
      <c r="BB491" s="496"/>
      <c r="BC491" s="496"/>
      <c r="BD491" s="496"/>
      <c r="BE491" s="496"/>
      <c r="BF491" s="496"/>
      <c r="BG491" s="496"/>
      <c r="BH491" s="496"/>
      <c r="BI491" s="496"/>
      <c r="BJ491" s="496"/>
      <c r="BK491" s="496"/>
      <c r="BL491" s="496"/>
      <c r="BM491" s="496"/>
      <c r="BN491" s="496"/>
      <c r="BO491" s="496"/>
      <c r="BP491" s="496"/>
      <c r="BQ491" s="496"/>
      <c r="BR491" s="496"/>
      <c r="BS491" s="496"/>
      <c r="BT491" s="496"/>
      <c r="BU491" s="496"/>
      <c r="BV491" s="496"/>
      <c r="BW491" s="496"/>
      <c r="BX491" s="496"/>
      <c r="BY491" s="496"/>
      <c r="BZ491" s="496"/>
      <c r="CA491" s="496"/>
      <c r="CB491" s="496"/>
      <c r="CC491" s="496"/>
      <c r="CD491" s="496"/>
      <c r="CE491" s="496"/>
      <c r="CF491" s="496"/>
      <c r="CG491" s="496"/>
      <c r="CH491" s="496"/>
      <c r="CI491" s="496"/>
      <c r="CJ491" s="496"/>
      <c r="CK491" s="496"/>
      <c r="CL491" s="496"/>
      <c r="CM491" s="496"/>
      <c r="CN491" s="496"/>
      <c r="CO491" s="496"/>
      <c r="CP491" s="496"/>
      <c r="CQ491" s="496"/>
      <c r="CR491" s="496"/>
      <c r="CS491" s="496"/>
      <c r="CT491" s="496"/>
      <c r="CU491" s="496"/>
      <c r="CV491" s="496"/>
      <c r="CW491" s="496"/>
      <c r="CX491" s="496"/>
      <c r="CY491" s="496"/>
      <c r="CZ491" s="496"/>
      <c r="DA491" s="496"/>
      <c r="DB491" s="496"/>
      <c r="DC491" s="496"/>
      <c r="DD491" s="496"/>
      <c r="DE491" s="496"/>
      <c r="DF491" s="496"/>
      <c r="DG491" s="496"/>
      <c r="DH491" s="496"/>
      <c r="DI491" s="496"/>
      <c r="DJ491" s="496"/>
      <c r="DK491" s="496"/>
      <c r="DL491" s="496"/>
      <c r="DM491" s="496"/>
      <c r="DN491" s="496"/>
      <c r="DO491" s="496"/>
      <c r="DP491" s="496"/>
      <c r="DQ491" s="496"/>
      <c r="DR491" s="496"/>
      <c r="DS491" s="496"/>
      <c r="DT491" s="496"/>
      <c r="DU491" s="496"/>
      <c r="DV491" s="496"/>
      <c r="DW491" s="496"/>
      <c r="DX491" s="496"/>
      <c r="DY491" s="496"/>
      <c r="DZ491" s="496"/>
      <c r="EA491" s="496"/>
      <c r="EB491" s="496"/>
      <c r="EC491" s="496"/>
      <c r="ED491" s="496"/>
      <c r="EE491" s="496"/>
      <c r="EF491" s="496"/>
      <c r="EG491" s="496"/>
      <c r="EH491" s="496"/>
      <c r="EI491" s="496"/>
      <c r="EJ491" s="496"/>
      <c r="EK491" s="496"/>
      <c r="EL491" s="496"/>
      <c r="EM491" s="496"/>
      <c r="EN491" s="496"/>
      <c r="EO491" s="496"/>
      <c r="EP491" s="496"/>
      <c r="EQ491" s="496"/>
      <c r="ER491" s="496"/>
      <c r="ES491" s="496"/>
      <c r="ET491" s="496"/>
      <c r="EU491" s="496"/>
      <c r="EV491" s="496"/>
      <c r="EW491" s="496"/>
      <c r="EX491" s="496"/>
      <c r="EY491" s="496"/>
      <c r="EZ491" s="496"/>
      <c r="FA491" s="496"/>
      <c r="FB491" s="496"/>
      <c r="FC491" s="496"/>
      <c r="FD491" s="496"/>
      <c r="FE491" s="496"/>
      <c r="FF491" s="496"/>
      <c r="FG491" s="496"/>
      <c r="FH491" s="496"/>
      <c r="FI491" s="496"/>
      <c r="FJ491" s="496"/>
      <c r="FK491" s="496"/>
      <c r="FL491" s="496"/>
      <c r="FM491" s="496"/>
      <c r="FN491" s="496"/>
      <c r="FO491" s="496"/>
      <c r="FP491" s="496"/>
      <c r="FQ491" s="496"/>
      <c r="FR491" s="496"/>
      <c r="FS491" s="496"/>
      <c r="FT491" s="496"/>
      <c r="FU491" s="496"/>
      <c r="FV491" s="496"/>
      <c r="FW491" s="496"/>
      <c r="FX491" s="496"/>
      <c r="FY491" s="496"/>
      <c r="FZ491" s="496"/>
      <c r="GA491" s="496"/>
      <c r="GB491" s="496"/>
      <c r="GC491" s="496"/>
      <c r="GD491" s="496"/>
      <c r="GE491" s="496"/>
      <c r="GF491" s="496"/>
      <c r="GG491" s="496"/>
      <c r="GH491" s="496"/>
      <c r="GI491" s="496"/>
      <c r="GJ491" s="496"/>
      <c r="GK491" s="496"/>
      <c r="GL491" s="496"/>
      <c r="GM491" s="496"/>
      <c r="GN491" s="496"/>
      <c r="GO491" s="496"/>
      <c r="GP491" s="496"/>
      <c r="GQ491" s="496"/>
      <c r="GR491" s="496"/>
      <c r="GS491" s="496"/>
      <c r="GT491" s="496"/>
      <c r="GU491" s="496"/>
      <c r="GV491" s="496"/>
      <c r="GW491" s="496"/>
      <c r="GX491" s="496"/>
      <c r="GY491" s="496"/>
      <c r="GZ491" s="496"/>
      <c r="HA491" s="496"/>
      <c r="HB491" s="496"/>
      <c r="HC491" s="496"/>
      <c r="HD491" s="496"/>
      <c r="HE491" s="496"/>
      <c r="HF491" s="496"/>
      <c r="HG491" s="496"/>
      <c r="HH491" s="496"/>
      <c r="HI491" s="496"/>
      <c r="HJ491" s="496"/>
      <c r="HK491" s="496"/>
      <c r="HL491" s="496"/>
      <c r="HM491" s="496"/>
      <c r="HN491" s="496"/>
      <c r="HO491" s="496"/>
      <c r="HP491" s="496"/>
      <c r="HQ491" s="496"/>
      <c r="HR491" s="496"/>
      <c r="HS491" s="496"/>
      <c r="HT491" s="496"/>
      <c r="HU491" s="496"/>
      <c r="HV491" s="496"/>
      <c r="HW491" s="496"/>
      <c r="HX491" s="496"/>
      <c r="HY491" s="496"/>
      <c r="HZ491" s="496"/>
      <c r="IA491" s="496"/>
      <c r="IB491" s="496"/>
      <c r="IC491" s="496"/>
      <c r="ID491" s="496"/>
      <c r="IE491" s="496"/>
      <c r="IF491" s="496"/>
      <c r="IG491" s="496"/>
      <c r="IH491" s="496"/>
      <c r="II491" s="496"/>
      <c r="IJ491" s="496"/>
      <c r="IK491" s="496"/>
      <c r="IL491" s="496"/>
      <c r="IM491" s="496"/>
      <c r="IN491" s="496"/>
      <c r="IO491" s="496"/>
      <c r="IP491" s="496"/>
      <c r="IQ491" s="496"/>
      <c r="IR491" s="496"/>
      <c r="IS491" s="496"/>
      <c r="IT491" s="496"/>
      <c r="IU491" s="496"/>
      <c r="IV491" s="496"/>
      <c r="IW491" s="496"/>
    </row>
    <row r="492" customFormat="false" ht="12.75" hidden="false" customHeight="false" outlineLevel="0" collapsed="false">
      <c r="A492" s="383"/>
      <c r="B492" s="503"/>
      <c r="C492" s="503"/>
      <c r="D492" s="503"/>
      <c r="E492" s="503"/>
      <c r="F492" s="503"/>
      <c r="G492" s="503"/>
      <c r="H492" s="503"/>
      <c r="I492" s="503"/>
      <c r="J492" s="503"/>
      <c r="K492" s="503"/>
      <c r="L492" s="503"/>
      <c r="M492" s="503"/>
      <c r="N492" s="503"/>
      <c r="O492" s="503"/>
      <c r="P492" s="503"/>
      <c r="Q492" s="503"/>
      <c r="R492" s="503"/>
      <c r="S492" s="503"/>
      <c r="T492" s="503"/>
      <c r="U492" s="503"/>
      <c r="V492" s="496"/>
      <c r="W492" s="496"/>
      <c r="X492" s="496"/>
      <c r="Y492" s="496"/>
      <c r="Z492" s="496"/>
      <c r="AA492" s="496"/>
      <c r="AB492" s="496"/>
      <c r="AC492" s="496"/>
      <c r="AD492" s="496"/>
      <c r="AE492" s="496"/>
      <c r="AF492" s="496"/>
      <c r="AG492" s="496"/>
      <c r="AH492" s="496"/>
      <c r="AI492" s="496"/>
      <c r="AJ492" s="496"/>
      <c r="AK492" s="496"/>
      <c r="AL492" s="496"/>
      <c r="AM492" s="496"/>
      <c r="AN492" s="496"/>
      <c r="AO492" s="496"/>
      <c r="AP492" s="496"/>
      <c r="AQ492" s="496"/>
      <c r="AR492" s="496"/>
      <c r="AS492" s="496"/>
      <c r="AT492" s="496"/>
      <c r="AU492" s="496"/>
      <c r="AV492" s="496"/>
      <c r="AW492" s="496"/>
      <c r="AX492" s="496"/>
      <c r="AY492" s="496"/>
      <c r="AZ492" s="496"/>
      <c r="BA492" s="496"/>
      <c r="BB492" s="496"/>
      <c r="BC492" s="496"/>
      <c r="BD492" s="496"/>
      <c r="BE492" s="496"/>
      <c r="BF492" s="496"/>
      <c r="BG492" s="496"/>
      <c r="BH492" s="496"/>
      <c r="BI492" s="496"/>
      <c r="BJ492" s="496"/>
      <c r="BK492" s="496"/>
      <c r="BL492" s="496"/>
      <c r="BM492" s="496"/>
      <c r="BN492" s="496"/>
      <c r="BO492" s="496"/>
      <c r="BP492" s="496"/>
      <c r="BQ492" s="496"/>
      <c r="BR492" s="496"/>
      <c r="BS492" s="496"/>
      <c r="BT492" s="496"/>
      <c r="BU492" s="496"/>
      <c r="BV492" s="496"/>
      <c r="BW492" s="496"/>
      <c r="BX492" s="496"/>
      <c r="BY492" s="496"/>
      <c r="BZ492" s="496"/>
      <c r="CA492" s="496"/>
      <c r="CB492" s="496"/>
      <c r="CC492" s="496"/>
      <c r="CD492" s="496"/>
      <c r="CE492" s="496"/>
      <c r="CF492" s="496"/>
      <c r="CG492" s="496"/>
      <c r="CH492" s="496"/>
      <c r="CI492" s="496"/>
      <c r="CJ492" s="496"/>
      <c r="CK492" s="496"/>
      <c r="CL492" s="496"/>
      <c r="CM492" s="496"/>
      <c r="CN492" s="496"/>
      <c r="CO492" s="496"/>
      <c r="CP492" s="496"/>
      <c r="CQ492" s="496"/>
      <c r="CR492" s="496"/>
      <c r="CS492" s="496"/>
      <c r="CT492" s="496"/>
      <c r="CU492" s="496"/>
      <c r="CV492" s="496"/>
      <c r="CW492" s="496"/>
      <c r="CX492" s="496"/>
      <c r="CY492" s="496"/>
      <c r="CZ492" s="496"/>
      <c r="DA492" s="496"/>
      <c r="DB492" s="496"/>
      <c r="DC492" s="496"/>
      <c r="DD492" s="496"/>
      <c r="DE492" s="496"/>
      <c r="DF492" s="496"/>
      <c r="DG492" s="496"/>
      <c r="DH492" s="496"/>
      <c r="DI492" s="496"/>
      <c r="DJ492" s="496"/>
      <c r="DK492" s="496"/>
      <c r="DL492" s="496"/>
      <c r="DM492" s="496"/>
      <c r="DN492" s="496"/>
      <c r="DO492" s="496"/>
      <c r="DP492" s="496"/>
      <c r="DQ492" s="496"/>
      <c r="DR492" s="496"/>
      <c r="DS492" s="496"/>
      <c r="DT492" s="496"/>
      <c r="DU492" s="496"/>
      <c r="DV492" s="496"/>
      <c r="DW492" s="496"/>
      <c r="DX492" s="496"/>
      <c r="DY492" s="496"/>
      <c r="DZ492" s="496"/>
      <c r="EA492" s="496"/>
      <c r="EB492" s="496"/>
      <c r="EC492" s="496"/>
      <c r="ED492" s="496"/>
      <c r="EE492" s="496"/>
      <c r="EF492" s="496"/>
      <c r="EG492" s="496"/>
      <c r="EH492" s="496"/>
      <c r="EI492" s="496"/>
      <c r="EJ492" s="496"/>
      <c r="EK492" s="496"/>
      <c r="EL492" s="496"/>
      <c r="EM492" s="496"/>
      <c r="EN492" s="496"/>
      <c r="EO492" s="496"/>
      <c r="EP492" s="496"/>
      <c r="EQ492" s="496"/>
      <c r="ER492" s="496"/>
      <c r="ES492" s="496"/>
      <c r="ET492" s="496"/>
      <c r="EU492" s="496"/>
      <c r="EV492" s="496"/>
      <c r="EW492" s="496"/>
      <c r="EX492" s="496"/>
      <c r="EY492" s="496"/>
      <c r="EZ492" s="496"/>
      <c r="FA492" s="496"/>
      <c r="FB492" s="496"/>
      <c r="FC492" s="496"/>
      <c r="FD492" s="496"/>
      <c r="FE492" s="496"/>
      <c r="FF492" s="496"/>
      <c r="FG492" s="496"/>
      <c r="FH492" s="496"/>
      <c r="FI492" s="496"/>
      <c r="FJ492" s="496"/>
      <c r="FK492" s="496"/>
      <c r="FL492" s="496"/>
      <c r="FM492" s="496"/>
      <c r="FN492" s="496"/>
      <c r="FO492" s="496"/>
      <c r="FP492" s="496"/>
      <c r="FQ492" s="496"/>
      <c r="FR492" s="496"/>
      <c r="FS492" s="496"/>
      <c r="FT492" s="496"/>
      <c r="FU492" s="496"/>
      <c r="FV492" s="496"/>
      <c r="FW492" s="496"/>
      <c r="FX492" s="496"/>
      <c r="FY492" s="496"/>
      <c r="FZ492" s="496"/>
      <c r="GA492" s="496"/>
      <c r="GB492" s="496"/>
      <c r="GC492" s="496"/>
      <c r="GD492" s="496"/>
      <c r="GE492" s="496"/>
      <c r="GF492" s="496"/>
      <c r="GG492" s="496"/>
      <c r="GH492" s="496"/>
      <c r="GI492" s="496"/>
      <c r="GJ492" s="496"/>
      <c r="GK492" s="496"/>
      <c r="GL492" s="496"/>
      <c r="GM492" s="496"/>
      <c r="GN492" s="496"/>
      <c r="GO492" s="496"/>
      <c r="GP492" s="496"/>
      <c r="GQ492" s="496"/>
      <c r="GR492" s="496"/>
      <c r="GS492" s="496"/>
      <c r="GT492" s="496"/>
      <c r="GU492" s="496"/>
      <c r="GV492" s="496"/>
      <c r="GW492" s="496"/>
      <c r="GX492" s="496"/>
      <c r="GY492" s="496"/>
      <c r="GZ492" s="496"/>
      <c r="HA492" s="496"/>
      <c r="HB492" s="496"/>
      <c r="HC492" s="496"/>
      <c r="HD492" s="496"/>
      <c r="HE492" s="496"/>
      <c r="HF492" s="496"/>
      <c r="HG492" s="496"/>
      <c r="HH492" s="496"/>
      <c r="HI492" s="496"/>
      <c r="HJ492" s="496"/>
      <c r="HK492" s="496"/>
      <c r="HL492" s="496"/>
      <c r="HM492" s="496"/>
      <c r="HN492" s="496"/>
      <c r="HO492" s="496"/>
      <c r="HP492" s="496"/>
      <c r="HQ492" s="496"/>
      <c r="HR492" s="496"/>
      <c r="HS492" s="496"/>
      <c r="HT492" s="496"/>
      <c r="HU492" s="496"/>
      <c r="HV492" s="496"/>
      <c r="HW492" s="496"/>
      <c r="HX492" s="496"/>
      <c r="HY492" s="496"/>
      <c r="HZ492" s="496"/>
      <c r="IA492" s="496"/>
      <c r="IB492" s="496"/>
      <c r="IC492" s="496"/>
      <c r="ID492" s="496"/>
      <c r="IE492" s="496"/>
      <c r="IF492" s="496"/>
      <c r="IG492" s="496"/>
      <c r="IH492" s="496"/>
      <c r="II492" s="496"/>
      <c r="IJ492" s="496"/>
      <c r="IK492" s="496"/>
      <c r="IL492" s="496"/>
      <c r="IM492" s="496"/>
      <c r="IN492" s="496"/>
      <c r="IO492" s="496"/>
      <c r="IP492" s="496"/>
      <c r="IQ492" s="496"/>
      <c r="IR492" s="496"/>
      <c r="IS492" s="496"/>
      <c r="IT492" s="496"/>
      <c r="IU492" s="496"/>
      <c r="IV492" s="496"/>
      <c r="IW492" s="496"/>
    </row>
    <row r="493" customFormat="false" ht="12.75" hidden="false" customHeight="false" outlineLevel="0" collapsed="false">
      <c r="A493" s="383"/>
      <c r="B493" s="503"/>
      <c r="C493" s="503"/>
      <c r="D493" s="503"/>
      <c r="E493" s="503"/>
      <c r="F493" s="503"/>
      <c r="G493" s="503"/>
      <c r="H493" s="503"/>
      <c r="I493" s="503"/>
      <c r="J493" s="503"/>
      <c r="K493" s="503"/>
      <c r="L493" s="503"/>
      <c r="M493" s="503"/>
      <c r="N493" s="503"/>
      <c r="O493" s="503"/>
      <c r="P493" s="503"/>
      <c r="Q493" s="503"/>
      <c r="R493" s="503"/>
      <c r="S493" s="503"/>
      <c r="T493" s="503"/>
      <c r="U493" s="503"/>
      <c r="V493" s="496"/>
      <c r="W493" s="496"/>
      <c r="X493" s="496"/>
      <c r="Y493" s="496"/>
      <c r="Z493" s="496"/>
      <c r="AA493" s="496"/>
      <c r="AB493" s="496"/>
      <c r="AC493" s="496"/>
      <c r="AD493" s="496"/>
      <c r="AE493" s="496"/>
      <c r="AF493" s="496"/>
      <c r="AG493" s="496"/>
      <c r="AH493" s="496"/>
      <c r="AI493" s="496"/>
      <c r="AJ493" s="496"/>
      <c r="AK493" s="496"/>
      <c r="AL493" s="496"/>
      <c r="AM493" s="496"/>
      <c r="AN493" s="496"/>
      <c r="AO493" s="496"/>
      <c r="AP493" s="496"/>
      <c r="AQ493" s="496"/>
      <c r="AR493" s="496"/>
      <c r="AS493" s="496"/>
      <c r="AT493" s="496"/>
      <c r="AU493" s="496"/>
      <c r="AV493" s="496"/>
      <c r="AW493" s="496"/>
      <c r="AX493" s="496"/>
      <c r="AY493" s="496"/>
      <c r="AZ493" s="496"/>
      <c r="BA493" s="496"/>
      <c r="BB493" s="496"/>
      <c r="BC493" s="496"/>
      <c r="BD493" s="496"/>
      <c r="BE493" s="496"/>
      <c r="BF493" s="496"/>
      <c r="BG493" s="496"/>
      <c r="BH493" s="496"/>
      <c r="BI493" s="496"/>
      <c r="BJ493" s="496"/>
      <c r="BK493" s="496"/>
      <c r="BL493" s="496"/>
      <c r="BM493" s="496"/>
      <c r="BN493" s="496"/>
      <c r="BO493" s="496"/>
      <c r="BP493" s="496"/>
      <c r="BQ493" s="496"/>
      <c r="BR493" s="496"/>
      <c r="BS493" s="496"/>
      <c r="BT493" s="496"/>
      <c r="BU493" s="496"/>
      <c r="BV493" s="496"/>
      <c r="BW493" s="496"/>
      <c r="BX493" s="496"/>
      <c r="BY493" s="496"/>
      <c r="BZ493" s="496"/>
      <c r="CA493" s="496"/>
      <c r="CB493" s="496"/>
      <c r="CC493" s="496"/>
      <c r="CD493" s="496"/>
      <c r="CE493" s="496"/>
      <c r="CF493" s="496"/>
      <c r="CG493" s="496"/>
      <c r="CH493" s="496"/>
      <c r="CI493" s="496"/>
      <c r="CJ493" s="496"/>
      <c r="CK493" s="496"/>
      <c r="CL493" s="496"/>
      <c r="CM493" s="496"/>
      <c r="CN493" s="496"/>
      <c r="CO493" s="496"/>
      <c r="CP493" s="496"/>
      <c r="CQ493" s="496"/>
      <c r="CR493" s="496"/>
      <c r="CS493" s="496"/>
      <c r="CT493" s="496"/>
      <c r="CU493" s="496"/>
      <c r="CV493" s="496"/>
      <c r="CW493" s="496"/>
      <c r="CX493" s="496"/>
      <c r="CY493" s="496"/>
      <c r="CZ493" s="496"/>
      <c r="DA493" s="496"/>
      <c r="DB493" s="496"/>
      <c r="DC493" s="496"/>
      <c r="DD493" s="496"/>
      <c r="DE493" s="496"/>
      <c r="DF493" s="496"/>
      <c r="DG493" s="496"/>
      <c r="DH493" s="496"/>
      <c r="DI493" s="496"/>
      <c r="DJ493" s="496"/>
      <c r="DK493" s="496"/>
      <c r="DL493" s="496"/>
      <c r="DM493" s="496"/>
      <c r="DN493" s="496"/>
      <c r="DO493" s="496"/>
      <c r="DP493" s="496"/>
      <c r="DQ493" s="496"/>
      <c r="DR493" s="496"/>
      <c r="DS493" s="496"/>
      <c r="DT493" s="496"/>
      <c r="DU493" s="496"/>
      <c r="DV493" s="496"/>
      <c r="DW493" s="496"/>
      <c r="DX493" s="496"/>
      <c r="DY493" s="496"/>
      <c r="DZ493" s="496"/>
      <c r="EA493" s="496"/>
      <c r="EB493" s="496"/>
      <c r="EC493" s="496"/>
      <c r="ED493" s="496"/>
      <c r="EE493" s="496"/>
      <c r="EF493" s="496"/>
      <c r="EG493" s="496"/>
      <c r="EH493" s="496"/>
      <c r="EI493" s="496"/>
      <c r="EJ493" s="496"/>
      <c r="EK493" s="496"/>
      <c r="EL493" s="496"/>
      <c r="EM493" s="496"/>
      <c r="EN493" s="496"/>
      <c r="EO493" s="496"/>
      <c r="EP493" s="496"/>
      <c r="EQ493" s="496"/>
      <c r="ER493" s="496"/>
      <c r="ES493" s="496"/>
      <c r="ET493" s="496"/>
      <c r="EU493" s="496"/>
      <c r="EV493" s="496"/>
      <c r="EW493" s="496"/>
      <c r="EX493" s="496"/>
      <c r="EY493" s="496"/>
      <c r="EZ493" s="496"/>
      <c r="FA493" s="496"/>
      <c r="FB493" s="496"/>
      <c r="FC493" s="496"/>
      <c r="FD493" s="496"/>
      <c r="FE493" s="496"/>
      <c r="FF493" s="496"/>
      <c r="FG493" s="496"/>
      <c r="FH493" s="496"/>
      <c r="FI493" s="496"/>
      <c r="FJ493" s="496"/>
      <c r="FK493" s="496"/>
      <c r="FL493" s="496"/>
      <c r="FM493" s="496"/>
      <c r="FN493" s="496"/>
      <c r="FO493" s="496"/>
      <c r="FP493" s="496"/>
      <c r="FQ493" s="496"/>
      <c r="FR493" s="496"/>
      <c r="FS493" s="496"/>
      <c r="FT493" s="496"/>
      <c r="FU493" s="496"/>
      <c r="FV493" s="496"/>
      <c r="FW493" s="496"/>
      <c r="FX493" s="496"/>
      <c r="FY493" s="496"/>
      <c r="FZ493" s="496"/>
      <c r="GA493" s="496"/>
      <c r="GB493" s="496"/>
      <c r="GC493" s="496"/>
      <c r="GD493" s="496"/>
      <c r="GE493" s="496"/>
      <c r="GF493" s="496"/>
      <c r="GG493" s="496"/>
      <c r="GH493" s="496"/>
      <c r="GI493" s="496"/>
      <c r="GJ493" s="496"/>
      <c r="GK493" s="496"/>
      <c r="GL493" s="496"/>
      <c r="GM493" s="496"/>
      <c r="GN493" s="496"/>
      <c r="GO493" s="496"/>
      <c r="GP493" s="496"/>
      <c r="GQ493" s="496"/>
      <c r="GR493" s="496"/>
      <c r="GS493" s="496"/>
      <c r="GT493" s="496"/>
      <c r="GU493" s="496"/>
      <c r="GV493" s="496"/>
      <c r="GW493" s="496"/>
      <c r="GX493" s="496"/>
      <c r="GY493" s="496"/>
      <c r="GZ493" s="496"/>
      <c r="HA493" s="496"/>
      <c r="HB493" s="496"/>
      <c r="HC493" s="496"/>
      <c r="HD493" s="496"/>
      <c r="HE493" s="496"/>
      <c r="HF493" s="496"/>
      <c r="HG493" s="496"/>
      <c r="HH493" s="496"/>
      <c r="HI493" s="496"/>
      <c r="HJ493" s="496"/>
      <c r="HK493" s="496"/>
      <c r="HL493" s="496"/>
      <c r="HM493" s="496"/>
      <c r="HN493" s="496"/>
      <c r="HO493" s="496"/>
      <c r="HP493" s="496"/>
      <c r="HQ493" s="496"/>
      <c r="HR493" s="496"/>
      <c r="HS493" s="496"/>
      <c r="HT493" s="496"/>
      <c r="HU493" s="496"/>
      <c r="HV493" s="496"/>
      <c r="HW493" s="496"/>
      <c r="HX493" s="496"/>
      <c r="HY493" s="496"/>
      <c r="HZ493" s="496"/>
      <c r="IA493" s="496"/>
      <c r="IB493" s="496"/>
      <c r="IC493" s="496"/>
      <c r="ID493" s="496"/>
      <c r="IE493" s="496"/>
      <c r="IF493" s="496"/>
      <c r="IG493" s="496"/>
      <c r="IH493" s="496"/>
      <c r="II493" s="496"/>
      <c r="IJ493" s="496"/>
      <c r="IK493" s="496"/>
      <c r="IL493" s="496"/>
      <c r="IM493" s="496"/>
      <c r="IN493" s="496"/>
      <c r="IO493" s="496"/>
      <c r="IP493" s="496"/>
      <c r="IQ493" s="496"/>
      <c r="IR493" s="496"/>
      <c r="IS493" s="496"/>
      <c r="IT493" s="496"/>
      <c r="IU493" s="496"/>
      <c r="IV493" s="496"/>
      <c r="IW493" s="496"/>
    </row>
    <row r="494" customFormat="false" ht="12.75" hidden="false" customHeight="false" outlineLevel="0" collapsed="false">
      <c r="A494" s="383"/>
      <c r="B494" s="503"/>
      <c r="C494" s="503"/>
      <c r="D494" s="503"/>
      <c r="E494" s="503"/>
      <c r="F494" s="503"/>
      <c r="G494" s="503"/>
      <c r="H494" s="503"/>
      <c r="I494" s="503"/>
      <c r="J494" s="503"/>
      <c r="K494" s="503"/>
      <c r="L494" s="503"/>
      <c r="M494" s="503"/>
      <c r="N494" s="503"/>
      <c r="O494" s="503"/>
      <c r="P494" s="503"/>
      <c r="Q494" s="503"/>
      <c r="R494" s="503"/>
      <c r="S494" s="503"/>
      <c r="T494" s="503"/>
      <c r="U494" s="503"/>
      <c r="V494" s="496"/>
      <c r="W494" s="496"/>
      <c r="X494" s="496"/>
      <c r="Y494" s="496"/>
      <c r="Z494" s="496"/>
      <c r="AA494" s="496"/>
      <c r="AB494" s="496"/>
      <c r="AC494" s="496"/>
      <c r="AD494" s="496"/>
      <c r="AE494" s="496"/>
      <c r="AF494" s="496"/>
      <c r="AG494" s="496"/>
      <c r="AH494" s="496"/>
      <c r="AI494" s="496"/>
      <c r="AJ494" s="496"/>
      <c r="AK494" s="496"/>
      <c r="AL494" s="496"/>
      <c r="AM494" s="496"/>
      <c r="AN494" s="496"/>
      <c r="AO494" s="496"/>
      <c r="AP494" s="496"/>
      <c r="AQ494" s="496"/>
      <c r="AR494" s="496"/>
      <c r="AS494" s="496"/>
      <c r="AT494" s="496"/>
      <c r="AU494" s="496"/>
      <c r="AV494" s="496"/>
      <c r="AW494" s="496"/>
      <c r="AX494" s="496"/>
      <c r="AY494" s="496"/>
      <c r="AZ494" s="496"/>
      <c r="BA494" s="496"/>
      <c r="BB494" s="496"/>
      <c r="BC494" s="496"/>
      <c r="BD494" s="496"/>
      <c r="BE494" s="496"/>
      <c r="BF494" s="496"/>
      <c r="BG494" s="496"/>
      <c r="BH494" s="496"/>
      <c r="BI494" s="496"/>
      <c r="BJ494" s="496"/>
      <c r="BK494" s="496"/>
      <c r="BL494" s="496"/>
      <c r="BM494" s="496"/>
      <c r="BN494" s="496"/>
      <c r="BO494" s="496"/>
      <c r="BP494" s="496"/>
      <c r="BQ494" s="496"/>
      <c r="BR494" s="496"/>
      <c r="BS494" s="496"/>
      <c r="BT494" s="496"/>
      <c r="BU494" s="496"/>
      <c r="BV494" s="496"/>
      <c r="BW494" s="496"/>
      <c r="BX494" s="496"/>
      <c r="BY494" s="496"/>
      <c r="BZ494" s="496"/>
      <c r="CA494" s="496"/>
      <c r="CB494" s="496"/>
      <c r="CC494" s="496"/>
      <c r="CD494" s="496"/>
      <c r="CE494" s="496"/>
      <c r="CF494" s="496"/>
      <c r="CG494" s="496"/>
      <c r="CH494" s="496"/>
      <c r="CI494" s="496"/>
      <c r="CJ494" s="496"/>
      <c r="CK494" s="496"/>
      <c r="CL494" s="496"/>
      <c r="CM494" s="496"/>
      <c r="CN494" s="496"/>
      <c r="CO494" s="496"/>
      <c r="CP494" s="496"/>
      <c r="CQ494" s="496"/>
      <c r="CR494" s="496"/>
      <c r="CS494" s="496"/>
      <c r="CT494" s="496"/>
      <c r="CU494" s="496"/>
      <c r="CV494" s="496"/>
      <c r="CW494" s="496"/>
      <c r="CX494" s="496"/>
      <c r="CY494" s="496"/>
      <c r="CZ494" s="496"/>
      <c r="DA494" s="496"/>
      <c r="DB494" s="496"/>
      <c r="DC494" s="496"/>
      <c r="DD494" s="496"/>
      <c r="DE494" s="496"/>
      <c r="DF494" s="496"/>
      <c r="DG494" s="496"/>
      <c r="DH494" s="496"/>
      <c r="DI494" s="496"/>
      <c r="DJ494" s="496"/>
      <c r="DK494" s="496"/>
      <c r="DL494" s="496"/>
      <c r="DM494" s="496"/>
      <c r="DN494" s="496"/>
      <c r="DO494" s="496"/>
      <c r="DP494" s="496"/>
      <c r="DQ494" s="496"/>
      <c r="DR494" s="496"/>
      <c r="DS494" s="496"/>
      <c r="DT494" s="496"/>
      <c r="DU494" s="496"/>
      <c r="DV494" s="496"/>
      <c r="DW494" s="496"/>
      <c r="DX494" s="496"/>
      <c r="DY494" s="496"/>
      <c r="DZ494" s="496"/>
      <c r="EA494" s="496"/>
      <c r="EB494" s="496"/>
      <c r="EC494" s="496"/>
      <c r="ED494" s="496"/>
      <c r="EE494" s="496"/>
      <c r="EF494" s="496"/>
      <c r="EG494" s="496"/>
      <c r="EH494" s="496"/>
      <c r="EI494" s="496"/>
      <c r="EJ494" s="496"/>
      <c r="EK494" s="496"/>
      <c r="EL494" s="496"/>
      <c r="EM494" s="496"/>
      <c r="EN494" s="496"/>
      <c r="EO494" s="496"/>
      <c r="EP494" s="496"/>
      <c r="EQ494" s="496"/>
      <c r="ER494" s="496"/>
      <c r="ES494" s="496"/>
      <c r="ET494" s="496"/>
      <c r="EU494" s="496"/>
      <c r="EV494" s="496"/>
      <c r="EW494" s="496"/>
      <c r="EX494" s="496"/>
      <c r="EY494" s="496"/>
      <c r="EZ494" s="496"/>
      <c r="FA494" s="496"/>
      <c r="FB494" s="496"/>
      <c r="FC494" s="496"/>
      <c r="FD494" s="496"/>
      <c r="FE494" s="496"/>
      <c r="FF494" s="496"/>
      <c r="FG494" s="496"/>
      <c r="FH494" s="496"/>
      <c r="FI494" s="496"/>
      <c r="FJ494" s="496"/>
      <c r="FK494" s="496"/>
      <c r="FL494" s="496"/>
      <c r="FM494" s="496"/>
      <c r="FN494" s="496"/>
      <c r="FO494" s="496"/>
      <c r="FP494" s="496"/>
      <c r="FQ494" s="496"/>
      <c r="FR494" s="496"/>
      <c r="FS494" s="496"/>
      <c r="FT494" s="496"/>
      <c r="FU494" s="496"/>
      <c r="FV494" s="496"/>
      <c r="FW494" s="496"/>
      <c r="FX494" s="496"/>
      <c r="FY494" s="496"/>
      <c r="FZ494" s="496"/>
      <c r="GA494" s="496"/>
      <c r="GB494" s="496"/>
      <c r="GC494" s="496"/>
      <c r="GD494" s="496"/>
      <c r="GE494" s="496"/>
      <c r="GF494" s="496"/>
      <c r="GG494" s="496"/>
      <c r="GH494" s="496"/>
      <c r="GI494" s="496"/>
      <c r="GJ494" s="496"/>
      <c r="GK494" s="496"/>
      <c r="GL494" s="496"/>
      <c r="GM494" s="496"/>
      <c r="GN494" s="496"/>
      <c r="GO494" s="496"/>
      <c r="GP494" s="496"/>
      <c r="GQ494" s="496"/>
      <c r="GR494" s="496"/>
      <c r="GS494" s="496"/>
      <c r="GT494" s="496"/>
      <c r="GU494" s="496"/>
      <c r="GV494" s="496"/>
      <c r="GW494" s="496"/>
      <c r="GX494" s="496"/>
      <c r="GY494" s="496"/>
      <c r="GZ494" s="496"/>
      <c r="HA494" s="496"/>
      <c r="HB494" s="496"/>
      <c r="HC494" s="496"/>
      <c r="HD494" s="496"/>
      <c r="HE494" s="496"/>
      <c r="HF494" s="496"/>
      <c r="HG494" s="496"/>
      <c r="HH494" s="496"/>
      <c r="HI494" s="496"/>
      <c r="HJ494" s="496"/>
      <c r="HK494" s="496"/>
      <c r="HL494" s="496"/>
      <c r="HM494" s="496"/>
      <c r="HN494" s="496"/>
      <c r="HO494" s="496"/>
      <c r="HP494" s="496"/>
      <c r="HQ494" s="496"/>
      <c r="HR494" s="496"/>
      <c r="HS494" s="496"/>
      <c r="HT494" s="496"/>
      <c r="HU494" s="496"/>
      <c r="HV494" s="496"/>
      <c r="HW494" s="496"/>
      <c r="HX494" s="496"/>
      <c r="HY494" s="496"/>
      <c r="HZ494" s="496"/>
      <c r="IA494" s="496"/>
      <c r="IB494" s="496"/>
      <c r="IC494" s="496"/>
      <c r="ID494" s="496"/>
      <c r="IE494" s="496"/>
      <c r="IF494" s="496"/>
      <c r="IG494" s="496"/>
      <c r="IH494" s="496"/>
      <c r="II494" s="496"/>
      <c r="IJ494" s="496"/>
      <c r="IK494" s="496"/>
      <c r="IL494" s="496"/>
      <c r="IM494" s="496"/>
      <c r="IN494" s="496"/>
      <c r="IO494" s="496"/>
      <c r="IP494" s="496"/>
      <c r="IQ494" s="496"/>
      <c r="IR494" s="496"/>
      <c r="IS494" s="496"/>
      <c r="IT494" s="496"/>
      <c r="IU494" s="496"/>
      <c r="IV494" s="496"/>
      <c r="IW494" s="496"/>
    </row>
    <row r="495" customFormat="false" ht="12.75" hidden="false" customHeight="false" outlineLevel="0" collapsed="false">
      <c r="A495" s="383"/>
      <c r="B495" s="503"/>
      <c r="C495" s="503"/>
      <c r="D495" s="503"/>
      <c r="E495" s="503"/>
      <c r="F495" s="503"/>
      <c r="G495" s="503"/>
      <c r="H495" s="503"/>
      <c r="I495" s="503"/>
      <c r="J495" s="503"/>
      <c r="K495" s="503"/>
      <c r="L495" s="503"/>
      <c r="M495" s="503"/>
      <c r="N495" s="503"/>
      <c r="O495" s="503"/>
      <c r="P495" s="503"/>
      <c r="Q495" s="503"/>
      <c r="R495" s="503"/>
      <c r="S495" s="503"/>
      <c r="T495" s="503"/>
      <c r="U495" s="503"/>
      <c r="V495" s="496"/>
      <c r="W495" s="496"/>
      <c r="X495" s="496"/>
      <c r="Y495" s="496"/>
      <c r="Z495" s="496"/>
      <c r="AA495" s="496"/>
      <c r="AB495" s="496"/>
      <c r="AC495" s="496"/>
      <c r="AD495" s="496"/>
      <c r="AE495" s="496"/>
      <c r="AF495" s="496"/>
      <c r="AG495" s="496"/>
      <c r="AH495" s="496"/>
      <c r="AI495" s="496"/>
      <c r="AJ495" s="496"/>
      <c r="AK495" s="496"/>
      <c r="AL495" s="496"/>
      <c r="AM495" s="496"/>
      <c r="AN495" s="496"/>
      <c r="AO495" s="496"/>
      <c r="AP495" s="496"/>
      <c r="AQ495" s="496"/>
      <c r="AR495" s="496"/>
      <c r="AS495" s="496"/>
      <c r="AT495" s="496"/>
      <c r="AU495" s="496"/>
      <c r="AV495" s="496"/>
      <c r="AW495" s="496"/>
      <c r="AX495" s="496"/>
      <c r="AY495" s="496"/>
      <c r="AZ495" s="496"/>
      <c r="BA495" s="496"/>
      <c r="BB495" s="496"/>
      <c r="BC495" s="496"/>
      <c r="BD495" s="496"/>
      <c r="BE495" s="496"/>
      <c r="BF495" s="496"/>
      <c r="BG495" s="496"/>
      <c r="BH495" s="496"/>
      <c r="BI495" s="496"/>
      <c r="BJ495" s="496"/>
      <c r="BK495" s="496"/>
      <c r="BL495" s="496"/>
      <c r="BM495" s="496"/>
      <c r="BN495" s="496"/>
      <c r="BO495" s="496"/>
      <c r="BP495" s="496"/>
      <c r="BQ495" s="496"/>
      <c r="BR495" s="496"/>
      <c r="BS495" s="496"/>
      <c r="BT495" s="496"/>
      <c r="BU495" s="496"/>
      <c r="BV495" s="496"/>
      <c r="BW495" s="496"/>
      <c r="BX495" s="496"/>
      <c r="BY495" s="496"/>
      <c r="BZ495" s="496"/>
      <c r="CA495" s="496"/>
      <c r="CB495" s="496"/>
      <c r="CC495" s="496"/>
      <c r="CD495" s="496"/>
      <c r="CE495" s="496"/>
      <c r="CF495" s="496"/>
      <c r="CG495" s="496"/>
      <c r="CH495" s="496"/>
      <c r="CI495" s="496"/>
      <c r="CJ495" s="496"/>
      <c r="CK495" s="496"/>
      <c r="CL495" s="496"/>
      <c r="CM495" s="496"/>
      <c r="CN495" s="496"/>
      <c r="CO495" s="496"/>
      <c r="CP495" s="496"/>
      <c r="CQ495" s="496"/>
      <c r="CR495" s="496"/>
      <c r="CS495" s="496"/>
      <c r="CT495" s="496"/>
      <c r="CU495" s="496"/>
      <c r="CV495" s="496"/>
      <c r="CW495" s="496"/>
      <c r="CX495" s="496"/>
      <c r="CY495" s="496"/>
      <c r="CZ495" s="496"/>
      <c r="DA495" s="496"/>
      <c r="DB495" s="496"/>
      <c r="DC495" s="496"/>
      <c r="DD495" s="496"/>
      <c r="DE495" s="496"/>
      <c r="DF495" s="496"/>
      <c r="DG495" s="496"/>
      <c r="DH495" s="496"/>
      <c r="DI495" s="496"/>
      <c r="DJ495" s="496"/>
      <c r="DK495" s="496"/>
      <c r="DL495" s="496"/>
      <c r="DM495" s="496"/>
      <c r="DN495" s="496"/>
      <c r="DO495" s="496"/>
      <c r="DP495" s="496"/>
      <c r="DQ495" s="496"/>
      <c r="DR495" s="496"/>
      <c r="DS495" s="496"/>
      <c r="DT495" s="496"/>
      <c r="DU495" s="496"/>
      <c r="DV495" s="496"/>
      <c r="DW495" s="496"/>
      <c r="DX495" s="496"/>
      <c r="DY495" s="496"/>
      <c r="DZ495" s="496"/>
      <c r="EA495" s="496"/>
      <c r="EB495" s="496"/>
      <c r="EC495" s="496"/>
      <c r="ED495" s="496"/>
      <c r="EE495" s="496"/>
      <c r="EF495" s="496"/>
      <c r="EG495" s="496"/>
      <c r="EH495" s="496"/>
      <c r="EI495" s="496"/>
      <c r="EJ495" s="496"/>
      <c r="EK495" s="496"/>
      <c r="EL495" s="496"/>
      <c r="EM495" s="496"/>
      <c r="EN495" s="496"/>
      <c r="EO495" s="496"/>
      <c r="EP495" s="496"/>
      <c r="EQ495" s="496"/>
      <c r="ER495" s="496"/>
      <c r="ES495" s="496"/>
      <c r="ET495" s="496"/>
      <c r="EU495" s="496"/>
      <c r="EV495" s="496"/>
      <c r="EW495" s="496"/>
      <c r="EX495" s="496"/>
      <c r="EY495" s="496"/>
      <c r="EZ495" s="496"/>
      <c r="FA495" s="496"/>
      <c r="FB495" s="496"/>
      <c r="FC495" s="496"/>
      <c r="FD495" s="496"/>
      <c r="FE495" s="496"/>
      <c r="FF495" s="496"/>
      <c r="FG495" s="496"/>
      <c r="FH495" s="496"/>
      <c r="FI495" s="496"/>
      <c r="FJ495" s="496"/>
      <c r="FK495" s="496"/>
      <c r="FL495" s="496"/>
      <c r="FM495" s="496"/>
      <c r="FN495" s="496"/>
      <c r="FO495" s="496"/>
      <c r="FP495" s="496"/>
      <c r="FQ495" s="496"/>
      <c r="FR495" s="496"/>
      <c r="FS495" s="496"/>
      <c r="FT495" s="496"/>
      <c r="FU495" s="496"/>
      <c r="FV495" s="496"/>
      <c r="FW495" s="496"/>
      <c r="FX495" s="496"/>
      <c r="FY495" s="496"/>
      <c r="FZ495" s="496"/>
      <c r="GA495" s="496"/>
      <c r="GB495" s="496"/>
      <c r="GC495" s="496"/>
      <c r="GD495" s="496"/>
      <c r="GE495" s="496"/>
      <c r="GF495" s="496"/>
      <c r="GG495" s="496"/>
      <c r="GH495" s="496"/>
      <c r="GI495" s="496"/>
      <c r="GJ495" s="496"/>
      <c r="GK495" s="496"/>
      <c r="GL495" s="496"/>
      <c r="GM495" s="496"/>
      <c r="GN495" s="496"/>
      <c r="GO495" s="496"/>
      <c r="GP495" s="496"/>
      <c r="GQ495" s="496"/>
      <c r="GR495" s="496"/>
      <c r="GS495" s="496"/>
      <c r="GT495" s="496"/>
      <c r="GU495" s="496"/>
      <c r="GV495" s="496"/>
      <c r="GW495" s="496"/>
      <c r="GX495" s="496"/>
      <c r="GY495" s="496"/>
      <c r="GZ495" s="496"/>
      <c r="HA495" s="496"/>
      <c r="HB495" s="496"/>
      <c r="HC495" s="496"/>
      <c r="HD495" s="496"/>
      <c r="HE495" s="496"/>
      <c r="HF495" s="496"/>
      <c r="HG495" s="496"/>
      <c r="HH495" s="496"/>
      <c r="HI495" s="496"/>
      <c r="HJ495" s="496"/>
      <c r="HK495" s="496"/>
      <c r="HL495" s="496"/>
      <c r="HM495" s="496"/>
      <c r="HN495" s="496"/>
      <c r="HO495" s="496"/>
      <c r="HP495" s="496"/>
      <c r="HQ495" s="496"/>
      <c r="HR495" s="496"/>
      <c r="HS495" s="496"/>
      <c r="HT495" s="496"/>
      <c r="HU495" s="496"/>
      <c r="HV495" s="496"/>
      <c r="HW495" s="496"/>
      <c r="HX495" s="496"/>
      <c r="HY495" s="496"/>
      <c r="HZ495" s="496"/>
      <c r="IA495" s="496"/>
      <c r="IB495" s="496"/>
      <c r="IC495" s="496"/>
      <c r="ID495" s="496"/>
      <c r="IE495" s="496"/>
      <c r="IF495" s="496"/>
      <c r="IG495" s="496"/>
      <c r="IH495" s="496"/>
      <c r="II495" s="496"/>
      <c r="IJ495" s="496"/>
      <c r="IK495" s="496"/>
      <c r="IL495" s="496"/>
      <c r="IM495" s="496"/>
      <c r="IN495" s="496"/>
      <c r="IO495" s="496"/>
      <c r="IP495" s="496"/>
      <c r="IQ495" s="496"/>
      <c r="IR495" s="496"/>
      <c r="IS495" s="496"/>
      <c r="IT495" s="496"/>
      <c r="IU495" s="496"/>
      <c r="IV495" s="496"/>
      <c r="IW495" s="496"/>
    </row>
    <row r="496" customFormat="false" ht="12.75" hidden="false" customHeight="false" outlineLevel="0" collapsed="false">
      <c r="A496" s="477"/>
      <c r="B496" s="503"/>
      <c r="C496" s="503"/>
      <c r="D496" s="503"/>
      <c r="E496" s="503"/>
      <c r="F496" s="503"/>
      <c r="G496" s="503"/>
      <c r="H496" s="503"/>
      <c r="I496" s="503"/>
      <c r="J496" s="503"/>
      <c r="K496" s="503"/>
      <c r="L496" s="503"/>
      <c r="M496" s="503"/>
      <c r="N496" s="503"/>
      <c r="O496" s="503"/>
      <c r="P496" s="503"/>
      <c r="Q496" s="503"/>
      <c r="R496" s="503"/>
      <c r="S496" s="503"/>
      <c r="T496" s="503"/>
      <c r="U496" s="503"/>
      <c r="V496" s="496"/>
      <c r="W496" s="496"/>
      <c r="X496" s="496"/>
      <c r="Y496" s="496"/>
      <c r="Z496" s="496"/>
      <c r="AA496" s="496"/>
      <c r="AB496" s="496"/>
      <c r="AC496" s="496"/>
      <c r="AD496" s="496"/>
      <c r="AE496" s="496"/>
      <c r="AF496" s="496"/>
      <c r="AG496" s="496"/>
      <c r="AH496" s="496"/>
      <c r="AI496" s="496"/>
      <c r="AJ496" s="496"/>
      <c r="AK496" s="496"/>
      <c r="AL496" s="496"/>
      <c r="AM496" s="496"/>
      <c r="AN496" s="496"/>
      <c r="AO496" s="496"/>
      <c r="AP496" s="496"/>
      <c r="AQ496" s="496"/>
      <c r="AR496" s="496"/>
      <c r="AS496" s="496"/>
      <c r="AT496" s="496"/>
      <c r="AU496" s="496"/>
      <c r="AV496" s="496"/>
      <c r="AW496" s="496"/>
      <c r="AX496" s="496"/>
      <c r="AY496" s="496"/>
      <c r="AZ496" s="496"/>
      <c r="BA496" s="496"/>
      <c r="BB496" s="496"/>
      <c r="BC496" s="496"/>
      <c r="BD496" s="496"/>
      <c r="BE496" s="496"/>
      <c r="BF496" s="496"/>
      <c r="BG496" s="496"/>
      <c r="BH496" s="496"/>
      <c r="BI496" s="496"/>
      <c r="BJ496" s="496"/>
      <c r="BK496" s="496"/>
      <c r="BL496" s="496"/>
      <c r="BM496" s="496"/>
      <c r="BN496" s="496"/>
      <c r="BO496" s="496"/>
      <c r="BP496" s="496"/>
      <c r="BQ496" s="496"/>
      <c r="BR496" s="496"/>
      <c r="BS496" s="496"/>
      <c r="BT496" s="496"/>
      <c r="BU496" s="496"/>
      <c r="BV496" s="496"/>
      <c r="BW496" s="496"/>
      <c r="BX496" s="496"/>
      <c r="BY496" s="496"/>
      <c r="BZ496" s="496"/>
      <c r="CA496" s="496"/>
      <c r="CB496" s="496"/>
      <c r="CC496" s="496"/>
      <c r="CD496" s="496"/>
      <c r="CE496" s="496"/>
      <c r="CF496" s="496"/>
      <c r="CG496" s="496"/>
      <c r="CH496" s="496"/>
      <c r="CI496" s="496"/>
      <c r="CJ496" s="496"/>
      <c r="CK496" s="496"/>
      <c r="CL496" s="496"/>
      <c r="CM496" s="496"/>
      <c r="CN496" s="496"/>
      <c r="CO496" s="496"/>
      <c r="CP496" s="496"/>
      <c r="CQ496" s="496"/>
      <c r="CR496" s="496"/>
      <c r="CS496" s="496"/>
      <c r="CT496" s="496"/>
      <c r="CU496" s="496"/>
      <c r="CV496" s="496"/>
      <c r="CW496" s="496"/>
      <c r="CX496" s="496"/>
      <c r="CY496" s="496"/>
      <c r="CZ496" s="496"/>
      <c r="DA496" s="496"/>
      <c r="DB496" s="496"/>
      <c r="DC496" s="496"/>
      <c r="DD496" s="496"/>
      <c r="DE496" s="496"/>
      <c r="DF496" s="496"/>
      <c r="DG496" s="496"/>
      <c r="DH496" s="496"/>
      <c r="DI496" s="496"/>
      <c r="DJ496" s="496"/>
      <c r="DK496" s="496"/>
      <c r="DL496" s="496"/>
      <c r="DM496" s="496"/>
      <c r="DN496" s="496"/>
      <c r="DO496" s="496"/>
      <c r="DP496" s="496"/>
      <c r="DQ496" s="496"/>
      <c r="DR496" s="496"/>
      <c r="DS496" s="496"/>
      <c r="DT496" s="496"/>
      <c r="DU496" s="496"/>
      <c r="DV496" s="496"/>
      <c r="DW496" s="496"/>
      <c r="DX496" s="496"/>
      <c r="DY496" s="496"/>
      <c r="DZ496" s="496"/>
      <c r="EA496" s="496"/>
      <c r="EB496" s="496"/>
      <c r="EC496" s="496"/>
      <c r="ED496" s="496"/>
      <c r="EE496" s="496"/>
      <c r="EF496" s="496"/>
      <c r="EG496" s="496"/>
      <c r="EH496" s="496"/>
      <c r="EI496" s="496"/>
      <c r="EJ496" s="496"/>
      <c r="EK496" s="496"/>
      <c r="EL496" s="496"/>
      <c r="EM496" s="496"/>
      <c r="EN496" s="496"/>
      <c r="EO496" s="496"/>
      <c r="EP496" s="496"/>
      <c r="EQ496" s="496"/>
      <c r="ER496" s="496"/>
      <c r="ES496" s="496"/>
      <c r="ET496" s="496"/>
      <c r="EU496" s="496"/>
      <c r="EV496" s="496"/>
      <c r="EW496" s="496"/>
      <c r="EX496" s="496"/>
      <c r="EY496" s="496"/>
      <c r="EZ496" s="496"/>
      <c r="FA496" s="496"/>
      <c r="FB496" s="496"/>
      <c r="FC496" s="496"/>
      <c r="FD496" s="496"/>
      <c r="FE496" s="496"/>
      <c r="FF496" s="496"/>
      <c r="FG496" s="496"/>
      <c r="FH496" s="496"/>
      <c r="FI496" s="496"/>
      <c r="FJ496" s="496"/>
      <c r="FK496" s="496"/>
      <c r="FL496" s="496"/>
      <c r="FM496" s="496"/>
      <c r="FN496" s="496"/>
      <c r="FO496" s="496"/>
      <c r="FP496" s="496"/>
      <c r="FQ496" s="496"/>
      <c r="FR496" s="496"/>
      <c r="FS496" s="496"/>
      <c r="FT496" s="496"/>
      <c r="FU496" s="496"/>
      <c r="FV496" s="496"/>
      <c r="FW496" s="496"/>
      <c r="FX496" s="496"/>
      <c r="FY496" s="496"/>
      <c r="FZ496" s="496"/>
      <c r="GA496" s="496"/>
      <c r="GB496" s="496"/>
      <c r="GC496" s="496"/>
      <c r="GD496" s="496"/>
      <c r="GE496" s="496"/>
      <c r="GF496" s="496"/>
      <c r="GG496" s="496"/>
      <c r="GH496" s="496"/>
      <c r="GI496" s="496"/>
      <c r="GJ496" s="496"/>
      <c r="GK496" s="496"/>
      <c r="GL496" s="496"/>
      <c r="GM496" s="496"/>
      <c r="GN496" s="496"/>
      <c r="GO496" s="496"/>
      <c r="GP496" s="496"/>
      <c r="GQ496" s="496"/>
      <c r="GR496" s="496"/>
      <c r="GS496" s="496"/>
      <c r="GT496" s="496"/>
      <c r="GU496" s="496"/>
      <c r="GV496" s="496"/>
      <c r="GW496" s="496"/>
      <c r="GX496" s="496"/>
      <c r="GY496" s="496"/>
      <c r="GZ496" s="496"/>
      <c r="HA496" s="496"/>
      <c r="HB496" s="496"/>
      <c r="HC496" s="496"/>
      <c r="HD496" s="496"/>
      <c r="HE496" s="496"/>
      <c r="HF496" s="496"/>
      <c r="HG496" s="496"/>
      <c r="HH496" s="496"/>
      <c r="HI496" s="496"/>
      <c r="HJ496" s="496"/>
      <c r="HK496" s="496"/>
      <c r="HL496" s="496"/>
      <c r="HM496" s="496"/>
      <c r="HN496" s="496"/>
      <c r="HO496" s="496"/>
      <c r="HP496" s="496"/>
      <c r="HQ496" s="496"/>
      <c r="HR496" s="496"/>
      <c r="HS496" s="496"/>
      <c r="HT496" s="496"/>
      <c r="HU496" s="496"/>
      <c r="HV496" s="496"/>
      <c r="HW496" s="496"/>
      <c r="HX496" s="496"/>
      <c r="HY496" s="496"/>
      <c r="HZ496" s="496"/>
      <c r="IA496" s="496"/>
      <c r="IB496" s="496"/>
      <c r="IC496" s="496"/>
      <c r="ID496" s="496"/>
      <c r="IE496" s="496"/>
      <c r="IF496" s="496"/>
      <c r="IG496" s="496"/>
      <c r="IH496" s="496"/>
      <c r="II496" s="496"/>
      <c r="IJ496" s="496"/>
      <c r="IK496" s="496"/>
      <c r="IL496" s="496"/>
      <c r="IM496" s="496"/>
      <c r="IN496" s="496"/>
      <c r="IO496" s="496"/>
      <c r="IP496" s="496"/>
      <c r="IQ496" s="496"/>
      <c r="IR496" s="496"/>
      <c r="IS496" s="496"/>
      <c r="IT496" s="496"/>
      <c r="IU496" s="496"/>
      <c r="IV496" s="496"/>
      <c r="IW496" s="496"/>
    </row>
    <row r="497" customFormat="false" ht="12.75" hidden="false" customHeight="false" outlineLevel="0" collapsed="false">
      <c r="A497" s="0"/>
      <c r="B497" s="0"/>
      <c r="C497" s="0"/>
      <c r="D497" s="0"/>
      <c r="E497" s="0"/>
      <c r="F497" s="503"/>
      <c r="G497" s="503"/>
      <c r="H497" s="503"/>
      <c r="I497" s="503"/>
      <c r="J497" s="503"/>
      <c r="K497" s="503"/>
      <c r="L497" s="503"/>
      <c r="M497" s="503"/>
      <c r="N497" s="503"/>
      <c r="O497" s="503"/>
      <c r="P497" s="503"/>
      <c r="Q497" s="503"/>
      <c r="R497" s="503"/>
      <c r="S497" s="503"/>
      <c r="T497" s="503"/>
      <c r="U497" s="503"/>
      <c r="V497" s="507"/>
      <c r="W497" s="507"/>
      <c r="X497" s="507"/>
      <c r="Y497" s="507"/>
      <c r="Z497" s="507"/>
      <c r="AA497" s="507"/>
      <c r="AB497" s="507"/>
      <c r="AC497" s="507"/>
      <c r="AD497" s="507"/>
      <c r="AE497" s="507"/>
      <c r="AF497" s="507"/>
      <c r="AG497" s="507"/>
      <c r="AH497" s="507"/>
      <c r="AI497" s="507"/>
      <c r="AJ497" s="507"/>
      <c r="AK497" s="507"/>
      <c r="AL497" s="507"/>
      <c r="AM497" s="507"/>
      <c r="AN497" s="507"/>
      <c r="AO497" s="507"/>
      <c r="AP497" s="507"/>
      <c r="AQ497" s="507"/>
      <c r="AR497" s="507"/>
      <c r="AS497" s="507"/>
      <c r="AT497" s="507"/>
      <c r="AU497" s="507"/>
      <c r="AV497" s="507"/>
      <c r="AW497" s="507"/>
      <c r="AX497" s="507"/>
      <c r="AY497" s="507"/>
      <c r="AZ497" s="507"/>
      <c r="BA497" s="507"/>
      <c r="BB497" s="507"/>
      <c r="BC497" s="507"/>
      <c r="BD497" s="507"/>
      <c r="BE497" s="507"/>
      <c r="BF497" s="507"/>
      <c r="BG497" s="507"/>
      <c r="BH497" s="507"/>
      <c r="BI497" s="507"/>
      <c r="BJ497" s="507"/>
      <c r="BK497" s="507"/>
      <c r="BL497" s="507"/>
      <c r="BM497" s="507"/>
      <c r="BN497" s="507"/>
      <c r="BO497" s="507"/>
      <c r="BP497" s="507"/>
      <c r="BQ497" s="507"/>
      <c r="BR497" s="507"/>
      <c r="BS497" s="507"/>
      <c r="BT497" s="507"/>
      <c r="BU497" s="507"/>
      <c r="BV497" s="507"/>
      <c r="BW497" s="507"/>
      <c r="BX497" s="507"/>
      <c r="BY497" s="507"/>
      <c r="BZ497" s="507"/>
      <c r="CA497" s="507"/>
      <c r="CB497" s="507"/>
      <c r="CC497" s="507"/>
      <c r="CD497" s="507"/>
      <c r="CE497" s="507"/>
      <c r="CF497" s="507"/>
      <c r="CG497" s="507"/>
      <c r="CH497" s="507"/>
      <c r="CI497" s="507"/>
      <c r="CJ497" s="507"/>
      <c r="CK497" s="507"/>
      <c r="CL497" s="507"/>
      <c r="CM497" s="507"/>
      <c r="CN497" s="507"/>
      <c r="CO497" s="507"/>
      <c r="CP497" s="507"/>
      <c r="CQ497" s="507"/>
      <c r="CR497" s="507"/>
      <c r="CS497" s="507"/>
      <c r="CT497" s="507"/>
      <c r="CU497" s="507"/>
      <c r="CV497" s="507"/>
      <c r="CW497" s="507"/>
      <c r="CX497" s="507"/>
      <c r="CY497" s="507"/>
      <c r="CZ497" s="507"/>
      <c r="DA497" s="507"/>
      <c r="DB497" s="507"/>
      <c r="DC497" s="507"/>
      <c r="DD497" s="507"/>
      <c r="DE497" s="507"/>
      <c r="DF497" s="507"/>
      <c r="DG497" s="507"/>
      <c r="DH497" s="507"/>
      <c r="DI497" s="507"/>
      <c r="DJ497" s="507"/>
      <c r="DK497" s="507"/>
      <c r="DL497" s="507"/>
      <c r="DM497" s="507"/>
      <c r="DN497" s="507"/>
      <c r="DO497" s="507"/>
      <c r="DP497" s="507"/>
      <c r="DQ497" s="507"/>
      <c r="DR497" s="507"/>
      <c r="DS497" s="507"/>
      <c r="DT497" s="507"/>
      <c r="DU497" s="507"/>
      <c r="DV497" s="507"/>
      <c r="DW497" s="507"/>
      <c r="DX497" s="507"/>
      <c r="DY497" s="507"/>
      <c r="DZ497" s="507"/>
      <c r="EA497" s="507"/>
      <c r="EB497" s="507"/>
      <c r="EC497" s="507"/>
      <c r="ED497" s="507"/>
      <c r="EE497" s="507"/>
      <c r="EF497" s="507"/>
      <c r="EG497" s="507"/>
      <c r="EH497" s="507"/>
      <c r="EI497" s="507"/>
      <c r="EJ497" s="507"/>
      <c r="EK497" s="507"/>
      <c r="EL497" s="507"/>
      <c r="EM497" s="507"/>
      <c r="EN497" s="507"/>
      <c r="EO497" s="507"/>
      <c r="EP497" s="507"/>
      <c r="EQ497" s="507"/>
      <c r="ER497" s="507"/>
      <c r="ES497" s="507"/>
      <c r="ET497" s="507"/>
      <c r="EU497" s="507"/>
      <c r="EV497" s="507"/>
      <c r="EW497" s="507"/>
      <c r="EX497" s="507"/>
      <c r="EY497" s="507"/>
      <c r="EZ497" s="507"/>
      <c r="FA497" s="507"/>
      <c r="FB497" s="507"/>
      <c r="FC497" s="507"/>
      <c r="FD497" s="507"/>
      <c r="FE497" s="507"/>
      <c r="FF497" s="507"/>
      <c r="FG497" s="507"/>
      <c r="FH497" s="507"/>
      <c r="FI497" s="507"/>
      <c r="FJ497" s="507"/>
      <c r="FK497" s="507"/>
      <c r="FL497" s="507"/>
      <c r="FM497" s="507"/>
      <c r="FN497" s="507"/>
      <c r="FO497" s="507"/>
      <c r="FP497" s="507"/>
      <c r="FQ497" s="507"/>
      <c r="FR497" s="507"/>
      <c r="FS497" s="507"/>
      <c r="FT497" s="507"/>
      <c r="FU497" s="507"/>
      <c r="FV497" s="507"/>
      <c r="FW497" s="507"/>
      <c r="FX497" s="507"/>
      <c r="FY497" s="507"/>
      <c r="FZ497" s="507"/>
      <c r="GA497" s="507"/>
      <c r="GB497" s="507"/>
      <c r="GC497" s="507"/>
      <c r="GD497" s="507"/>
      <c r="GE497" s="507"/>
      <c r="GF497" s="507"/>
      <c r="GG497" s="507"/>
      <c r="GH497" s="507"/>
      <c r="GI497" s="507"/>
      <c r="GJ497" s="507"/>
      <c r="GK497" s="507"/>
      <c r="GL497" s="507"/>
      <c r="GM497" s="507"/>
      <c r="GN497" s="507"/>
      <c r="GO497" s="507"/>
      <c r="GP497" s="507"/>
      <c r="GQ497" s="507"/>
      <c r="GR497" s="507"/>
      <c r="GS497" s="507"/>
      <c r="GT497" s="507"/>
      <c r="GU497" s="507"/>
      <c r="GV497" s="507"/>
      <c r="GW497" s="507"/>
      <c r="GX497" s="507"/>
      <c r="GY497" s="507"/>
      <c r="GZ497" s="507"/>
      <c r="HA497" s="507"/>
      <c r="HB497" s="507"/>
      <c r="HC497" s="507"/>
      <c r="HD497" s="507"/>
      <c r="HE497" s="507"/>
      <c r="HF497" s="507"/>
      <c r="HG497" s="507"/>
      <c r="HH497" s="507"/>
      <c r="HI497" s="507"/>
      <c r="HJ497" s="507"/>
      <c r="HK497" s="507"/>
      <c r="HL497" s="507"/>
      <c r="HM497" s="507"/>
      <c r="HN497" s="507"/>
      <c r="HO497" s="507"/>
      <c r="HP497" s="507"/>
      <c r="HQ497" s="507"/>
      <c r="HR497" s="507"/>
      <c r="HS497" s="507"/>
      <c r="HT497" s="507"/>
      <c r="HU497" s="507"/>
      <c r="HV497" s="507"/>
      <c r="HW497" s="507"/>
      <c r="HX497" s="507"/>
      <c r="HY497" s="507"/>
      <c r="HZ497" s="507"/>
      <c r="IA497" s="507"/>
      <c r="IB497" s="507"/>
      <c r="IC497" s="507"/>
      <c r="ID497" s="507"/>
      <c r="IE497" s="507"/>
      <c r="IF497" s="507"/>
      <c r="IG497" s="507"/>
      <c r="IH497" s="507"/>
      <c r="II497" s="507"/>
      <c r="IJ497" s="507"/>
      <c r="IK497" s="507"/>
      <c r="IL497" s="507"/>
      <c r="IM497" s="507"/>
      <c r="IN497" s="507"/>
      <c r="IO497" s="507"/>
      <c r="IP497" s="507"/>
      <c r="IQ497" s="507"/>
      <c r="IR497" s="507"/>
      <c r="IS497" s="507"/>
      <c r="IT497" s="507"/>
      <c r="IU497" s="507"/>
      <c r="IV497" s="507"/>
      <c r="IW497" s="507"/>
    </row>
    <row r="498" customFormat="false" ht="12.75" hidden="false" customHeight="false" outlineLevel="0" collapsed="false">
      <c r="A498" s="0"/>
      <c r="B498" s="0"/>
      <c r="C498" s="0"/>
      <c r="D498" s="0"/>
      <c r="E498" s="0"/>
      <c r="F498" s="503"/>
      <c r="G498" s="503"/>
      <c r="H498" s="503"/>
      <c r="I498" s="503"/>
      <c r="J498" s="503"/>
      <c r="K498" s="503"/>
      <c r="L498" s="503"/>
      <c r="M498" s="503"/>
      <c r="N498" s="503"/>
      <c r="O498" s="503"/>
      <c r="P498" s="503"/>
      <c r="Q498" s="503"/>
      <c r="R498" s="503"/>
      <c r="S498" s="503"/>
      <c r="T498" s="503"/>
      <c r="U498" s="503"/>
      <c r="V498" s="496"/>
      <c r="W498" s="496"/>
      <c r="X498" s="496"/>
      <c r="Y498" s="496"/>
      <c r="Z498" s="496"/>
      <c r="AA498" s="496"/>
      <c r="AB498" s="496"/>
      <c r="AC498" s="496"/>
      <c r="AD498" s="496"/>
      <c r="AE498" s="496"/>
      <c r="AF498" s="496"/>
      <c r="AG498" s="496"/>
      <c r="AH498" s="496"/>
      <c r="AI498" s="496"/>
      <c r="AJ498" s="496"/>
      <c r="AK498" s="496"/>
      <c r="AL498" s="496"/>
      <c r="AM498" s="496"/>
      <c r="AN498" s="496"/>
      <c r="AO498" s="496"/>
      <c r="AP498" s="496"/>
      <c r="AQ498" s="496"/>
      <c r="AR498" s="496"/>
      <c r="AS498" s="496"/>
      <c r="AT498" s="496"/>
      <c r="AU498" s="496"/>
      <c r="AV498" s="496"/>
      <c r="AW498" s="496"/>
      <c r="AX498" s="496"/>
      <c r="AY498" s="496"/>
      <c r="AZ498" s="496"/>
      <c r="BA498" s="496"/>
      <c r="BB498" s="496"/>
      <c r="BC498" s="496"/>
      <c r="BD498" s="496"/>
      <c r="BE498" s="496"/>
      <c r="BF498" s="496"/>
      <c r="BG498" s="496"/>
      <c r="BH498" s="496"/>
      <c r="BI498" s="496"/>
      <c r="BJ498" s="496"/>
      <c r="BK498" s="496"/>
      <c r="BL498" s="496"/>
      <c r="BM498" s="496"/>
      <c r="BN498" s="496"/>
      <c r="BO498" s="496"/>
      <c r="BP498" s="496"/>
      <c r="BQ498" s="496"/>
      <c r="BR498" s="496"/>
      <c r="BS498" s="496"/>
      <c r="BT498" s="496"/>
      <c r="BU498" s="496"/>
      <c r="BV498" s="496"/>
      <c r="BW498" s="496"/>
      <c r="BX498" s="496"/>
      <c r="BY498" s="496"/>
      <c r="BZ498" s="496"/>
      <c r="CA498" s="496"/>
      <c r="CB498" s="496"/>
      <c r="CC498" s="496"/>
      <c r="CD498" s="496"/>
      <c r="CE498" s="496"/>
      <c r="CF498" s="496"/>
      <c r="CG498" s="496"/>
      <c r="CH498" s="496"/>
      <c r="CI498" s="496"/>
      <c r="CJ498" s="496"/>
      <c r="CK498" s="496"/>
      <c r="CL498" s="496"/>
      <c r="CM498" s="496"/>
      <c r="CN498" s="496"/>
      <c r="CO498" s="496"/>
      <c r="CP498" s="496"/>
      <c r="CQ498" s="496"/>
      <c r="CR498" s="496"/>
      <c r="CS498" s="496"/>
      <c r="CT498" s="496"/>
      <c r="CU498" s="496"/>
      <c r="CV498" s="496"/>
      <c r="CW498" s="496"/>
      <c r="CX498" s="496"/>
      <c r="CY498" s="496"/>
      <c r="CZ498" s="496"/>
      <c r="DA498" s="496"/>
      <c r="DB498" s="496"/>
      <c r="DC498" s="496"/>
      <c r="DD498" s="496"/>
      <c r="DE498" s="496"/>
      <c r="DF498" s="496"/>
      <c r="DG498" s="496"/>
      <c r="DH498" s="496"/>
      <c r="DI498" s="496"/>
      <c r="DJ498" s="496"/>
      <c r="DK498" s="496"/>
      <c r="DL498" s="496"/>
      <c r="DM498" s="496"/>
      <c r="DN498" s="496"/>
      <c r="DO498" s="496"/>
      <c r="DP498" s="496"/>
      <c r="DQ498" s="496"/>
      <c r="DR498" s="496"/>
      <c r="DS498" s="496"/>
      <c r="DT498" s="496"/>
      <c r="DU498" s="496"/>
      <c r="DV498" s="496"/>
      <c r="DW498" s="496"/>
      <c r="DX498" s="496"/>
      <c r="DY498" s="496"/>
      <c r="DZ498" s="496"/>
      <c r="EA498" s="496"/>
      <c r="EB498" s="496"/>
      <c r="EC498" s="496"/>
      <c r="ED498" s="496"/>
      <c r="EE498" s="496"/>
      <c r="EF498" s="496"/>
      <c r="EG498" s="496"/>
      <c r="EH498" s="496"/>
      <c r="EI498" s="496"/>
      <c r="EJ498" s="496"/>
      <c r="EK498" s="496"/>
      <c r="EL498" s="496"/>
      <c r="EM498" s="496"/>
      <c r="EN498" s="496"/>
      <c r="EO498" s="496"/>
      <c r="EP498" s="496"/>
      <c r="EQ498" s="496"/>
      <c r="ER498" s="496"/>
      <c r="ES498" s="496"/>
      <c r="ET498" s="496"/>
      <c r="EU498" s="496"/>
      <c r="EV498" s="496"/>
      <c r="EW498" s="496"/>
      <c r="EX498" s="496"/>
      <c r="EY498" s="496"/>
      <c r="EZ498" s="496"/>
      <c r="FA498" s="496"/>
      <c r="FB498" s="496"/>
      <c r="FC498" s="496"/>
      <c r="FD498" s="496"/>
      <c r="FE498" s="496"/>
      <c r="FF498" s="496"/>
      <c r="FG498" s="496"/>
      <c r="FH498" s="496"/>
      <c r="FI498" s="496"/>
      <c r="FJ498" s="496"/>
      <c r="FK498" s="496"/>
      <c r="FL498" s="496"/>
      <c r="FM498" s="496"/>
      <c r="FN498" s="496"/>
      <c r="FO498" s="496"/>
      <c r="FP498" s="496"/>
      <c r="FQ498" s="496"/>
      <c r="FR498" s="496"/>
      <c r="FS498" s="496"/>
      <c r="FT498" s="496"/>
      <c r="FU498" s="496"/>
      <c r="FV498" s="496"/>
      <c r="FW498" s="496"/>
      <c r="FX498" s="496"/>
      <c r="FY498" s="496"/>
      <c r="FZ498" s="496"/>
      <c r="GA498" s="496"/>
      <c r="GB498" s="496"/>
      <c r="GC498" s="496"/>
      <c r="GD498" s="496"/>
      <c r="GE498" s="496"/>
      <c r="GF498" s="496"/>
      <c r="GG498" s="496"/>
      <c r="GH498" s="496"/>
      <c r="GI498" s="496"/>
      <c r="GJ498" s="496"/>
      <c r="GK498" s="496"/>
      <c r="GL498" s="496"/>
      <c r="GM498" s="496"/>
      <c r="GN498" s="496"/>
      <c r="GO498" s="496"/>
      <c r="GP498" s="496"/>
      <c r="GQ498" s="496"/>
      <c r="GR498" s="496"/>
      <c r="GS498" s="496"/>
      <c r="GT498" s="496"/>
      <c r="GU498" s="496"/>
      <c r="GV498" s="496"/>
      <c r="GW498" s="496"/>
      <c r="GX498" s="496"/>
      <c r="GY498" s="496"/>
      <c r="GZ498" s="496"/>
      <c r="HA498" s="496"/>
      <c r="HB498" s="496"/>
      <c r="HC498" s="496"/>
      <c r="HD498" s="496"/>
      <c r="HE498" s="496"/>
      <c r="HF498" s="496"/>
      <c r="HG498" s="496"/>
      <c r="HH498" s="496"/>
      <c r="HI498" s="496"/>
      <c r="HJ498" s="496"/>
      <c r="HK498" s="496"/>
      <c r="HL498" s="496"/>
      <c r="HM498" s="496"/>
      <c r="HN498" s="496"/>
      <c r="HO498" s="496"/>
      <c r="HP498" s="496"/>
      <c r="HQ498" s="496"/>
      <c r="HR498" s="496"/>
      <c r="HS498" s="496"/>
      <c r="HT498" s="496"/>
      <c r="HU498" s="496"/>
      <c r="HV498" s="496"/>
      <c r="HW498" s="496"/>
      <c r="HX498" s="496"/>
      <c r="HY498" s="496"/>
      <c r="HZ498" s="496"/>
      <c r="IA498" s="496"/>
      <c r="IB498" s="496"/>
      <c r="IC498" s="496"/>
      <c r="ID498" s="496"/>
      <c r="IE498" s="496"/>
      <c r="IF498" s="496"/>
      <c r="IG498" s="496"/>
      <c r="IH498" s="496"/>
      <c r="II498" s="496"/>
      <c r="IJ498" s="496"/>
      <c r="IK498" s="496"/>
      <c r="IL498" s="496"/>
      <c r="IM498" s="496"/>
      <c r="IN498" s="496"/>
      <c r="IO498" s="496"/>
      <c r="IP498" s="496"/>
      <c r="IQ498" s="496"/>
      <c r="IR498" s="496"/>
      <c r="IS498" s="496"/>
      <c r="IT498" s="496"/>
      <c r="IU498" s="496"/>
      <c r="IV498" s="496"/>
      <c r="IW498" s="496"/>
    </row>
    <row r="499" customFormat="false" ht="12.75" hidden="false" customHeight="false" outlineLevel="0" collapsed="false">
      <c r="A499" s="0"/>
      <c r="B499" s="0"/>
      <c r="C499" s="0"/>
      <c r="D499" s="0"/>
      <c r="E499" s="0"/>
      <c r="F499" s="503"/>
      <c r="G499" s="503"/>
      <c r="H499" s="503"/>
      <c r="I499" s="503"/>
      <c r="J499" s="503"/>
      <c r="K499" s="503"/>
      <c r="L499" s="503"/>
      <c r="M499" s="503"/>
      <c r="N499" s="503"/>
      <c r="O499" s="503"/>
      <c r="P499" s="503"/>
      <c r="Q499" s="503"/>
      <c r="R499" s="503"/>
      <c r="S499" s="503"/>
      <c r="T499" s="503"/>
      <c r="U499" s="503"/>
      <c r="V499" s="496"/>
      <c r="W499" s="496"/>
      <c r="X499" s="496"/>
      <c r="Y499" s="496"/>
      <c r="Z499" s="496"/>
      <c r="AA499" s="496"/>
      <c r="AB499" s="496"/>
      <c r="AC499" s="496"/>
      <c r="AD499" s="496"/>
      <c r="AE499" s="496"/>
      <c r="AF499" s="496"/>
      <c r="AG499" s="496"/>
      <c r="AH499" s="496"/>
      <c r="AI499" s="496"/>
      <c r="AJ499" s="496"/>
      <c r="AK499" s="496"/>
      <c r="AL499" s="496"/>
      <c r="AM499" s="496"/>
      <c r="AN499" s="496"/>
      <c r="AO499" s="496"/>
      <c r="AP499" s="496"/>
      <c r="AQ499" s="496"/>
      <c r="AR499" s="496"/>
      <c r="AS499" s="496"/>
      <c r="AT499" s="496"/>
      <c r="AU499" s="496"/>
      <c r="AV499" s="496"/>
      <c r="AW499" s="496"/>
      <c r="AX499" s="496"/>
      <c r="AY499" s="496"/>
      <c r="AZ499" s="496"/>
      <c r="BA499" s="496"/>
      <c r="BB499" s="496"/>
      <c r="BC499" s="496"/>
      <c r="BD499" s="496"/>
      <c r="BE499" s="496"/>
      <c r="BF499" s="496"/>
      <c r="BG499" s="496"/>
      <c r="BH499" s="496"/>
      <c r="BI499" s="496"/>
      <c r="BJ499" s="496"/>
      <c r="BK499" s="496"/>
      <c r="BL499" s="496"/>
      <c r="BM499" s="496"/>
      <c r="BN499" s="496"/>
      <c r="BO499" s="496"/>
      <c r="BP499" s="496"/>
      <c r="BQ499" s="496"/>
      <c r="BR499" s="496"/>
      <c r="BS499" s="496"/>
      <c r="BT499" s="496"/>
      <c r="BU499" s="496"/>
      <c r="BV499" s="496"/>
      <c r="BW499" s="496"/>
      <c r="BX499" s="496"/>
      <c r="BY499" s="496"/>
      <c r="BZ499" s="496"/>
      <c r="CA499" s="496"/>
      <c r="CB499" s="496"/>
      <c r="CC499" s="496"/>
      <c r="CD499" s="496"/>
      <c r="CE499" s="496"/>
      <c r="CF499" s="496"/>
      <c r="CG499" s="496"/>
      <c r="CH499" s="496"/>
      <c r="CI499" s="496"/>
      <c r="CJ499" s="496"/>
      <c r="CK499" s="496"/>
      <c r="CL499" s="496"/>
      <c r="CM499" s="496"/>
      <c r="CN499" s="496"/>
      <c r="CO499" s="496"/>
      <c r="CP499" s="496"/>
      <c r="CQ499" s="496"/>
      <c r="CR499" s="496"/>
      <c r="CS499" s="496"/>
      <c r="CT499" s="496"/>
      <c r="CU499" s="496"/>
      <c r="CV499" s="496"/>
      <c r="CW499" s="496"/>
      <c r="CX499" s="496"/>
      <c r="CY499" s="496"/>
      <c r="CZ499" s="496"/>
      <c r="DA499" s="496"/>
      <c r="DB499" s="496"/>
      <c r="DC499" s="496"/>
      <c r="DD499" s="496"/>
      <c r="DE499" s="496"/>
      <c r="DF499" s="496"/>
      <c r="DG499" s="496"/>
      <c r="DH499" s="496"/>
      <c r="DI499" s="496"/>
      <c r="DJ499" s="496"/>
      <c r="DK499" s="496"/>
      <c r="DL499" s="496"/>
      <c r="DM499" s="496"/>
      <c r="DN499" s="496"/>
      <c r="DO499" s="496"/>
      <c r="DP499" s="496"/>
      <c r="DQ499" s="496"/>
      <c r="DR499" s="496"/>
      <c r="DS499" s="496"/>
      <c r="DT499" s="496"/>
      <c r="DU499" s="496"/>
      <c r="DV499" s="496"/>
      <c r="DW499" s="496"/>
      <c r="DX499" s="496"/>
      <c r="DY499" s="496"/>
      <c r="DZ499" s="496"/>
      <c r="EA499" s="496"/>
      <c r="EB499" s="496"/>
      <c r="EC499" s="496"/>
      <c r="ED499" s="496"/>
      <c r="EE499" s="496"/>
      <c r="EF499" s="496"/>
      <c r="EG499" s="496"/>
      <c r="EH499" s="496"/>
      <c r="EI499" s="496"/>
      <c r="EJ499" s="496"/>
      <c r="EK499" s="496"/>
      <c r="EL499" s="496"/>
      <c r="EM499" s="496"/>
      <c r="EN499" s="496"/>
      <c r="EO499" s="496"/>
      <c r="EP499" s="496"/>
      <c r="EQ499" s="496"/>
      <c r="ER499" s="496"/>
      <c r="ES499" s="496"/>
      <c r="ET499" s="496"/>
      <c r="EU499" s="496"/>
      <c r="EV499" s="496"/>
      <c r="EW499" s="496"/>
      <c r="EX499" s="496"/>
      <c r="EY499" s="496"/>
      <c r="EZ499" s="496"/>
      <c r="FA499" s="496"/>
      <c r="FB499" s="496"/>
      <c r="FC499" s="496"/>
      <c r="FD499" s="496"/>
      <c r="FE499" s="496"/>
      <c r="FF499" s="496"/>
      <c r="FG499" s="496"/>
      <c r="FH499" s="496"/>
      <c r="FI499" s="496"/>
      <c r="FJ499" s="496"/>
      <c r="FK499" s="496"/>
      <c r="FL499" s="496"/>
      <c r="FM499" s="496"/>
      <c r="FN499" s="496"/>
      <c r="FO499" s="496"/>
      <c r="FP499" s="496"/>
      <c r="FQ499" s="496"/>
      <c r="FR499" s="496"/>
      <c r="FS499" s="496"/>
      <c r="FT499" s="496"/>
      <c r="FU499" s="496"/>
      <c r="FV499" s="496"/>
      <c r="FW499" s="496"/>
      <c r="FX499" s="496"/>
      <c r="FY499" s="496"/>
      <c r="FZ499" s="496"/>
      <c r="GA499" s="496"/>
      <c r="GB499" s="496"/>
      <c r="GC499" s="496"/>
      <c r="GD499" s="496"/>
      <c r="GE499" s="496"/>
      <c r="GF499" s="496"/>
      <c r="GG499" s="496"/>
      <c r="GH499" s="496"/>
      <c r="GI499" s="496"/>
      <c r="GJ499" s="496"/>
      <c r="GK499" s="496"/>
      <c r="GL499" s="496"/>
      <c r="GM499" s="496"/>
      <c r="GN499" s="496"/>
      <c r="GO499" s="496"/>
      <c r="GP499" s="496"/>
      <c r="GQ499" s="496"/>
      <c r="GR499" s="496"/>
      <c r="GS499" s="496"/>
      <c r="GT499" s="496"/>
      <c r="GU499" s="496"/>
      <c r="GV499" s="496"/>
      <c r="GW499" s="496"/>
      <c r="GX499" s="496"/>
      <c r="GY499" s="496"/>
      <c r="GZ499" s="496"/>
      <c r="HA499" s="496"/>
      <c r="HB499" s="496"/>
      <c r="HC499" s="496"/>
      <c r="HD499" s="496"/>
      <c r="HE499" s="496"/>
      <c r="HF499" s="496"/>
      <c r="HG499" s="496"/>
      <c r="HH499" s="496"/>
      <c r="HI499" s="496"/>
      <c r="HJ499" s="496"/>
      <c r="HK499" s="496"/>
      <c r="HL499" s="496"/>
      <c r="HM499" s="496"/>
      <c r="HN499" s="496"/>
      <c r="HO499" s="496"/>
      <c r="HP499" s="496"/>
      <c r="HQ499" s="496"/>
      <c r="HR499" s="496"/>
      <c r="HS499" s="496"/>
      <c r="HT499" s="496"/>
      <c r="HU499" s="496"/>
      <c r="HV499" s="496"/>
      <c r="HW499" s="496"/>
      <c r="HX499" s="496"/>
      <c r="HY499" s="496"/>
      <c r="HZ499" s="496"/>
      <c r="IA499" s="496"/>
      <c r="IB499" s="496"/>
      <c r="IC499" s="496"/>
      <c r="ID499" s="496"/>
      <c r="IE499" s="496"/>
      <c r="IF499" s="496"/>
      <c r="IG499" s="496"/>
      <c r="IH499" s="496"/>
      <c r="II499" s="496"/>
      <c r="IJ499" s="496"/>
      <c r="IK499" s="496"/>
      <c r="IL499" s="496"/>
      <c r="IM499" s="496"/>
      <c r="IN499" s="496"/>
      <c r="IO499" s="496"/>
      <c r="IP499" s="496"/>
      <c r="IQ499" s="496"/>
      <c r="IR499" s="496"/>
      <c r="IS499" s="496"/>
      <c r="IT499" s="496"/>
      <c r="IU499" s="496"/>
      <c r="IV499" s="496"/>
      <c r="IW499" s="496"/>
    </row>
    <row r="500" customFormat="false" ht="12.75" hidden="false" customHeight="false" outlineLevel="0" collapsed="false">
      <c r="A500" s="0"/>
      <c r="B500" s="0"/>
      <c r="C500" s="0"/>
      <c r="D500" s="0"/>
      <c r="E500" s="0"/>
      <c r="F500" s="503"/>
      <c r="G500" s="503"/>
      <c r="H500" s="503"/>
      <c r="I500" s="503"/>
      <c r="J500" s="503"/>
      <c r="K500" s="503"/>
      <c r="L500" s="503"/>
      <c r="M500" s="503"/>
      <c r="N500" s="503"/>
      <c r="O500" s="503"/>
      <c r="P500" s="503"/>
      <c r="Q500" s="503"/>
      <c r="R500" s="503"/>
      <c r="S500" s="503"/>
      <c r="T500" s="503"/>
      <c r="U500" s="503"/>
      <c r="V500" s="496"/>
      <c r="W500" s="496"/>
      <c r="X500" s="496"/>
      <c r="Y500" s="496"/>
      <c r="Z500" s="496"/>
      <c r="AA500" s="496"/>
      <c r="AB500" s="496"/>
      <c r="AC500" s="496"/>
      <c r="AD500" s="496"/>
      <c r="AE500" s="496"/>
      <c r="AF500" s="496"/>
      <c r="AG500" s="496"/>
      <c r="AH500" s="496"/>
      <c r="AI500" s="496"/>
      <c r="AJ500" s="496"/>
      <c r="AK500" s="496"/>
      <c r="AL500" s="496"/>
      <c r="AM500" s="496"/>
      <c r="AN500" s="496"/>
      <c r="AO500" s="496"/>
      <c r="AP500" s="496"/>
      <c r="AQ500" s="496"/>
      <c r="AR500" s="496"/>
      <c r="AS500" s="496"/>
      <c r="AT500" s="496"/>
      <c r="AU500" s="496"/>
      <c r="AV500" s="496"/>
      <c r="AW500" s="496"/>
      <c r="AX500" s="496"/>
      <c r="AY500" s="496"/>
      <c r="AZ500" s="496"/>
      <c r="BA500" s="496"/>
      <c r="BB500" s="496"/>
      <c r="BC500" s="496"/>
      <c r="BD500" s="496"/>
      <c r="BE500" s="496"/>
      <c r="BF500" s="496"/>
      <c r="BG500" s="496"/>
      <c r="BH500" s="496"/>
      <c r="BI500" s="496"/>
      <c r="BJ500" s="496"/>
      <c r="BK500" s="496"/>
      <c r="BL500" s="496"/>
      <c r="BM500" s="496"/>
      <c r="BN500" s="496"/>
      <c r="BO500" s="496"/>
      <c r="BP500" s="496"/>
      <c r="BQ500" s="496"/>
      <c r="BR500" s="496"/>
      <c r="BS500" s="496"/>
      <c r="BT500" s="496"/>
      <c r="BU500" s="496"/>
      <c r="BV500" s="496"/>
      <c r="BW500" s="496"/>
      <c r="BX500" s="496"/>
      <c r="BY500" s="496"/>
      <c r="BZ500" s="496"/>
      <c r="CA500" s="496"/>
      <c r="CB500" s="496"/>
      <c r="CC500" s="496"/>
      <c r="CD500" s="496"/>
      <c r="CE500" s="496"/>
      <c r="CF500" s="496"/>
      <c r="CG500" s="496"/>
      <c r="CH500" s="496"/>
      <c r="CI500" s="496"/>
      <c r="CJ500" s="496"/>
      <c r="CK500" s="496"/>
      <c r="CL500" s="496"/>
      <c r="CM500" s="496"/>
      <c r="CN500" s="496"/>
      <c r="CO500" s="496"/>
      <c r="CP500" s="496"/>
      <c r="CQ500" s="496"/>
      <c r="CR500" s="496"/>
      <c r="CS500" s="496"/>
      <c r="CT500" s="496"/>
      <c r="CU500" s="496"/>
      <c r="CV500" s="496"/>
      <c r="CW500" s="496"/>
      <c r="CX500" s="496"/>
      <c r="CY500" s="496"/>
      <c r="CZ500" s="496"/>
      <c r="DA500" s="496"/>
      <c r="DB500" s="496"/>
      <c r="DC500" s="496"/>
      <c r="DD500" s="496"/>
      <c r="DE500" s="496"/>
      <c r="DF500" s="496"/>
      <c r="DG500" s="496"/>
      <c r="DH500" s="496"/>
      <c r="DI500" s="496"/>
      <c r="DJ500" s="496"/>
      <c r="DK500" s="496"/>
      <c r="DL500" s="496"/>
      <c r="DM500" s="496"/>
      <c r="DN500" s="496"/>
      <c r="DO500" s="496"/>
      <c r="DP500" s="496"/>
      <c r="DQ500" s="496"/>
      <c r="DR500" s="496"/>
      <c r="DS500" s="496"/>
      <c r="DT500" s="496"/>
      <c r="DU500" s="496"/>
      <c r="DV500" s="496"/>
      <c r="DW500" s="496"/>
      <c r="DX500" s="496"/>
      <c r="DY500" s="496"/>
      <c r="DZ500" s="496"/>
      <c r="EA500" s="496"/>
      <c r="EB500" s="496"/>
      <c r="EC500" s="496"/>
      <c r="ED500" s="496"/>
      <c r="EE500" s="496"/>
      <c r="EF500" s="496"/>
      <c r="EG500" s="496"/>
      <c r="EH500" s="496"/>
      <c r="EI500" s="496"/>
      <c r="EJ500" s="496"/>
      <c r="EK500" s="496"/>
      <c r="EL500" s="496"/>
      <c r="EM500" s="496"/>
      <c r="EN500" s="496"/>
      <c r="EO500" s="496"/>
      <c r="EP500" s="496"/>
      <c r="EQ500" s="496"/>
      <c r="ER500" s="496"/>
      <c r="ES500" s="496"/>
      <c r="ET500" s="496"/>
      <c r="EU500" s="496"/>
      <c r="EV500" s="496"/>
      <c r="EW500" s="496"/>
      <c r="EX500" s="496"/>
      <c r="EY500" s="496"/>
      <c r="EZ500" s="496"/>
      <c r="FA500" s="496"/>
      <c r="FB500" s="496"/>
      <c r="FC500" s="496"/>
      <c r="FD500" s="496"/>
      <c r="FE500" s="496"/>
      <c r="FF500" s="496"/>
      <c r="FG500" s="496"/>
      <c r="FH500" s="496"/>
      <c r="FI500" s="496"/>
      <c r="FJ500" s="496"/>
      <c r="FK500" s="496"/>
      <c r="FL500" s="496"/>
      <c r="FM500" s="496"/>
      <c r="FN500" s="496"/>
      <c r="FO500" s="496"/>
      <c r="FP500" s="496"/>
      <c r="FQ500" s="496"/>
      <c r="FR500" s="496"/>
      <c r="FS500" s="496"/>
      <c r="FT500" s="496"/>
      <c r="FU500" s="496"/>
      <c r="FV500" s="496"/>
      <c r="FW500" s="496"/>
      <c r="FX500" s="496"/>
      <c r="FY500" s="496"/>
      <c r="FZ500" s="496"/>
      <c r="GA500" s="496"/>
      <c r="GB500" s="496"/>
      <c r="GC500" s="496"/>
      <c r="GD500" s="496"/>
      <c r="GE500" s="496"/>
      <c r="GF500" s="496"/>
      <c r="GG500" s="496"/>
      <c r="GH500" s="496"/>
      <c r="GI500" s="496"/>
      <c r="GJ500" s="496"/>
      <c r="GK500" s="496"/>
      <c r="GL500" s="496"/>
      <c r="GM500" s="496"/>
      <c r="GN500" s="496"/>
      <c r="GO500" s="496"/>
      <c r="GP500" s="496"/>
      <c r="GQ500" s="496"/>
      <c r="GR500" s="496"/>
      <c r="GS500" s="496"/>
      <c r="GT500" s="496"/>
      <c r="GU500" s="496"/>
      <c r="GV500" s="496"/>
      <c r="GW500" s="496"/>
      <c r="GX500" s="496"/>
      <c r="GY500" s="496"/>
      <c r="GZ500" s="496"/>
      <c r="HA500" s="496"/>
      <c r="HB500" s="496"/>
      <c r="HC500" s="496"/>
      <c r="HD500" s="496"/>
      <c r="HE500" s="496"/>
      <c r="HF500" s="496"/>
      <c r="HG500" s="496"/>
      <c r="HH500" s="496"/>
      <c r="HI500" s="496"/>
      <c r="HJ500" s="496"/>
      <c r="HK500" s="496"/>
      <c r="HL500" s="496"/>
      <c r="HM500" s="496"/>
      <c r="HN500" s="496"/>
      <c r="HO500" s="496"/>
      <c r="HP500" s="496"/>
      <c r="HQ500" s="496"/>
      <c r="HR500" s="496"/>
      <c r="HS500" s="496"/>
      <c r="HT500" s="496"/>
      <c r="HU500" s="496"/>
      <c r="HV500" s="496"/>
      <c r="HW500" s="496"/>
      <c r="HX500" s="496"/>
      <c r="HY500" s="496"/>
      <c r="HZ500" s="496"/>
      <c r="IA500" s="496"/>
      <c r="IB500" s="496"/>
      <c r="IC500" s="496"/>
      <c r="ID500" s="496"/>
      <c r="IE500" s="496"/>
      <c r="IF500" s="496"/>
      <c r="IG500" s="496"/>
      <c r="IH500" s="496"/>
      <c r="II500" s="496"/>
      <c r="IJ500" s="496"/>
      <c r="IK500" s="496"/>
      <c r="IL500" s="496"/>
      <c r="IM500" s="496"/>
      <c r="IN500" s="496"/>
      <c r="IO500" s="496"/>
      <c r="IP500" s="496"/>
      <c r="IQ500" s="496"/>
      <c r="IR500" s="496"/>
      <c r="IS500" s="496"/>
      <c r="IT500" s="496"/>
      <c r="IU500" s="496"/>
      <c r="IV500" s="496"/>
      <c r="IW500" s="496"/>
    </row>
    <row r="501" customFormat="false" ht="12.75" hidden="false" customHeight="false" outlineLevel="0" collapsed="false">
      <c r="A501" s="0"/>
      <c r="B501" s="0"/>
      <c r="C501" s="0"/>
      <c r="D501" s="0"/>
      <c r="E501" s="0"/>
      <c r="F501" s="503"/>
      <c r="G501" s="503"/>
      <c r="H501" s="503"/>
      <c r="I501" s="503"/>
      <c r="J501" s="503"/>
      <c r="K501" s="503"/>
      <c r="L501" s="503"/>
      <c r="M501" s="503"/>
      <c r="N501" s="503"/>
      <c r="O501" s="503"/>
      <c r="P501" s="503"/>
      <c r="Q501" s="503"/>
      <c r="R501" s="503"/>
      <c r="S501" s="503"/>
      <c r="T501" s="503"/>
      <c r="U501" s="503"/>
      <c r="V501" s="496"/>
      <c r="W501" s="496"/>
      <c r="X501" s="496"/>
      <c r="Y501" s="496"/>
      <c r="Z501" s="496"/>
      <c r="AA501" s="496"/>
      <c r="AB501" s="496"/>
      <c r="AC501" s="496"/>
      <c r="AD501" s="496"/>
      <c r="AE501" s="496"/>
      <c r="AF501" s="496"/>
      <c r="AG501" s="496"/>
      <c r="AH501" s="496"/>
      <c r="AI501" s="496"/>
      <c r="AJ501" s="496"/>
      <c r="AK501" s="496"/>
      <c r="AL501" s="496"/>
      <c r="AM501" s="496"/>
      <c r="AN501" s="496"/>
      <c r="AO501" s="496"/>
      <c r="AP501" s="496"/>
      <c r="AQ501" s="496"/>
      <c r="AR501" s="496"/>
      <c r="AS501" s="496"/>
      <c r="AT501" s="496"/>
      <c r="AU501" s="496"/>
      <c r="AV501" s="496"/>
      <c r="AW501" s="496"/>
      <c r="AX501" s="496"/>
      <c r="AY501" s="496"/>
      <c r="AZ501" s="496"/>
      <c r="BA501" s="496"/>
      <c r="BB501" s="496"/>
      <c r="BC501" s="496"/>
      <c r="BD501" s="496"/>
      <c r="BE501" s="496"/>
      <c r="BF501" s="496"/>
      <c r="BG501" s="496"/>
      <c r="BH501" s="496"/>
      <c r="BI501" s="496"/>
      <c r="BJ501" s="496"/>
      <c r="BK501" s="496"/>
      <c r="BL501" s="496"/>
      <c r="BM501" s="496"/>
      <c r="BN501" s="496"/>
      <c r="BO501" s="496"/>
      <c r="BP501" s="496"/>
      <c r="BQ501" s="496"/>
      <c r="BR501" s="496"/>
      <c r="BS501" s="496"/>
      <c r="BT501" s="496"/>
      <c r="BU501" s="496"/>
      <c r="BV501" s="496"/>
      <c r="BW501" s="496"/>
      <c r="BX501" s="496"/>
      <c r="BY501" s="496"/>
      <c r="BZ501" s="496"/>
      <c r="CA501" s="496"/>
      <c r="CB501" s="496"/>
      <c r="CC501" s="496"/>
      <c r="CD501" s="496"/>
      <c r="CE501" s="496"/>
      <c r="CF501" s="496"/>
      <c r="CG501" s="496"/>
      <c r="CH501" s="496"/>
      <c r="CI501" s="496"/>
      <c r="CJ501" s="496"/>
      <c r="CK501" s="496"/>
      <c r="CL501" s="496"/>
      <c r="CM501" s="496"/>
      <c r="CN501" s="496"/>
      <c r="CO501" s="496"/>
      <c r="CP501" s="496"/>
      <c r="CQ501" s="496"/>
      <c r="CR501" s="496"/>
      <c r="CS501" s="496"/>
      <c r="CT501" s="496"/>
      <c r="CU501" s="496"/>
      <c r="CV501" s="496"/>
      <c r="CW501" s="496"/>
      <c r="CX501" s="496"/>
      <c r="CY501" s="496"/>
      <c r="CZ501" s="496"/>
      <c r="DA501" s="496"/>
      <c r="DB501" s="496"/>
      <c r="DC501" s="496"/>
      <c r="DD501" s="496"/>
      <c r="DE501" s="496"/>
      <c r="DF501" s="496"/>
      <c r="DG501" s="496"/>
      <c r="DH501" s="496"/>
      <c r="DI501" s="496"/>
      <c r="DJ501" s="496"/>
      <c r="DK501" s="496"/>
      <c r="DL501" s="496"/>
      <c r="DM501" s="496"/>
      <c r="DN501" s="496"/>
      <c r="DO501" s="496"/>
      <c r="DP501" s="496"/>
      <c r="DQ501" s="496"/>
      <c r="DR501" s="496"/>
      <c r="DS501" s="496"/>
      <c r="DT501" s="496"/>
      <c r="DU501" s="496"/>
      <c r="DV501" s="496"/>
      <c r="DW501" s="496"/>
      <c r="DX501" s="496"/>
      <c r="DY501" s="496"/>
      <c r="DZ501" s="496"/>
      <c r="EA501" s="496"/>
      <c r="EB501" s="496"/>
      <c r="EC501" s="496"/>
      <c r="ED501" s="496"/>
      <c r="EE501" s="496"/>
      <c r="EF501" s="496"/>
      <c r="EG501" s="496"/>
      <c r="EH501" s="496"/>
      <c r="EI501" s="496"/>
      <c r="EJ501" s="496"/>
      <c r="EK501" s="496"/>
      <c r="EL501" s="496"/>
      <c r="EM501" s="496"/>
      <c r="EN501" s="496"/>
      <c r="EO501" s="496"/>
      <c r="EP501" s="496"/>
      <c r="EQ501" s="496"/>
      <c r="ER501" s="496"/>
      <c r="ES501" s="496"/>
      <c r="ET501" s="496"/>
      <c r="EU501" s="496"/>
      <c r="EV501" s="496"/>
      <c r="EW501" s="496"/>
      <c r="EX501" s="496"/>
      <c r="EY501" s="496"/>
      <c r="EZ501" s="496"/>
      <c r="FA501" s="496"/>
      <c r="FB501" s="496"/>
      <c r="FC501" s="496"/>
      <c r="FD501" s="496"/>
      <c r="FE501" s="496"/>
      <c r="FF501" s="496"/>
      <c r="FG501" s="496"/>
      <c r="FH501" s="496"/>
      <c r="FI501" s="496"/>
      <c r="FJ501" s="496"/>
      <c r="FK501" s="496"/>
      <c r="FL501" s="496"/>
      <c r="FM501" s="496"/>
      <c r="FN501" s="496"/>
      <c r="FO501" s="496"/>
      <c r="FP501" s="496"/>
      <c r="FQ501" s="496"/>
      <c r="FR501" s="496"/>
      <c r="FS501" s="496"/>
      <c r="FT501" s="496"/>
      <c r="FU501" s="496"/>
      <c r="FV501" s="496"/>
      <c r="FW501" s="496"/>
      <c r="FX501" s="496"/>
      <c r="FY501" s="496"/>
      <c r="FZ501" s="496"/>
      <c r="GA501" s="496"/>
      <c r="GB501" s="496"/>
      <c r="GC501" s="496"/>
      <c r="GD501" s="496"/>
      <c r="GE501" s="496"/>
      <c r="GF501" s="496"/>
      <c r="GG501" s="496"/>
      <c r="GH501" s="496"/>
      <c r="GI501" s="496"/>
      <c r="GJ501" s="496"/>
      <c r="GK501" s="496"/>
      <c r="GL501" s="496"/>
      <c r="GM501" s="496"/>
      <c r="GN501" s="496"/>
      <c r="GO501" s="496"/>
      <c r="GP501" s="496"/>
      <c r="GQ501" s="496"/>
      <c r="GR501" s="496"/>
      <c r="GS501" s="496"/>
      <c r="GT501" s="496"/>
      <c r="GU501" s="496"/>
      <c r="GV501" s="496"/>
      <c r="GW501" s="496"/>
      <c r="GX501" s="496"/>
      <c r="GY501" s="496"/>
      <c r="GZ501" s="496"/>
      <c r="HA501" s="496"/>
      <c r="HB501" s="496"/>
      <c r="HC501" s="496"/>
      <c r="HD501" s="496"/>
      <c r="HE501" s="496"/>
      <c r="HF501" s="496"/>
      <c r="HG501" s="496"/>
      <c r="HH501" s="496"/>
      <c r="HI501" s="496"/>
      <c r="HJ501" s="496"/>
      <c r="HK501" s="496"/>
      <c r="HL501" s="496"/>
      <c r="HM501" s="496"/>
      <c r="HN501" s="496"/>
      <c r="HO501" s="496"/>
      <c r="HP501" s="496"/>
      <c r="HQ501" s="496"/>
      <c r="HR501" s="496"/>
      <c r="HS501" s="496"/>
      <c r="HT501" s="496"/>
      <c r="HU501" s="496"/>
      <c r="HV501" s="496"/>
      <c r="HW501" s="496"/>
      <c r="HX501" s="496"/>
      <c r="HY501" s="496"/>
      <c r="HZ501" s="496"/>
      <c r="IA501" s="496"/>
      <c r="IB501" s="496"/>
      <c r="IC501" s="496"/>
      <c r="ID501" s="496"/>
      <c r="IE501" s="496"/>
      <c r="IF501" s="496"/>
      <c r="IG501" s="496"/>
      <c r="IH501" s="496"/>
      <c r="II501" s="496"/>
      <c r="IJ501" s="496"/>
      <c r="IK501" s="496"/>
      <c r="IL501" s="496"/>
      <c r="IM501" s="496"/>
      <c r="IN501" s="496"/>
      <c r="IO501" s="496"/>
      <c r="IP501" s="496"/>
      <c r="IQ501" s="496"/>
      <c r="IR501" s="496"/>
      <c r="IS501" s="496"/>
      <c r="IT501" s="496"/>
      <c r="IU501" s="496"/>
      <c r="IV501" s="496"/>
      <c r="IW501" s="496"/>
    </row>
    <row r="502" customFormat="false" ht="12.75" hidden="false" customHeight="false" outlineLevel="0" collapsed="false">
      <c r="A502" s="0"/>
      <c r="B502" s="0"/>
      <c r="C502" s="0"/>
      <c r="D502" s="0"/>
      <c r="E502" s="0"/>
      <c r="F502" s="503"/>
      <c r="G502" s="503"/>
      <c r="H502" s="503"/>
      <c r="I502" s="503"/>
      <c r="J502" s="503"/>
      <c r="K502" s="503"/>
      <c r="L502" s="503"/>
      <c r="M502" s="503"/>
      <c r="N502" s="503"/>
      <c r="O502" s="503"/>
      <c r="P502" s="503"/>
      <c r="Q502" s="503"/>
      <c r="R502" s="503"/>
      <c r="S502" s="503"/>
      <c r="T502" s="503"/>
      <c r="U502" s="503"/>
      <c r="V502" s="496"/>
      <c r="W502" s="496"/>
      <c r="X502" s="496"/>
      <c r="Y502" s="496"/>
      <c r="Z502" s="496"/>
      <c r="AA502" s="496"/>
      <c r="AB502" s="496"/>
      <c r="AC502" s="496"/>
      <c r="AD502" s="496"/>
      <c r="AE502" s="496"/>
      <c r="AF502" s="496"/>
      <c r="AG502" s="496"/>
      <c r="AH502" s="496"/>
      <c r="AI502" s="496"/>
      <c r="AJ502" s="496"/>
      <c r="AK502" s="496"/>
      <c r="AL502" s="496"/>
      <c r="AM502" s="496"/>
      <c r="AN502" s="496"/>
      <c r="AO502" s="496"/>
      <c r="AP502" s="496"/>
      <c r="AQ502" s="496"/>
      <c r="AR502" s="496"/>
      <c r="AS502" s="496"/>
      <c r="AT502" s="496"/>
      <c r="AU502" s="496"/>
      <c r="AV502" s="496"/>
      <c r="AW502" s="496"/>
      <c r="AX502" s="496"/>
      <c r="AY502" s="496"/>
      <c r="AZ502" s="496"/>
      <c r="BA502" s="496"/>
      <c r="BB502" s="496"/>
      <c r="BC502" s="496"/>
      <c r="BD502" s="496"/>
      <c r="BE502" s="496"/>
      <c r="BF502" s="496"/>
      <c r="BG502" s="496"/>
      <c r="BH502" s="496"/>
      <c r="BI502" s="496"/>
      <c r="BJ502" s="496"/>
      <c r="BK502" s="496"/>
      <c r="BL502" s="496"/>
      <c r="BM502" s="496"/>
      <c r="BN502" s="496"/>
      <c r="BO502" s="496"/>
      <c r="BP502" s="496"/>
      <c r="BQ502" s="496"/>
      <c r="BR502" s="496"/>
      <c r="BS502" s="496"/>
      <c r="BT502" s="496"/>
      <c r="BU502" s="496"/>
      <c r="BV502" s="496"/>
      <c r="BW502" s="496"/>
      <c r="BX502" s="496"/>
      <c r="BY502" s="496"/>
      <c r="BZ502" s="496"/>
      <c r="CA502" s="496"/>
      <c r="CB502" s="496"/>
      <c r="CC502" s="496"/>
      <c r="CD502" s="496"/>
      <c r="CE502" s="496"/>
      <c r="CF502" s="496"/>
      <c r="CG502" s="496"/>
      <c r="CH502" s="496"/>
      <c r="CI502" s="496"/>
      <c r="CJ502" s="496"/>
      <c r="CK502" s="496"/>
      <c r="CL502" s="496"/>
      <c r="CM502" s="496"/>
      <c r="CN502" s="496"/>
      <c r="CO502" s="496"/>
      <c r="CP502" s="496"/>
      <c r="CQ502" s="496"/>
      <c r="CR502" s="496"/>
      <c r="CS502" s="496"/>
      <c r="CT502" s="496"/>
      <c r="CU502" s="496"/>
      <c r="CV502" s="496"/>
      <c r="CW502" s="496"/>
      <c r="CX502" s="496"/>
      <c r="CY502" s="496"/>
      <c r="CZ502" s="496"/>
      <c r="DA502" s="496"/>
      <c r="DB502" s="496"/>
      <c r="DC502" s="496"/>
      <c r="DD502" s="496"/>
      <c r="DE502" s="496"/>
      <c r="DF502" s="496"/>
      <c r="DG502" s="496"/>
      <c r="DH502" s="496"/>
      <c r="DI502" s="496"/>
      <c r="DJ502" s="496"/>
      <c r="DK502" s="496"/>
      <c r="DL502" s="496"/>
      <c r="DM502" s="496"/>
      <c r="DN502" s="496"/>
      <c r="DO502" s="496"/>
      <c r="DP502" s="496"/>
      <c r="DQ502" s="496"/>
      <c r="DR502" s="496"/>
      <c r="DS502" s="496"/>
      <c r="DT502" s="496"/>
      <c r="DU502" s="496"/>
      <c r="DV502" s="496"/>
      <c r="DW502" s="496"/>
      <c r="DX502" s="496"/>
      <c r="DY502" s="496"/>
      <c r="DZ502" s="496"/>
      <c r="EA502" s="496"/>
      <c r="EB502" s="496"/>
      <c r="EC502" s="496"/>
      <c r="ED502" s="496"/>
      <c r="EE502" s="496"/>
      <c r="EF502" s="496"/>
      <c r="EG502" s="496"/>
      <c r="EH502" s="496"/>
      <c r="EI502" s="496"/>
      <c r="EJ502" s="496"/>
      <c r="EK502" s="496"/>
      <c r="EL502" s="496"/>
      <c r="EM502" s="496"/>
      <c r="EN502" s="496"/>
      <c r="EO502" s="496"/>
      <c r="EP502" s="496"/>
      <c r="EQ502" s="496"/>
      <c r="ER502" s="496"/>
      <c r="ES502" s="496"/>
      <c r="ET502" s="496"/>
      <c r="EU502" s="496"/>
      <c r="EV502" s="496"/>
      <c r="EW502" s="496"/>
      <c r="EX502" s="496"/>
      <c r="EY502" s="496"/>
      <c r="EZ502" s="496"/>
      <c r="FA502" s="496"/>
      <c r="FB502" s="496"/>
      <c r="FC502" s="496"/>
      <c r="FD502" s="496"/>
      <c r="FE502" s="496"/>
      <c r="FF502" s="496"/>
      <c r="FG502" s="496"/>
      <c r="FH502" s="496"/>
      <c r="FI502" s="496"/>
      <c r="FJ502" s="496"/>
      <c r="FK502" s="496"/>
      <c r="FL502" s="496"/>
      <c r="FM502" s="496"/>
      <c r="FN502" s="496"/>
      <c r="FO502" s="496"/>
      <c r="FP502" s="496"/>
      <c r="FQ502" s="496"/>
      <c r="FR502" s="496"/>
      <c r="FS502" s="496"/>
      <c r="FT502" s="496"/>
      <c r="FU502" s="496"/>
      <c r="FV502" s="496"/>
      <c r="FW502" s="496"/>
      <c r="FX502" s="496"/>
      <c r="FY502" s="496"/>
      <c r="FZ502" s="496"/>
      <c r="GA502" s="496"/>
      <c r="GB502" s="496"/>
      <c r="GC502" s="496"/>
      <c r="GD502" s="496"/>
      <c r="GE502" s="496"/>
      <c r="GF502" s="496"/>
      <c r="GG502" s="496"/>
      <c r="GH502" s="496"/>
      <c r="GI502" s="496"/>
      <c r="GJ502" s="496"/>
      <c r="GK502" s="496"/>
      <c r="GL502" s="496"/>
      <c r="GM502" s="496"/>
      <c r="GN502" s="496"/>
      <c r="GO502" s="496"/>
      <c r="GP502" s="496"/>
      <c r="GQ502" s="496"/>
      <c r="GR502" s="496"/>
      <c r="GS502" s="496"/>
      <c r="GT502" s="496"/>
      <c r="GU502" s="496"/>
      <c r="GV502" s="496"/>
      <c r="GW502" s="496"/>
      <c r="GX502" s="496"/>
      <c r="GY502" s="496"/>
      <c r="GZ502" s="496"/>
      <c r="HA502" s="496"/>
      <c r="HB502" s="496"/>
      <c r="HC502" s="496"/>
      <c r="HD502" s="496"/>
      <c r="HE502" s="496"/>
      <c r="HF502" s="496"/>
      <c r="HG502" s="496"/>
      <c r="HH502" s="496"/>
      <c r="HI502" s="496"/>
      <c r="HJ502" s="496"/>
      <c r="HK502" s="496"/>
      <c r="HL502" s="496"/>
      <c r="HM502" s="496"/>
      <c r="HN502" s="496"/>
      <c r="HO502" s="496"/>
      <c r="HP502" s="496"/>
      <c r="HQ502" s="496"/>
      <c r="HR502" s="496"/>
      <c r="HS502" s="496"/>
      <c r="HT502" s="496"/>
      <c r="HU502" s="496"/>
      <c r="HV502" s="496"/>
      <c r="HW502" s="496"/>
      <c r="HX502" s="496"/>
      <c r="HY502" s="496"/>
      <c r="HZ502" s="496"/>
      <c r="IA502" s="496"/>
      <c r="IB502" s="496"/>
      <c r="IC502" s="496"/>
      <c r="ID502" s="496"/>
      <c r="IE502" s="496"/>
      <c r="IF502" s="496"/>
      <c r="IG502" s="496"/>
      <c r="IH502" s="496"/>
      <c r="II502" s="496"/>
      <c r="IJ502" s="496"/>
      <c r="IK502" s="496"/>
      <c r="IL502" s="496"/>
      <c r="IM502" s="496"/>
      <c r="IN502" s="496"/>
      <c r="IO502" s="496"/>
      <c r="IP502" s="496"/>
      <c r="IQ502" s="496"/>
      <c r="IR502" s="496"/>
      <c r="IS502" s="496"/>
      <c r="IT502" s="496"/>
      <c r="IU502" s="496"/>
      <c r="IV502" s="496"/>
      <c r="IW502" s="496"/>
    </row>
    <row r="503" customFormat="false" ht="12.75" hidden="false" customHeight="false" outlineLevel="0" collapsed="false">
      <c r="A503" s="0"/>
      <c r="B503" s="0"/>
      <c r="C503" s="0"/>
      <c r="D503" s="0"/>
      <c r="E503" s="0"/>
      <c r="F503" s="503"/>
      <c r="G503" s="503"/>
      <c r="H503" s="503"/>
      <c r="I503" s="503"/>
      <c r="J503" s="503"/>
      <c r="K503" s="503"/>
      <c r="L503" s="503"/>
      <c r="M503" s="503"/>
      <c r="N503" s="503"/>
      <c r="O503" s="503"/>
      <c r="P503" s="503"/>
      <c r="Q503" s="503"/>
      <c r="R503" s="503"/>
      <c r="S503" s="503"/>
      <c r="T503" s="503"/>
      <c r="U503" s="503"/>
      <c r="V503" s="507"/>
      <c r="W503" s="507"/>
      <c r="X503" s="507"/>
      <c r="Y503" s="507"/>
      <c r="Z503" s="507"/>
      <c r="AA503" s="507"/>
      <c r="AB503" s="507"/>
      <c r="AC503" s="507"/>
      <c r="AD503" s="507"/>
      <c r="AE503" s="507"/>
      <c r="AF503" s="507"/>
      <c r="AG503" s="507"/>
      <c r="AH503" s="507"/>
      <c r="AI503" s="507"/>
      <c r="AJ503" s="507"/>
      <c r="AK503" s="507"/>
      <c r="AL503" s="507"/>
      <c r="AM503" s="507"/>
      <c r="AN503" s="507"/>
      <c r="AO503" s="507"/>
      <c r="AP503" s="507"/>
      <c r="AQ503" s="507"/>
      <c r="AR503" s="507"/>
      <c r="AS503" s="507"/>
      <c r="AT503" s="507"/>
      <c r="AU503" s="507"/>
      <c r="AV503" s="507"/>
      <c r="AW503" s="507"/>
      <c r="AX503" s="507"/>
      <c r="AY503" s="507"/>
      <c r="AZ503" s="507"/>
      <c r="BA503" s="507"/>
      <c r="BB503" s="507"/>
      <c r="BC503" s="507"/>
      <c r="BD503" s="507"/>
      <c r="BE503" s="507"/>
      <c r="BF503" s="507"/>
      <c r="BG503" s="507"/>
      <c r="BH503" s="507"/>
      <c r="BI503" s="507"/>
      <c r="BJ503" s="507"/>
      <c r="BK503" s="507"/>
      <c r="BL503" s="507"/>
      <c r="BM503" s="507"/>
      <c r="BN503" s="507"/>
      <c r="BO503" s="507"/>
      <c r="BP503" s="507"/>
      <c r="BQ503" s="507"/>
      <c r="BR503" s="507"/>
      <c r="BS503" s="507"/>
      <c r="BT503" s="507"/>
      <c r="BU503" s="507"/>
      <c r="BV503" s="507"/>
      <c r="BW503" s="507"/>
      <c r="BX503" s="507"/>
      <c r="BY503" s="507"/>
      <c r="BZ503" s="507"/>
      <c r="CA503" s="507"/>
      <c r="CB503" s="507"/>
      <c r="CC503" s="507"/>
      <c r="CD503" s="507"/>
      <c r="CE503" s="507"/>
      <c r="CF503" s="507"/>
      <c r="CG503" s="507"/>
      <c r="CH503" s="507"/>
      <c r="CI503" s="507"/>
      <c r="CJ503" s="507"/>
      <c r="CK503" s="507"/>
      <c r="CL503" s="507"/>
      <c r="CM503" s="507"/>
      <c r="CN503" s="507"/>
      <c r="CO503" s="507"/>
      <c r="CP503" s="507"/>
      <c r="CQ503" s="507"/>
      <c r="CR503" s="507"/>
      <c r="CS503" s="507"/>
      <c r="CT503" s="507"/>
      <c r="CU503" s="507"/>
      <c r="CV503" s="507"/>
      <c r="CW503" s="507"/>
      <c r="CX503" s="507"/>
      <c r="CY503" s="507"/>
      <c r="CZ503" s="507"/>
      <c r="DA503" s="507"/>
      <c r="DB503" s="507"/>
      <c r="DC503" s="507"/>
      <c r="DD503" s="507"/>
      <c r="DE503" s="507"/>
      <c r="DF503" s="507"/>
      <c r="DG503" s="507"/>
      <c r="DH503" s="507"/>
      <c r="DI503" s="507"/>
      <c r="DJ503" s="507"/>
      <c r="DK503" s="507"/>
      <c r="DL503" s="507"/>
      <c r="DM503" s="507"/>
      <c r="DN503" s="507"/>
      <c r="DO503" s="507"/>
      <c r="DP503" s="507"/>
      <c r="DQ503" s="507"/>
      <c r="DR503" s="507"/>
      <c r="DS503" s="507"/>
      <c r="DT503" s="507"/>
      <c r="DU503" s="507"/>
      <c r="DV503" s="507"/>
      <c r="DW503" s="507"/>
      <c r="DX503" s="507"/>
      <c r="DY503" s="507"/>
      <c r="DZ503" s="507"/>
      <c r="EA503" s="507"/>
      <c r="EB503" s="507"/>
      <c r="EC503" s="507"/>
      <c r="ED503" s="507"/>
      <c r="EE503" s="507"/>
      <c r="EF503" s="507"/>
      <c r="EG503" s="507"/>
      <c r="EH503" s="507"/>
      <c r="EI503" s="507"/>
      <c r="EJ503" s="507"/>
      <c r="EK503" s="507"/>
      <c r="EL503" s="507"/>
      <c r="EM503" s="507"/>
      <c r="EN503" s="507"/>
      <c r="EO503" s="507"/>
      <c r="EP503" s="507"/>
      <c r="EQ503" s="507"/>
      <c r="ER503" s="507"/>
      <c r="ES503" s="507"/>
      <c r="ET503" s="507"/>
      <c r="EU503" s="507"/>
      <c r="EV503" s="507"/>
      <c r="EW503" s="507"/>
      <c r="EX503" s="507"/>
      <c r="EY503" s="507"/>
      <c r="EZ503" s="507"/>
      <c r="FA503" s="507"/>
      <c r="FB503" s="507"/>
      <c r="FC503" s="507"/>
      <c r="FD503" s="507"/>
      <c r="FE503" s="507"/>
      <c r="FF503" s="507"/>
      <c r="FG503" s="507"/>
      <c r="FH503" s="507"/>
      <c r="FI503" s="507"/>
      <c r="FJ503" s="507"/>
      <c r="FK503" s="507"/>
      <c r="FL503" s="507"/>
      <c r="FM503" s="507"/>
      <c r="FN503" s="507"/>
      <c r="FO503" s="507"/>
      <c r="FP503" s="507"/>
      <c r="FQ503" s="507"/>
      <c r="FR503" s="507"/>
      <c r="FS503" s="507"/>
      <c r="FT503" s="507"/>
      <c r="FU503" s="507"/>
      <c r="FV503" s="507"/>
      <c r="FW503" s="507"/>
      <c r="FX503" s="507"/>
      <c r="FY503" s="507"/>
      <c r="FZ503" s="507"/>
      <c r="GA503" s="507"/>
      <c r="GB503" s="507"/>
      <c r="GC503" s="507"/>
      <c r="GD503" s="507"/>
      <c r="GE503" s="507"/>
      <c r="GF503" s="507"/>
      <c r="GG503" s="507"/>
      <c r="GH503" s="507"/>
      <c r="GI503" s="507"/>
      <c r="GJ503" s="507"/>
      <c r="GK503" s="507"/>
      <c r="GL503" s="507"/>
      <c r="GM503" s="507"/>
      <c r="GN503" s="507"/>
      <c r="GO503" s="507"/>
      <c r="GP503" s="507"/>
      <c r="GQ503" s="507"/>
      <c r="GR503" s="507"/>
      <c r="GS503" s="507"/>
      <c r="GT503" s="507"/>
      <c r="GU503" s="507"/>
      <c r="GV503" s="507"/>
      <c r="GW503" s="507"/>
      <c r="GX503" s="507"/>
      <c r="GY503" s="507"/>
      <c r="GZ503" s="507"/>
      <c r="HA503" s="507"/>
      <c r="HB503" s="507"/>
      <c r="HC503" s="507"/>
      <c r="HD503" s="507"/>
      <c r="HE503" s="507"/>
      <c r="HF503" s="507"/>
      <c r="HG503" s="507"/>
      <c r="HH503" s="507"/>
      <c r="HI503" s="507"/>
      <c r="HJ503" s="507"/>
      <c r="HK503" s="507"/>
      <c r="HL503" s="507"/>
      <c r="HM503" s="507"/>
      <c r="HN503" s="507"/>
      <c r="HO503" s="507"/>
      <c r="HP503" s="507"/>
      <c r="HQ503" s="507"/>
      <c r="HR503" s="507"/>
      <c r="HS503" s="507"/>
      <c r="HT503" s="507"/>
      <c r="HU503" s="507"/>
      <c r="HV503" s="507"/>
      <c r="HW503" s="507"/>
      <c r="HX503" s="507"/>
      <c r="HY503" s="507"/>
      <c r="HZ503" s="507"/>
      <c r="IA503" s="507"/>
      <c r="IB503" s="507"/>
      <c r="IC503" s="507"/>
      <c r="ID503" s="507"/>
      <c r="IE503" s="507"/>
      <c r="IF503" s="507"/>
      <c r="IG503" s="507"/>
      <c r="IH503" s="507"/>
      <c r="II503" s="507"/>
      <c r="IJ503" s="507"/>
      <c r="IK503" s="507"/>
      <c r="IL503" s="507"/>
      <c r="IM503" s="507"/>
      <c r="IN503" s="507"/>
      <c r="IO503" s="507"/>
      <c r="IP503" s="507"/>
      <c r="IQ503" s="507"/>
      <c r="IR503" s="507"/>
      <c r="IS503" s="507"/>
      <c r="IT503" s="507"/>
      <c r="IU503" s="507"/>
      <c r="IV503" s="507"/>
      <c r="IW503" s="507"/>
    </row>
    <row r="504" customFormat="false" ht="12.75" hidden="false" customHeight="false" outlineLevel="0" collapsed="false">
      <c r="A504" s="0"/>
      <c r="B504" s="0"/>
      <c r="C504" s="0"/>
      <c r="D504" s="0"/>
      <c r="E504" s="0"/>
      <c r="F504" s="503"/>
      <c r="G504" s="503"/>
      <c r="H504" s="503"/>
      <c r="I504" s="503"/>
      <c r="J504" s="503"/>
      <c r="K504" s="503"/>
      <c r="L504" s="503"/>
      <c r="M504" s="503"/>
      <c r="N504" s="503"/>
      <c r="O504" s="503"/>
      <c r="P504" s="503"/>
      <c r="Q504" s="503"/>
      <c r="R504" s="503"/>
      <c r="S504" s="503"/>
      <c r="T504" s="503"/>
      <c r="U504" s="503"/>
      <c r="V504" s="496"/>
      <c r="W504" s="496"/>
      <c r="X504" s="496"/>
      <c r="Y504" s="496"/>
      <c r="Z504" s="496"/>
      <c r="AA504" s="496"/>
      <c r="AB504" s="496"/>
      <c r="AC504" s="496"/>
      <c r="AD504" s="496"/>
      <c r="AE504" s="496"/>
      <c r="AF504" s="496"/>
      <c r="AG504" s="496"/>
      <c r="AH504" s="496"/>
      <c r="AI504" s="496"/>
      <c r="AJ504" s="496"/>
      <c r="AK504" s="496"/>
      <c r="AL504" s="496"/>
      <c r="AM504" s="496"/>
      <c r="AN504" s="496"/>
      <c r="AO504" s="496"/>
      <c r="AP504" s="496"/>
      <c r="AQ504" s="496"/>
      <c r="AR504" s="496"/>
      <c r="AS504" s="496"/>
      <c r="AT504" s="496"/>
      <c r="AU504" s="496"/>
      <c r="AV504" s="496"/>
      <c r="AW504" s="496"/>
      <c r="AX504" s="496"/>
      <c r="AY504" s="496"/>
      <c r="AZ504" s="496"/>
      <c r="BA504" s="496"/>
      <c r="BB504" s="496"/>
      <c r="BC504" s="496"/>
      <c r="BD504" s="496"/>
      <c r="BE504" s="496"/>
      <c r="BF504" s="496"/>
      <c r="BG504" s="496"/>
      <c r="BH504" s="496"/>
      <c r="BI504" s="496"/>
      <c r="BJ504" s="496"/>
      <c r="BK504" s="496"/>
      <c r="BL504" s="496"/>
      <c r="BM504" s="496"/>
      <c r="BN504" s="496"/>
      <c r="BO504" s="496"/>
      <c r="BP504" s="496"/>
      <c r="BQ504" s="496"/>
      <c r="BR504" s="496"/>
      <c r="BS504" s="496"/>
      <c r="BT504" s="496"/>
      <c r="BU504" s="496"/>
      <c r="BV504" s="496"/>
      <c r="BW504" s="496"/>
      <c r="BX504" s="496"/>
      <c r="BY504" s="496"/>
      <c r="BZ504" s="496"/>
      <c r="CA504" s="496"/>
      <c r="CB504" s="496"/>
      <c r="CC504" s="496"/>
      <c r="CD504" s="496"/>
      <c r="CE504" s="496"/>
      <c r="CF504" s="496"/>
      <c r="CG504" s="496"/>
      <c r="CH504" s="496"/>
      <c r="CI504" s="496"/>
      <c r="CJ504" s="496"/>
      <c r="CK504" s="496"/>
      <c r="CL504" s="496"/>
      <c r="CM504" s="496"/>
      <c r="CN504" s="496"/>
      <c r="CO504" s="496"/>
      <c r="CP504" s="496"/>
      <c r="CQ504" s="496"/>
      <c r="CR504" s="496"/>
      <c r="CS504" s="496"/>
      <c r="CT504" s="496"/>
      <c r="CU504" s="496"/>
      <c r="CV504" s="496"/>
      <c r="CW504" s="496"/>
      <c r="CX504" s="496"/>
      <c r="CY504" s="496"/>
      <c r="CZ504" s="496"/>
      <c r="DA504" s="496"/>
      <c r="DB504" s="496"/>
      <c r="DC504" s="496"/>
      <c r="DD504" s="496"/>
      <c r="DE504" s="496"/>
      <c r="DF504" s="496"/>
      <c r="DG504" s="496"/>
      <c r="DH504" s="496"/>
      <c r="DI504" s="496"/>
      <c r="DJ504" s="496"/>
      <c r="DK504" s="496"/>
      <c r="DL504" s="496"/>
      <c r="DM504" s="496"/>
      <c r="DN504" s="496"/>
      <c r="DO504" s="496"/>
      <c r="DP504" s="496"/>
      <c r="DQ504" s="496"/>
      <c r="DR504" s="496"/>
      <c r="DS504" s="496"/>
      <c r="DT504" s="496"/>
      <c r="DU504" s="496"/>
      <c r="DV504" s="496"/>
      <c r="DW504" s="496"/>
      <c r="DX504" s="496"/>
      <c r="DY504" s="496"/>
      <c r="DZ504" s="496"/>
      <c r="EA504" s="496"/>
      <c r="EB504" s="496"/>
      <c r="EC504" s="496"/>
      <c r="ED504" s="496"/>
      <c r="EE504" s="496"/>
      <c r="EF504" s="496"/>
      <c r="EG504" s="496"/>
      <c r="EH504" s="496"/>
      <c r="EI504" s="496"/>
      <c r="EJ504" s="496"/>
      <c r="EK504" s="496"/>
      <c r="EL504" s="496"/>
      <c r="EM504" s="496"/>
      <c r="EN504" s="496"/>
      <c r="EO504" s="496"/>
      <c r="EP504" s="496"/>
      <c r="EQ504" s="496"/>
      <c r="ER504" s="496"/>
      <c r="ES504" s="496"/>
      <c r="ET504" s="496"/>
      <c r="EU504" s="496"/>
      <c r="EV504" s="496"/>
      <c r="EW504" s="496"/>
      <c r="EX504" s="496"/>
      <c r="EY504" s="496"/>
      <c r="EZ504" s="496"/>
      <c r="FA504" s="496"/>
      <c r="FB504" s="496"/>
      <c r="FC504" s="496"/>
      <c r="FD504" s="496"/>
      <c r="FE504" s="496"/>
      <c r="FF504" s="496"/>
      <c r="FG504" s="496"/>
      <c r="FH504" s="496"/>
      <c r="FI504" s="496"/>
      <c r="FJ504" s="496"/>
      <c r="FK504" s="496"/>
      <c r="FL504" s="496"/>
      <c r="FM504" s="496"/>
      <c r="FN504" s="496"/>
      <c r="FO504" s="496"/>
      <c r="FP504" s="496"/>
      <c r="FQ504" s="496"/>
      <c r="FR504" s="496"/>
      <c r="FS504" s="496"/>
      <c r="FT504" s="496"/>
      <c r="FU504" s="496"/>
      <c r="FV504" s="496"/>
      <c r="FW504" s="496"/>
      <c r="FX504" s="496"/>
      <c r="FY504" s="496"/>
      <c r="FZ504" s="496"/>
      <c r="GA504" s="496"/>
      <c r="GB504" s="496"/>
      <c r="GC504" s="496"/>
      <c r="GD504" s="496"/>
      <c r="GE504" s="496"/>
      <c r="GF504" s="496"/>
      <c r="GG504" s="496"/>
      <c r="GH504" s="496"/>
      <c r="GI504" s="496"/>
      <c r="GJ504" s="496"/>
      <c r="GK504" s="496"/>
      <c r="GL504" s="496"/>
      <c r="GM504" s="496"/>
      <c r="GN504" s="496"/>
      <c r="GO504" s="496"/>
      <c r="GP504" s="496"/>
      <c r="GQ504" s="496"/>
      <c r="GR504" s="496"/>
      <c r="GS504" s="496"/>
      <c r="GT504" s="496"/>
      <c r="GU504" s="496"/>
      <c r="GV504" s="496"/>
      <c r="GW504" s="496"/>
      <c r="GX504" s="496"/>
      <c r="GY504" s="496"/>
      <c r="GZ504" s="496"/>
      <c r="HA504" s="496"/>
      <c r="HB504" s="496"/>
      <c r="HC504" s="496"/>
      <c r="HD504" s="496"/>
      <c r="HE504" s="496"/>
      <c r="HF504" s="496"/>
      <c r="HG504" s="496"/>
      <c r="HH504" s="496"/>
      <c r="HI504" s="496"/>
      <c r="HJ504" s="496"/>
      <c r="HK504" s="496"/>
      <c r="HL504" s="496"/>
      <c r="HM504" s="496"/>
      <c r="HN504" s="496"/>
      <c r="HO504" s="496"/>
      <c r="HP504" s="496"/>
      <c r="HQ504" s="496"/>
      <c r="HR504" s="496"/>
      <c r="HS504" s="496"/>
      <c r="HT504" s="496"/>
      <c r="HU504" s="496"/>
      <c r="HV504" s="496"/>
      <c r="HW504" s="496"/>
      <c r="HX504" s="496"/>
      <c r="HY504" s="496"/>
      <c r="HZ504" s="496"/>
      <c r="IA504" s="496"/>
      <c r="IB504" s="496"/>
      <c r="IC504" s="496"/>
      <c r="ID504" s="496"/>
      <c r="IE504" s="496"/>
      <c r="IF504" s="496"/>
      <c r="IG504" s="496"/>
      <c r="IH504" s="496"/>
      <c r="II504" s="496"/>
      <c r="IJ504" s="496"/>
      <c r="IK504" s="496"/>
      <c r="IL504" s="496"/>
      <c r="IM504" s="496"/>
      <c r="IN504" s="496"/>
      <c r="IO504" s="496"/>
      <c r="IP504" s="496"/>
      <c r="IQ504" s="496"/>
      <c r="IR504" s="496"/>
      <c r="IS504" s="496"/>
      <c r="IT504" s="496"/>
      <c r="IU504" s="496"/>
      <c r="IV504" s="496"/>
      <c r="IW504" s="496"/>
    </row>
    <row r="505" customFormat="false" ht="12.75" hidden="false" customHeight="false" outlineLevel="0" collapsed="false">
      <c r="A505" s="0"/>
      <c r="B505" s="0"/>
      <c r="C505" s="0"/>
      <c r="D505" s="0"/>
      <c r="E505" s="0"/>
      <c r="F505" s="503"/>
      <c r="G505" s="503"/>
      <c r="H505" s="503"/>
      <c r="I505" s="503"/>
      <c r="J505" s="503"/>
      <c r="K505" s="503"/>
      <c r="L505" s="503"/>
      <c r="M505" s="503"/>
      <c r="N505" s="503"/>
      <c r="O505" s="503"/>
      <c r="P505" s="503"/>
      <c r="Q505" s="503"/>
      <c r="R505" s="503"/>
      <c r="S505" s="503"/>
      <c r="T505" s="503"/>
      <c r="U505" s="503"/>
      <c r="V505" s="496"/>
      <c r="W505" s="496"/>
      <c r="X505" s="496"/>
      <c r="Y505" s="496"/>
      <c r="Z505" s="496"/>
      <c r="AA505" s="496"/>
      <c r="AB505" s="496"/>
      <c r="AC505" s="496"/>
      <c r="AD505" s="496"/>
      <c r="AE505" s="496"/>
      <c r="AF505" s="496"/>
      <c r="AG505" s="496"/>
      <c r="AH505" s="496"/>
      <c r="AI505" s="496"/>
      <c r="AJ505" s="496"/>
      <c r="AK505" s="496"/>
      <c r="AL505" s="496"/>
      <c r="AM505" s="496"/>
      <c r="AN505" s="496"/>
      <c r="AO505" s="496"/>
      <c r="AP505" s="496"/>
      <c r="AQ505" s="496"/>
      <c r="AR505" s="496"/>
      <c r="AS505" s="496"/>
      <c r="AT505" s="496"/>
      <c r="AU505" s="496"/>
      <c r="AV505" s="496"/>
      <c r="AW505" s="496"/>
      <c r="AX505" s="496"/>
      <c r="AY505" s="496"/>
      <c r="AZ505" s="496"/>
      <c r="BA505" s="496"/>
      <c r="BB505" s="496"/>
      <c r="BC505" s="496"/>
      <c r="BD505" s="496"/>
      <c r="BE505" s="496"/>
      <c r="BF505" s="496"/>
      <c r="BG505" s="496"/>
      <c r="BH505" s="496"/>
      <c r="BI505" s="496"/>
      <c r="BJ505" s="496"/>
      <c r="BK505" s="496"/>
      <c r="BL505" s="496"/>
      <c r="BM505" s="496"/>
      <c r="BN505" s="496"/>
      <c r="BO505" s="496"/>
      <c r="BP505" s="496"/>
      <c r="BQ505" s="496"/>
      <c r="BR505" s="496"/>
      <c r="BS505" s="496"/>
      <c r="BT505" s="496"/>
      <c r="BU505" s="496"/>
      <c r="BV505" s="496"/>
      <c r="BW505" s="496"/>
      <c r="BX505" s="496"/>
      <c r="BY505" s="496"/>
      <c r="BZ505" s="496"/>
      <c r="CA505" s="496"/>
      <c r="CB505" s="496"/>
      <c r="CC505" s="496"/>
      <c r="CD505" s="496"/>
      <c r="CE505" s="496"/>
      <c r="CF505" s="496"/>
      <c r="CG505" s="496"/>
      <c r="CH505" s="496"/>
      <c r="CI505" s="496"/>
      <c r="CJ505" s="496"/>
      <c r="CK505" s="496"/>
      <c r="CL505" s="496"/>
      <c r="CM505" s="496"/>
      <c r="CN505" s="496"/>
      <c r="CO505" s="496"/>
      <c r="CP505" s="496"/>
      <c r="CQ505" s="496"/>
      <c r="CR505" s="496"/>
      <c r="CS505" s="496"/>
      <c r="CT505" s="496"/>
      <c r="CU505" s="496"/>
      <c r="CV505" s="496"/>
      <c r="CW505" s="496"/>
      <c r="CX505" s="496"/>
      <c r="CY505" s="496"/>
      <c r="CZ505" s="496"/>
      <c r="DA505" s="496"/>
      <c r="DB505" s="496"/>
      <c r="DC505" s="496"/>
      <c r="DD505" s="496"/>
      <c r="DE505" s="496"/>
      <c r="DF505" s="496"/>
      <c r="DG505" s="496"/>
      <c r="DH505" s="496"/>
      <c r="DI505" s="496"/>
      <c r="DJ505" s="496"/>
      <c r="DK505" s="496"/>
      <c r="DL505" s="496"/>
      <c r="DM505" s="496"/>
      <c r="DN505" s="496"/>
      <c r="DO505" s="496"/>
      <c r="DP505" s="496"/>
      <c r="DQ505" s="496"/>
      <c r="DR505" s="496"/>
      <c r="DS505" s="496"/>
      <c r="DT505" s="496"/>
      <c r="DU505" s="496"/>
      <c r="DV505" s="496"/>
      <c r="DW505" s="496"/>
      <c r="DX505" s="496"/>
      <c r="DY505" s="496"/>
      <c r="DZ505" s="496"/>
      <c r="EA505" s="496"/>
      <c r="EB505" s="496"/>
      <c r="EC505" s="496"/>
      <c r="ED505" s="496"/>
      <c r="EE505" s="496"/>
      <c r="EF505" s="496"/>
      <c r="EG505" s="496"/>
      <c r="EH505" s="496"/>
      <c r="EI505" s="496"/>
      <c r="EJ505" s="496"/>
      <c r="EK505" s="496"/>
      <c r="EL505" s="496"/>
      <c r="EM505" s="496"/>
      <c r="EN505" s="496"/>
      <c r="EO505" s="496"/>
      <c r="EP505" s="496"/>
      <c r="EQ505" s="496"/>
      <c r="ER505" s="496"/>
      <c r="ES505" s="496"/>
      <c r="ET505" s="496"/>
      <c r="EU505" s="496"/>
      <c r="EV505" s="496"/>
      <c r="EW505" s="496"/>
      <c r="EX505" s="496"/>
      <c r="EY505" s="496"/>
      <c r="EZ505" s="496"/>
      <c r="FA505" s="496"/>
      <c r="FB505" s="496"/>
      <c r="FC505" s="496"/>
      <c r="FD505" s="496"/>
      <c r="FE505" s="496"/>
      <c r="FF505" s="496"/>
      <c r="FG505" s="496"/>
      <c r="FH505" s="496"/>
      <c r="FI505" s="496"/>
      <c r="FJ505" s="496"/>
      <c r="FK505" s="496"/>
      <c r="FL505" s="496"/>
      <c r="FM505" s="496"/>
      <c r="FN505" s="496"/>
      <c r="FO505" s="496"/>
      <c r="FP505" s="496"/>
      <c r="FQ505" s="496"/>
      <c r="FR505" s="496"/>
      <c r="FS505" s="496"/>
      <c r="FT505" s="496"/>
      <c r="FU505" s="496"/>
      <c r="FV505" s="496"/>
      <c r="FW505" s="496"/>
      <c r="FX505" s="496"/>
      <c r="FY505" s="496"/>
      <c r="FZ505" s="496"/>
      <c r="GA505" s="496"/>
      <c r="GB505" s="496"/>
      <c r="GC505" s="496"/>
      <c r="GD505" s="496"/>
      <c r="GE505" s="496"/>
      <c r="GF505" s="496"/>
      <c r="GG505" s="496"/>
      <c r="GH505" s="496"/>
      <c r="GI505" s="496"/>
      <c r="GJ505" s="496"/>
      <c r="GK505" s="496"/>
      <c r="GL505" s="496"/>
      <c r="GM505" s="496"/>
      <c r="GN505" s="496"/>
      <c r="GO505" s="496"/>
      <c r="GP505" s="496"/>
      <c r="GQ505" s="496"/>
      <c r="GR505" s="496"/>
      <c r="GS505" s="496"/>
      <c r="GT505" s="496"/>
      <c r="GU505" s="496"/>
      <c r="GV505" s="496"/>
      <c r="GW505" s="496"/>
      <c r="GX505" s="496"/>
      <c r="GY505" s="496"/>
      <c r="GZ505" s="496"/>
      <c r="HA505" s="496"/>
      <c r="HB505" s="496"/>
      <c r="HC505" s="496"/>
      <c r="HD505" s="496"/>
      <c r="HE505" s="496"/>
      <c r="HF505" s="496"/>
      <c r="HG505" s="496"/>
      <c r="HH505" s="496"/>
      <c r="HI505" s="496"/>
      <c r="HJ505" s="496"/>
      <c r="HK505" s="496"/>
      <c r="HL505" s="496"/>
      <c r="HM505" s="496"/>
      <c r="HN505" s="496"/>
      <c r="HO505" s="496"/>
      <c r="HP505" s="496"/>
      <c r="HQ505" s="496"/>
      <c r="HR505" s="496"/>
      <c r="HS505" s="496"/>
      <c r="HT505" s="496"/>
      <c r="HU505" s="496"/>
      <c r="HV505" s="496"/>
      <c r="HW505" s="496"/>
      <c r="HX505" s="496"/>
      <c r="HY505" s="496"/>
      <c r="HZ505" s="496"/>
      <c r="IA505" s="496"/>
      <c r="IB505" s="496"/>
      <c r="IC505" s="496"/>
      <c r="ID505" s="496"/>
      <c r="IE505" s="496"/>
      <c r="IF505" s="496"/>
      <c r="IG505" s="496"/>
      <c r="IH505" s="496"/>
      <c r="II505" s="496"/>
      <c r="IJ505" s="496"/>
      <c r="IK505" s="496"/>
      <c r="IL505" s="496"/>
      <c r="IM505" s="496"/>
      <c r="IN505" s="496"/>
      <c r="IO505" s="496"/>
      <c r="IP505" s="496"/>
      <c r="IQ505" s="496"/>
      <c r="IR505" s="496"/>
      <c r="IS505" s="496"/>
      <c r="IT505" s="496"/>
      <c r="IU505" s="496"/>
      <c r="IV505" s="496"/>
      <c r="IW505" s="496"/>
    </row>
    <row r="506" customFormat="false" ht="12.75" hidden="false" customHeight="false" outlineLevel="0" collapsed="false">
      <c r="A506" s="0"/>
      <c r="B506" s="0"/>
      <c r="C506" s="0"/>
      <c r="D506" s="0"/>
      <c r="E506" s="0"/>
      <c r="F506" s="503"/>
      <c r="G506" s="503"/>
      <c r="H506" s="503"/>
      <c r="I506" s="503"/>
      <c r="J506" s="503"/>
      <c r="K506" s="503"/>
      <c r="L506" s="503"/>
      <c r="M506" s="503"/>
      <c r="N506" s="503"/>
      <c r="O506" s="503"/>
      <c r="P506" s="503"/>
      <c r="Q506" s="503"/>
      <c r="R506" s="503"/>
      <c r="S506" s="503"/>
      <c r="T506" s="503"/>
      <c r="U506" s="503"/>
      <c r="V506" s="496"/>
      <c r="W506" s="496"/>
      <c r="X506" s="496"/>
      <c r="Y506" s="496"/>
      <c r="Z506" s="496"/>
      <c r="AA506" s="496"/>
      <c r="AB506" s="496"/>
      <c r="AC506" s="496"/>
      <c r="AD506" s="496"/>
      <c r="AE506" s="496"/>
      <c r="AF506" s="496"/>
      <c r="AG506" s="496"/>
      <c r="AH506" s="496"/>
      <c r="AI506" s="496"/>
      <c r="AJ506" s="496"/>
      <c r="AK506" s="496"/>
      <c r="AL506" s="496"/>
      <c r="AM506" s="496"/>
      <c r="AN506" s="496"/>
      <c r="AO506" s="496"/>
      <c r="AP506" s="496"/>
      <c r="AQ506" s="496"/>
      <c r="AR506" s="496"/>
      <c r="AS506" s="496"/>
      <c r="AT506" s="496"/>
      <c r="AU506" s="496"/>
      <c r="AV506" s="496"/>
      <c r="AW506" s="496"/>
      <c r="AX506" s="496"/>
      <c r="AY506" s="496"/>
      <c r="AZ506" s="496"/>
      <c r="BA506" s="496"/>
      <c r="BB506" s="496"/>
      <c r="BC506" s="496"/>
      <c r="BD506" s="496"/>
      <c r="BE506" s="496"/>
      <c r="BF506" s="496"/>
      <c r="BG506" s="496"/>
      <c r="BH506" s="496"/>
      <c r="BI506" s="496"/>
      <c r="BJ506" s="496"/>
      <c r="BK506" s="496"/>
      <c r="BL506" s="496"/>
      <c r="BM506" s="496"/>
      <c r="BN506" s="496"/>
      <c r="BO506" s="496"/>
      <c r="BP506" s="496"/>
      <c r="BQ506" s="496"/>
      <c r="BR506" s="496"/>
      <c r="BS506" s="496"/>
      <c r="BT506" s="496"/>
      <c r="BU506" s="496"/>
      <c r="BV506" s="496"/>
      <c r="BW506" s="496"/>
      <c r="BX506" s="496"/>
      <c r="BY506" s="496"/>
      <c r="BZ506" s="496"/>
      <c r="CA506" s="496"/>
      <c r="CB506" s="496"/>
      <c r="CC506" s="496"/>
      <c r="CD506" s="496"/>
      <c r="CE506" s="496"/>
      <c r="CF506" s="496"/>
      <c r="CG506" s="496"/>
      <c r="CH506" s="496"/>
      <c r="CI506" s="496"/>
      <c r="CJ506" s="496"/>
      <c r="CK506" s="496"/>
      <c r="CL506" s="496"/>
      <c r="CM506" s="496"/>
      <c r="CN506" s="496"/>
      <c r="CO506" s="496"/>
      <c r="CP506" s="496"/>
      <c r="CQ506" s="496"/>
      <c r="CR506" s="496"/>
      <c r="CS506" s="496"/>
      <c r="CT506" s="496"/>
      <c r="CU506" s="496"/>
      <c r="CV506" s="496"/>
      <c r="CW506" s="496"/>
      <c r="CX506" s="496"/>
      <c r="CY506" s="496"/>
      <c r="CZ506" s="496"/>
      <c r="DA506" s="496"/>
      <c r="DB506" s="496"/>
      <c r="DC506" s="496"/>
      <c r="DD506" s="496"/>
      <c r="DE506" s="496"/>
      <c r="DF506" s="496"/>
      <c r="DG506" s="496"/>
      <c r="DH506" s="496"/>
      <c r="DI506" s="496"/>
      <c r="DJ506" s="496"/>
      <c r="DK506" s="496"/>
      <c r="DL506" s="496"/>
      <c r="DM506" s="496"/>
      <c r="DN506" s="496"/>
      <c r="DO506" s="496"/>
      <c r="DP506" s="496"/>
      <c r="DQ506" s="496"/>
      <c r="DR506" s="496"/>
      <c r="DS506" s="496"/>
      <c r="DT506" s="496"/>
      <c r="DU506" s="496"/>
      <c r="DV506" s="496"/>
      <c r="DW506" s="496"/>
      <c r="DX506" s="496"/>
      <c r="DY506" s="496"/>
      <c r="DZ506" s="496"/>
      <c r="EA506" s="496"/>
      <c r="EB506" s="496"/>
      <c r="EC506" s="496"/>
      <c r="ED506" s="496"/>
      <c r="EE506" s="496"/>
      <c r="EF506" s="496"/>
      <c r="EG506" s="496"/>
      <c r="EH506" s="496"/>
      <c r="EI506" s="496"/>
      <c r="EJ506" s="496"/>
      <c r="EK506" s="496"/>
      <c r="EL506" s="496"/>
      <c r="EM506" s="496"/>
      <c r="EN506" s="496"/>
      <c r="EO506" s="496"/>
      <c r="EP506" s="496"/>
      <c r="EQ506" s="496"/>
      <c r="ER506" s="496"/>
      <c r="ES506" s="496"/>
      <c r="ET506" s="496"/>
      <c r="EU506" s="496"/>
      <c r="EV506" s="496"/>
      <c r="EW506" s="496"/>
      <c r="EX506" s="496"/>
      <c r="EY506" s="496"/>
      <c r="EZ506" s="496"/>
      <c r="FA506" s="496"/>
      <c r="FB506" s="496"/>
      <c r="FC506" s="496"/>
      <c r="FD506" s="496"/>
      <c r="FE506" s="496"/>
      <c r="FF506" s="496"/>
      <c r="FG506" s="496"/>
      <c r="FH506" s="496"/>
      <c r="FI506" s="496"/>
      <c r="FJ506" s="496"/>
      <c r="FK506" s="496"/>
      <c r="FL506" s="496"/>
      <c r="FM506" s="496"/>
      <c r="FN506" s="496"/>
      <c r="FO506" s="496"/>
      <c r="FP506" s="496"/>
      <c r="FQ506" s="496"/>
      <c r="FR506" s="496"/>
      <c r="FS506" s="496"/>
      <c r="FT506" s="496"/>
      <c r="FU506" s="496"/>
      <c r="FV506" s="496"/>
      <c r="FW506" s="496"/>
      <c r="FX506" s="496"/>
      <c r="FY506" s="496"/>
      <c r="FZ506" s="496"/>
      <c r="GA506" s="496"/>
      <c r="GB506" s="496"/>
      <c r="GC506" s="496"/>
      <c r="GD506" s="496"/>
      <c r="GE506" s="496"/>
      <c r="GF506" s="496"/>
      <c r="GG506" s="496"/>
      <c r="GH506" s="496"/>
      <c r="GI506" s="496"/>
      <c r="GJ506" s="496"/>
      <c r="GK506" s="496"/>
      <c r="GL506" s="496"/>
      <c r="GM506" s="496"/>
      <c r="GN506" s="496"/>
      <c r="GO506" s="496"/>
      <c r="GP506" s="496"/>
      <c r="GQ506" s="496"/>
      <c r="GR506" s="496"/>
      <c r="GS506" s="496"/>
      <c r="GT506" s="496"/>
      <c r="GU506" s="496"/>
      <c r="GV506" s="496"/>
      <c r="GW506" s="496"/>
      <c r="GX506" s="496"/>
      <c r="GY506" s="496"/>
      <c r="GZ506" s="496"/>
      <c r="HA506" s="496"/>
      <c r="HB506" s="496"/>
      <c r="HC506" s="496"/>
      <c r="HD506" s="496"/>
      <c r="HE506" s="496"/>
      <c r="HF506" s="496"/>
      <c r="HG506" s="496"/>
      <c r="HH506" s="496"/>
      <c r="HI506" s="496"/>
      <c r="HJ506" s="496"/>
      <c r="HK506" s="496"/>
      <c r="HL506" s="496"/>
      <c r="HM506" s="496"/>
      <c r="HN506" s="496"/>
      <c r="HO506" s="496"/>
      <c r="HP506" s="496"/>
      <c r="HQ506" s="496"/>
      <c r="HR506" s="496"/>
      <c r="HS506" s="496"/>
      <c r="HT506" s="496"/>
      <c r="HU506" s="496"/>
      <c r="HV506" s="496"/>
      <c r="HW506" s="496"/>
      <c r="HX506" s="496"/>
      <c r="HY506" s="496"/>
      <c r="HZ506" s="496"/>
      <c r="IA506" s="496"/>
      <c r="IB506" s="496"/>
      <c r="IC506" s="496"/>
      <c r="ID506" s="496"/>
      <c r="IE506" s="496"/>
      <c r="IF506" s="496"/>
      <c r="IG506" s="496"/>
      <c r="IH506" s="496"/>
      <c r="II506" s="496"/>
      <c r="IJ506" s="496"/>
      <c r="IK506" s="496"/>
      <c r="IL506" s="496"/>
      <c r="IM506" s="496"/>
      <c r="IN506" s="496"/>
      <c r="IO506" s="496"/>
      <c r="IP506" s="496"/>
      <c r="IQ506" s="496"/>
      <c r="IR506" s="496"/>
      <c r="IS506" s="496"/>
      <c r="IT506" s="496"/>
      <c r="IU506" s="496"/>
      <c r="IV506" s="496"/>
      <c r="IW506" s="496"/>
    </row>
    <row r="507" customFormat="false" ht="12.75" hidden="false" customHeight="false" outlineLevel="0" collapsed="false">
      <c r="A507" s="0"/>
      <c r="B507" s="0"/>
      <c r="C507" s="0"/>
      <c r="D507" s="0"/>
      <c r="E507" s="0"/>
      <c r="F507" s="503"/>
      <c r="G507" s="503"/>
      <c r="H507" s="503"/>
      <c r="I507" s="503"/>
      <c r="J507" s="503"/>
      <c r="K507" s="503"/>
      <c r="L507" s="503"/>
      <c r="M507" s="503"/>
      <c r="N507" s="503"/>
      <c r="O507" s="503"/>
      <c r="P507" s="503"/>
      <c r="Q507" s="503"/>
      <c r="R507" s="503"/>
      <c r="S507" s="503"/>
      <c r="T507" s="503"/>
      <c r="U507" s="503"/>
      <c r="V507" s="507"/>
      <c r="W507" s="507"/>
      <c r="X507" s="507"/>
      <c r="Y507" s="507"/>
      <c r="Z507" s="507"/>
      <c r="AA507" s="507"/>
      <c r="AB507" s="507"/>
      <c r="AC507" s="507"/>
      <c r="AD507" s="507"/>
      <c r="AE507" s="507"/>
      <c r="AF507" s="507"/>
      <c r="AG507" s="507"/>
      <c r="AH507" s="507"/>
      <c r="AI507" s="507"/>
      <c r="AJ507" s="507"/>
      <c r="AK507" s="507"/>
      <c r="AL507" s="507"/>
      <c r="AM507" s="507"/>
      <c r="AN507" s="507"/>
      <c r="AO507" s="507"/>
      <c r="AP507" s="507"/>
      <c r="AQ507" s="507"/>
      <c r="AR507" s="507"/>
      <c r="AS507" s="507"/>
      <c r="AT507" s="507"/>
      <c r="AU507" s="507"/>
      <c r="AV507" s="507"/>
      <c r="AW507" s="507"/>
      <c r="AX507" s="507"/>
      <c r="AY507" s="507"/>
      <c r="AZ507" s="507"/>
      <c r="BA507" s="507"/>
      <c r="BB507" s="507"/>
      <c r="BC507" s="507"/>
      <c r="BD507" s="507"/>
      <c r="BE507" s="507"/>
      <c r="BF507" s="507"/>
      <c r="BG507" s="507"/>
      <c r="BH507" s="507"/>
      <c r="BI507" s="507"/>
      <c r="BJ507" s="507"/>
      <c r="BK507" s="507"/>
      <c r="BL507" s="507"/>
      <c r="BM507" s="507"/>
      <c r="BN507" s="507"/>
      <c r="BO507" s="507"/>
      <c r="BP507" s="507"/>
      <c r="BQ507" s="507"/>
      <c r="BR507" s="507"/>
      <c r="BS507" s="507"/>
      <c r="BT507" s="507"/>
      <c r="BU507" s="507"/>
      <c r="BV507" s="507"/>
      <c r="BW507" s="507"/>
      <c r="BX507" s="507"/>
      <c r="BY507" s="507"/>
      <c r="BZ507" s="507"/>
      <c r="CA507" s="507"/>
      <c r="CB507" s="507"/>
      <c r="CC507" s="507"/>
      <c r="CD507" s="507"/>
      <c r="CE507" s="507"/>
      <c r="CF507" s="507"/>
      <c r="CG507" s="507"/>
      <c r="CH507" s="507"/>
      <c r="CI507" s="507"/>
      <c r="CJ507" s="507"/>
      <c r="CK507" s="507"/>
      <c r="CL507" s="507"/>
      <c r="CM507" s="507"/>
      <c r="CN507" s="507"/>
      <c r="CO507" s="507"/>
      <c r="CP507" s="507"/>
      <c r="CQ507" s="507"/>
      <c r="CR507" s="507"/>
      <c r="CS507" s="507"/>
      <c r="CT507" s="507"/>
      <c r="CU507" s="507"/>
      <c r="CV507" s="507"/>
      <c r="CW507" s="507"/>
      <c r="CX507" s="507"/>
      <c r="CY507" s="507"/>
      <c r="CZ507" s="507"/>
      <c r="DA507" s="507"/>
      <c r="DB507" s="507"/>
      <c r="DC507" s="507"/>
      <c r="DD507" s="507"/>
      <c r="DE507" s="507"/>
      <c r="DF507" s="507"/>
      <c r="DG507" s="507"/>
      <c r="DH507" s="507"/>
      <c r="DI507" s="507"/>
      <c r="DJ507" s="507"/>
      <c r="DK507" s="507"/>
      <c r="DL507" s="507"/>
      <c r="DM507" s="507"/>
      <c r="DN507" s="507"/>
      <c r="DO507" s="507"/>
      <c r="DP507" s="507"/>
      <c r="DQ507" s="507"/>
      <c r="DR507" s="507"/>
      <c r="DS507" s="507"/>
      <c r="DT507" s="507"/>
      <c r="DU507" s="507"/>
      <c r="DV507" s="507"/>
      <c r="DW507" s="507"/>
      <c r="DX507" s="507"/>
      <c r="DY507" s="507"/>
      <c r="DZ507" s="507"/>
      <c r="EA507" s="507"/>
      <c r="EB507" s="507"/>
      <c r="EC507" s="507"/>
      <c r="ED507" s="507"/>
      <c r="EE507" s="507"/>
      <c r="EF507" s="507"/>
      <c r="EG507" s="507"/>
      <c r="EH507" s="507"/>
      <c r="EI507" s="507"/>
      <c r="EJ507" s="507"/>
      <c r="EK507" s="507"/>
      <c r="EL507" s="507"/>
      <c r="EM507" s="507"/>
      <c r="EN507" s="507"/>
      <c r="EO507" s="507"/>
      <c r="EP507" s="507"/>
      <c r="EQ507" s="507"/>
      <c r="ER507" s="507"/>
      <c r="ES507" s="507"/>
      <c r="ET507" s="507"/>
      <c r="EU507" s="507"/>
      <c r="EV507" s="507"/>
      <c r="EW507" s="507"/>
      <c r="EX507" s="507"/>
      <c r="EY507" s="507"/>
      <c r="EZ507" s="507"/>
      <c r="FA507" s="507"/>
      <c r="FB507" s="507"/>
      <c r="FC507" s="507"/>
      <c r="FD507" s="507"/>
      <c r="FE507" s="507"/>
      <c r="FF507" s="507"/>
      <c r="FG507" s="507"/>
      <c r="FH507" s="507"/>
      <c r="FI507" s="507"/>
      <c r="FJ507" s="507"/>
      <c r="FK507" s="507"/>
      <c r="FL507" s="507"/>
      <c r="FM507" s="507"/>
      <c r="FN507" s="507"/>
      <c r="FO507" s="507"/>
      <c r="FP507" s="507"/>
      <c r="FQ507" s="507"/>
      <c r="FR507" s="507"/>
      <c r="FS507" s="507"/>
      <c r="FT507" s="507"/>
      <c r="FU507" s="507"/>
      <c r="FV507" s="507"/>
      <c r="FW507" s="507"/>
      <c r="FX507" s="507"/>
      <c r="FY507" s="507"/>
      <c r="FZ507" s="507"/>
      <c r="GA507" s="507"/>
      <c r="GB507" s="507"/>
      <c r="GC507" s="507"/>
      <c r="GD507" s="507"/>
      <c r="GE507" s="507"/>
      <c r="GF507" s="507"/>
      <c r="GG507" s="507"/>
      <c r="GH507" s="507"/>
      <c r="GI507" s="507"/>
      <c r="GJ507" s="507"/>
      <c r="GK507" s="507"/>
      <c r="GL507" s="507"/>
      <c r="GM507" s="507"/>
      <c r="GN507" s="507"/>
      <c r="GO507" s="507"/>
      <c r="GP507" s="507"/>
      <c r="GQ507" s="507"/>
      <c r="GR507" s="507"/>
      <c r="GS507" s="507"/>
      <c r="GT507" s="507"/>
      <c r="GU507" s="507"/>
      <c r="GV507" s="507"/>
      <c r="GW507" s="507"/>
      <c r="GX507" s="507"/>
      <c r="GY507" s="507"/>
      <c r="GZ507" s="507"/>
      <c r="HA507" s="507"/>
      <c r="HB507" s="507"/>
      <c r="HC507" s="507"/>
      <c r="HD507" s="507"/>
      <c r="HE507" s="507"/>
      <c r="HF507" s="507"/>
      <c r="HG507" s="507"/>
      <c r="HH507" s="507"/>
      <c r="HI507" s="507"/>
      <c r="HJ507" s="507"/>
      <c r="HK507" s="507"/>
      <c r="HL507" s="507"/>
      <c r="HM507" s="507"/>
      <c r="HN507" s="507"/>
      <c r="HO507" s="507"/>
      <c r="HP507" s="507"/>
      <c r="HQ507" s="507"/>
      <c r="HR507" s="507"/>
      <c r="HS507" s="507"/>
      <c r="HT507" s="507"/>
      <c r="HU507" s="507"/>
      <c r="HV507" s="507"/>
      <c r="HW507" s="507"/>
      <c r="HX507" s="507"/>
      <c r="HY507" s="507"/>
      <c r="HZ507" s="507"/>
      <c r="IA507" s="507"/>
      <c r="IB507" s="507"/>
      <c r="IC507" s="507"/>
      <c r="ID507" s="507"/>
      <c r="IE507" s="507"/>
      <c r="IF507" s="507"/>
      <c r="IG507" s="507"/>
      <c r="IH507" s="507"/>
      <c r="II507" s="507"/>
      <c r="IJ507" s="507"/>
      <c r="IK507" s="507"/>
      <c r="IL507" s="507"/>
      <c r="IM507" s="507"/>
      <c r="IN507" s="507"/>
      <c r="IO507" s="507"/>
      <c r="IP507" s="507"/>
      <c r="IQ507" s="507"/>
      <c r="IR507" s="507"/>
      <c r="IS507" s="507"/>
      <c r="IT507" s="507"/>
      <c r="IU507" s="507"/>
      <c r="IV507" s="507"/>
      <c r="IW507" s="507"/>
    </row>
    <row r="508" customFormat="false" ht="12.75" hidden="false" customHeight="false" outlineLevel="0" collapsed="false">
      <c r="A508" s="477"/>
      <c r="B508" s="503"/>
      <c r="C508" s="503"/>
      <c r="D508" s="503"/>
      <c r="E508" s="503"/>
      <c r="F508" s="503"/>
      <c r="G508" s="503"/>
      <c r="H508" s="503"/>
      <c r="I508" s="503"/>
      <c r="J508" s="503"/>
      <c r="K508" s="503"/>
      <c r="L508" s="503"/>
      <c r="M508" s="503"/>
      <c r="N508" s="503"/>
      <c r="O508" s="503"/>
      <c r="P508" s="503"/>
      <c r="Q508" s="503"/>
      <c r="R508" s="503"/>
      <c r="S508" s="503"/>
      <c r="T508" s="503"/>
      <c r="U508" s="503"/>
      <c r="V508" s="496"/>
      <c r="W508" s="496"/>
      <c r="X508" s="496"/>
      <c r="Y508" s="496"/>
      <c r="Z508" s="496"/>
      <c r="AA508" s="496"/>
      <c r="AB508" s="496"/>
      <c r="AC508" s="496"/>
      <c r="AD508" s="496"/>
      <c r="AE508" s="496"/>
      <c r="AF508" s="496"/>
      <c r="AG508" s="496"/>
      <c r="AH508" s="496"/>
      <c r="AI508" s="496"/>
      <c r="AJ508" s="496"/>
      <c r="AK508" s="496"/>
      <c r="AL508" s="496"/>
      <c r="AM508" s="496"/>
      <c r="AN508" s="496"/>
      <c r="AO508" s="496"/>
      <c r="AP508" s="496"/>
      <c r="AQ508" s="496"/>
      <c r="AR508" s="496"/>
      <c r="AS508" s="496"/>
      <c r="AT508" s="496"/>
      <c r="AU508" s="496"/>
      <c r="AV508" s="496"/>
      <c r="AW508" s="496"/>
      <c r="AX508" s="496"/>
      <c r="AY508" s="496"/>
      <c r="AZ508" s="496"/>
      <c r="BA508" s="496"/>
      <c r="BB508" s="496"/>
      <c r="BC508" s="496"/>
      <c r="BD508" s="496"/>
      <c r="BE508" s="496"/>
      <c r="BF508" s="496"/>
      <c r="BG508" s="496"/>
      <c r="BH508" s="496"/>
      <c r="BI508" s="496"/>
      <c r="BJ508" s="496"/>
      <c r="BK508" s="496"/>
      <c r="BL508" s="496"/>
      <c r="BM508" s="496"/>
      <c r="BN508" s="496"/>
      <c r="BO508" s="496"/>
      <c r="BP508" s="496"/>
      <c r="BQ508" s="496"/>
      <c r="BR508" s="496"/>
      <c r="BS508" s="496"/>
      <c r="BT508" s="496"/>
      <c r="BU508" s="496"/>
      <c r="BV508" s="496"/>
      <c r="BW508" s="496"/>
      <c r="BX508" s="496"/>
      <c r="BY508" s="496"/>
      <c r="BZ508" s="496"/>
      <c r="CA508" s="496"/>
      <c r="CB508" s="496"/>
      <c r="CC508" s="496"/>
      <c r="CD508" s="496"/>
      <c r="CE508" s="496"/>
      <c r="CF508" s="496"/>
      <c r="CG508" s="496"/>
      <c r="CH508" s="496"/>
      <c r="CI508" s="496"/>
      <c r="CJ508" s="496"/>
      <c r="CK508" s="496"/>
      <c r="CL508" s="496"/>
      <c r="CM508" s="496"/>
      <c r="CN508" s="496"/>
      <c r="CO508" s="496"/>
      <c r="CP508" s="496"/>
      <c r="CQ508" s="496"/>
      <c r="CR508" s="496"/>
      <c r="CS508" s="496"/>
      <c r="CT508" s="496"/>
      <c r="CU508" s="496"/>
      <c r="CV508" s="496"/>
      <c r="CW508" s="496"/>
      <c r="CX508" s="496"/>
      <c r="CY508" s="496"/>
      <c r="CZ508" s="496"/>
      <c r="DA508" s="496"/>
      <c r="DB508" s="496"/>
      <c r="DC508" s="496"/>
      <c r="DD508" s="496"/>
      <c r="DE508" s="496"/>
      <c r="DF508" s="496"/>
      <c r="DG508" s="496"/>
      <c r="DH508" s="496"/>
      <c r="DI508" s="496"/>
      <c r="DJ508" s="496"/>
      <c r="DK508" s="496"/>
      <c r="DL508" s="496"/>
      <c r="DM508" s="496"/>
      <c r="DN508" s="496"/>
      <c r="DO508" s="496"/>
      <c r="DP508" s="496"/>
      <c r="DQ508" s="496"/>
      <c r="DR508" s="496"/>
      <c r="DS508" s="496"/>
      <c r="DT508" s="496"/>
      <c r="DU508" s="496"/>
      <c r="DV508" s="496"/>
      <c r="DW508" s="496"/>
      <c r="DX508" s="496"/>
      <c r="DY508" s="496"/>
      <c r="DZ508" s="496"/>
      <c r="EA508" s="496"/>
      <c r="EB508" s="496"/>
      <c r="EC508" s="496"/>
      <c r="ED508" s="496"/>
      <c r="EE508" s="496"/>
      <c r="EF508" s="496"/>
      <c r="EG508" s="496"/>
      <c r="EH508" s="496"/>
      <c r="EI508" s="496"/>
      <c r="EJ508" s="496"/>
      <c r="EK508" s="496"/>
      <c r="EL508" s="496"/>
      <c r="EM508" s="496"/>
      <c r="EN508" s="496"/>
      <c r="EO508" s="496"/>
      <c r="EP508" s="496"/>
      <c r="EQ508" s="496"/>
      <c r="ER508" s="496"/>
      <c r="ES508" s="496"/>
      <c r="ET508" s="496"/>
      <c r="EU508" s="496"/>
      <c r="EV508" s="496"/>
      <c r="EW508" s="496"/>
      <c r="EX508" s="496"/>
      <c r="EY508" s="496"/>
      <c r="EZ508" s="496"/>
      <c r="FA508" s="496"/>
      <c r="FB508" s="496"/>
      <c r="FC508" s="496"/>
      <c r="FD508" s="496"/>
      <c r="FE508" s="496"/>
      <c r="FF508" s="496"/>
      <c r="FG508" s="496"/>
      <c r="FH508" s="496"/>
      <c r="FI508" s="496"/>
      <c r="FJ508" s="496"/>
      <c r="FK508" s="496"/>
      <c r="FL508" s="496"/>
      <c r="FM508" s="496"/>
      <c r="FN508" s="496"/>
      <c r="FO508" s="496"/>
      <c r="FP508" s="496"/>
      <c r="FQ508" s="496"/>
      <c r="FR508" s="496"/>
      <c r="FS508" s="496"/>
      <c r="FT508" s="496"/>
      <c r="FU508" s="496"/>
      <c r="FV508" s="496"/>
      <c r="FW508" s="496"/>
      <c r="FX508" s="496"/>
      <c r="FY508" s="496"/>
      <c r="FZ508" s="496"/>
      <c r="GA508" s="496"/>
      <c r="GB508" s="496"/>
      <c r="GC508" s="496"/>
      <c r="GD508" s="496"/>
      <c r="GE508" s="496"/>
      <c r="GF508" s="496"/>
      <c r="GG508" s="496"/>
      <c r="GH508" s="496"/>
      <c r="GI508" s="496"/>
      <c r="GJ508" s="496"/>
      <c r="GK508" s="496"/>
      <c r="GL508" s="496"/>
      <c r="GM508" s="496"/>
      <c r="GN508" s="496"/>
      <c r="GO508" s="496"/>
      <c r="GP508" s="496"/>
      <c r="GQ508" s="496"/>
      <c r="GR508" s="496"/>
      <c r="GS508" s="496"/>
      <c r="GT508" s="496"/>
      <c r="GU508" s="496"/>
      <c r="GV508" s="496"/>
      <c r="GW508" s="496"/>
      <c r="GX508" s="496"/>
      <c r="GY508" s="496"/>
      <c r="GZ508" s="496"/>
      <c r="HA508" s="496"/>
      <c r="HB508" s="496"/>
      <c r="HC508" s="496"/>
      <c r="HD508" s="496"/>
      <c r="HE508" s="496"/>
      <c r="HF508" s="496"/>
      <c r="HG508" s="496"/>
      <c r="HH508" s="496"/>
      <c r="HI508" s="496"/>
      <c r="HJ508" s="496"/>
      <c r="HK508" s="496"/>
      <c r="HL508" s="496"/>
      <c r="HM508" s="496"/>
      <c r="HN508" s="496"/>
      <c r="HO508" s="496"/>
      <c r="HP508" s="496"/>
      <c r="HQ508" s="496"/>
      <c r="HR508" s="496"/>
      <c r="HS508" s="496"/>
      <c r="HT508" s="496"/>
      <c r="HU508" s="496"/>
      <c r="HV508" s="496"/>
      <c r="HW508" s="496"/>
      <c r="HX508" s="496"/>
      <c r="HY508" s="496"/>
      <c r="HZ508" s="496"/>
      <c r="IA508" s="496"/>
      <c r="IB508" s="496"/>
      <c r="IC508" s="496"/>
      <c r="ID508" s="496"/>
      <c r="IE508" s="496"/>
      <c r="IF508" s="496"/>
      <c r="IG508" s="496"/>
      <c r="IH508" s="496"/>
      <c r="II508" s="496"/>
      <c r="IJ508" s="496"/>
      <c r="IK508" s="496"/>
      <c r="IL508" s="496"/>
      <c r="IM508" s="496"/>
      <c r="IN508" s="496"/>
      <c r="IO508" s="496"/>
      <c r="IP508" s="496"/>
      <c r="IQ508" s="496"/>
      <c r="IR508" s="496"/>
      <c r="IS508" s="496"/>
      <c r="IT508" s="496"/>
      <c r="IU508" s="496"/>
      <c r="IV508" s="496"/>
      <c r="IW508" s="496"/>
    </row>
    <row r="509" customFormat="false" ht="12.75" hidden="false" customHeight="false" outlineLevel="0" collapsed="false">
      <c r="A509" s="508"/>
      <c r="B509" s="503"/>
      <c r="C509" s="503"/>
      <c r="D509" s="503"/>
      <c r="E509" s="503"/>
      <c r="F509" s="503"/>
      <c r="G509" s="503"/>
      <c r="H509" s="503"/>
      <c r="I509" s="503"/>
      <c r="J509" s="503"/>
      <c r="K509" s="503"/>
      <c r="L509" s="503"/>
      <c r="M509" s="503"/>
      <c r="N509" s="503"/>
      <c r="O509" s="503"/>
      <c r="P509" s="503"/>
      <c r="Q509" s="503"/>
      <c r="R509" s="503"/>
      <c r="S509" s="503"/>
      <c r="T509" s="503"/>
      <c r="U509" s="503"/>
      <c r="V509" s="507"/>
      <c r="W509" s="507"/>
      <c r="X509" s="507"/>
      <c r="Y509" s="507"/>
      <c r="Z509" s="507"/>
      <c r="AA509" s="507"/>
      <c r="AB509" s="507"/>
      <c r="AC509" s="507"/>
      <c r="AD509" s="507"/>
      <c r="AE509" s="507"/>
      <c r="AF509" s="507"/>
      <c r="AG509" s="507"/>
      <c r="AH509" s="507"/>
      <c r="AI509" s="507"/>
      <c r="AJ509" s="507"/>
      <c r="AK509" s="507"/>
      <c r="AL509" s="507"/>
      <c r="AM509" s="507"/>
      <c r="AN509" s="507"/>
      <c r="AO509" s="507"/>
      <c r="AP509" s="507"/>
      <c r="AQ509" s="507"/>
      <c r="AR509" s="507"/>
      <c r="AS509" s="507"/>
      <c r="AT509" s="507"/>
      <c r="AU509" s="507"/>
      <c r="AV509" s="507"/>
      <c r="AW509" s="507"/>
      <c r="AX509" s="507"/>
      <c r="AY509" s="507"/>
      <c r="AZ509" s="507"/>
      <c r="BA509" s="507"/>
      <c r="BB509" s="507"/>
      <c r="BC509" s="507"/>
      <c r="BD509" s="507"/>
      <c r="BE509" s="507"/>
      <c r="BF509" s="507"/>
      <c r="BG509" s="507"/>
      <c r="BH509" s="507"/>
      <c r="BI509" s="507"/>
      <c r="BJ509" s="507"/>
      <c r="BK509" s="507"/>
      <c r="BL509" s="507"/>
      <c r="BM509" s="507"/>
      <c r="BN509" s="507"/>
      <c r="BO509" s="507"/>
      <c r="BP509" s="507"/>
      <c r="BQ509" s="507"/>
      <c r="BR509" s="507"/>
      <c r="BS509" s="507"/>
      <c r="BT509" s="507"/>
      <c r="BU509" s="507"/>
      <c r="BV509" s="507"/>
      <c r="BW509" s="507"/>
      <c r="BX509" s="507"/>
      <c r="BY509" s="507"/>
      <c r="BZ509" s="507"/>
      <c r="CA509" s="507"/>
      <c r="CB509" s="507"/>
      <c r="CC509" s="507"/>
      <c r="CD509" s="507"/>
      <c r="CE509" s="507"/>
      <c r="CF509" s="507"/>
      <c r="CG509" s="507"/>
      <c r="CH509" s="507"/>
      <c r="CI509" s="507"/>
      <c r="CJ509" s="507"/>
      <c r="CK509" s="507"/>
      <c r="CL509" s="507"/>
      <c r="CM509" s="507"/>
      <c r="CN509" s="507"/>
      <c r="CO509" s="507"/>
      <c r="CP509" s="507"/>
      <c r="CQ509" s="507"/>
      <c r="CR509" s="507"/>
      <c r="CS509" s="507"/>
      <c r="CT509" s="507"/>
      <c r="CU509" s="507"/>
      <c r="CV509" s="507"/>
      <c r="CW509" s="507"/>
      <c r="CX509" s="507"/>
      <c r="CY509" s="507"/>
      <c r="CZ509" s="507"/>
      <c r="DA509" s="507"/>
      <c r="DB509" s="507"/>
      <c r="DC509" s="507"/>
      <c r="DD509" s="507"/>
      <c r="DE509" s="507"/>
      <c r="DF509" s="507"/>
      <c r="DG509" s="507"/>
      <c r="DH509" s="507"/>
      <c r="DI509" s="507"/>
      <c r="DJ509" s="507"/>
      <c r="DK509" s="507"/>
      <c r="DL509" s="507"/>
      <c r="DM509" s="507"/>
      <c r="DN509" s="507"/>
      <c r="DO509" s="507"/>
      <c r="DP509" s="507"/>
      <c r="DQ509" s="507"/>
      <c r="DR509" s="507"/>
      <c r="DS509" s="507"/>
      <c r="DT509" s="507"/>
      <c r="DU509" s="507"/>
      <c r="DV509" s="507"/>
      <c r="DW509" s="507"/>
      <c r="DX509" s="507"/>
      <c r="DY509" s="507"/>
      <c r="DZ509" s="507"/>
      <c r="EA509" s="507"/>
      <c r="EB509" s="507"/>
      <c r="EC509" s="507"/>
      <c r="ED509" s="507"/>
      <c r="EE509" s="507"/>
      <c r="EF509" s="507"/>
      <c r="EG509" s="507"/>
      <c r="EH509" s="507"/>
      <c r="EI509" s="507"/>
      <c r="EJ509" s="507"/>
      <c r="EK509" s="507"/>
      <c r="EL509" s="507"/>
      <c r="EM509" s="507"/>
      <c r="EN509" s="507"/>
      <c r="EO509" s="507"/>
      <c r="EP509" s="507"/>
      <c r="EQ509" s="507"/>
      <c r="ER509" s="507"/>
      <c r="ES509" s="507"/>
      <c r="ET509" s="507"/>
      <c r="EU509" s="507"/>
      <c r="EV509" s="507"/>
      <c r="EW509" s="507"/>
      <c r="EX509" s="507"/>
      <c r="EY509" s="507"/>
      <c r="EZ509" s="507"/>
      <c r="FA509" s="507"/>
      <c r="FB509" s="507"/>
      <c r="FC509" s="507"/>
      <c r="FD509" s="507"/>
      <c r="FE509" s="507"/>
      <c r="FF509" s="507"/>
      <c r="FG509" s="507"/>
      <c r="FH509" s="507"/>
      <c r="FI509" s="507"/>
      <c r="FJ509" s="507"/>
      <c r="FK509" s="507"/>
      <c r="FL509" s="507"/>
      <c r="FM509" s="507"/>
      <c r="FN509" s="507"/>
      <c r="FO509" s="507"/>
      <c r="FP509" s="507"/>
      <c r="FQ509" s="507"/>
      <c r="FR509" s="507"/>
      <c r="FS509" s="507"/>
      <c r="FT509" s="507"/>
      <c r="FU509" s="507"/>
      <c r="FV509" s="507"/>
      <c r="FW509" s="507"/>
      <c r="FX509" s="507"/>
      <c r="FY509" s="507"/>
      <c r="FZ509" s="507"/>
      <c r="GA509" s="507"/>
      <c r="GB509" s="507"/>
      <c r="GC509" s="507"/>
      <c r="GD509" s="507"/>
      <c r="GE509" s="507"/>
      <c r="GF509" s="507"/>
      <c r="GG509" s="507"/>
      <c r="GH509" s="507"/>
      <c r="GI509" s="507"/>
      <c r="GJ509" s="507"/>
      <c r="GK509" s="507"/>
      <c r="GL509" s="507"/>
      <c r="GM509" s="507"/>
      <c r="GN509" s="507"/>
      <c r="GO509" s="507"/>
      <c r="GP509" s="507"/>
      <c r="GQ509" s="507"/>
      <c r="GR509" s="507"/>
      <c r="GS509" s="507"/>
      <c r="GT509" s="507"/>
      <c r="GU509" s="507"/>
      <c r="GV509" s="507"/>
      <c r="GW509" s="507"/>
      <c r="GX509" s="507"/>
      <c r="GY509" s="507"/>
      <c r="GZ509" s="507"/>
      <c r="HA509" s="507"/>
      <c r="HB509" s="507"/>
      <c r="HC509" s="507"/>
      <c r="HD509" s="507"/>
      <c r="HE509" s="507"/>
      <c r="HF509" s="507"/>
      <c r="HG509" s="507"/>
      <c r="HH509" s="507"/>
      <c r="HI509" s="507"/>
      <c r="HJ509" s="507"/>
      <c r="HK509" s="507"/>
      <c r="HL509" s="507"/>
      <c r="HM509" s="507"/>
      <c r="HN509" s="507"/>
      <c r="HO509" s="507"/>
      <c r="HP509" s="507"/>
      <c r="HQ509" s="507"/>
      <c r="HR509" s="507"/>
      <c r="HS509" s="507"/>
      <c r="HT509" s="507"/>
      <c r="HU509" s="507"/>
      <c r="HV509" s="507"/>
      <c r="HW509" s="507"/>
      <c r="HX509" s="507"/>
      <c r="HY509" s="507"/>
      <c r="HZ509" s="507"/>
      <c r="IA509" s="507"/>
      <c r="IB509" s="507"/>
      <c r="IC509" s="507"/>
      <c r="ID509" s="507"/>
      <c r="IE509" s="507"/>
      <c r="IF509" s="507"/>
      <c r="IG509" s="507"/>
      <c r="IH509" s="507"/>
      <c r="II509" s="507"/>
      <c r="IJ509" s="507"/>
      <c r="IK509" s="507"/>
      <c r="IL509" s="507"/>
      <c r="IM509" s="507"/>
      <c r="IN509" s="507"/>
      <c r="IO509" s="507"/>
      <c r="IP509" s="507"/>
      <c r="IQ509" s="507"/>
      <c r="IR509" s="507"/>
      <c r="IS509" s="507"/>
      <c r="IT509" s="507"/>
      <c r="IU509" s="507"/>
      <c r="IV509" s="507"/>
      <c r="IW509" s="507"/>
    </row>
    <row r="510" customFormat="false" ht="12.75" hidden="false" customHeight="false" outlineLevel="0" collapsed="false">
      <c r="A510" s="477"/>
      <c r="B510" s="503"/>
      <c r="C510" s="503"/>
      <c r="D510" s="503"/>
      <c r="E510" s="503"/>
      <c r="F510" s="503"/>
      <c r="G510" s="503"/>
      <c r="H510" s="503"/>
      <c r="I510" s="503"/>
      <c r="J510" s="503"/>
      <c r="K510" s="503"/>
      <c r="L510" s="503"/>
      <c r="M510" s="503"/>
      <c r="N510" s="503"/>
      <c r="O510" s="503"/>
      <c r="P510" s="503"/>
      <c r="Q510" s="503"/>
      <c r="R510" s="503"/>
      <c r="S510" s="503"/>
      <c r="T510" s="503"/>
      <c r="U510" s="503"/>
      <c r="V510" s="496"/>
      <c r="W510" s="496"/>
      <c r="X510" s="496"/>
      <c r="Y510" s="496"/>
      <c r="Z510" s="496"/>
      <c r="AA510" s="496"/>
      <c r="AB510" s="496"/>
      <c r="AC510" s="496"/>
      <c r="AD510" s="496"/>
      <c r="AE510" s="496"/>
      <c r="AF510" s="496"/>
      <c r="AG510" s="496"/>
      <c r="AH510" s="496"/>
      <c r="AI510" s="496"/>
      <c r="AJ510" s="496"/>
      <c r="AK510" s="496"/>
      <c r="AL510" s="496"/>
      <c r="AM510" s="496"/>
      <c r="AN510" s="496"/>
      <c r="AO510" s="496"/>
      <c r="AP510" s="496"/>
      <c r="AQ510" s="496"/>
      <c r="AR510" s="496"/>
      <c r="AS510" s="496"/>
      <c r="AT510" s="496"/>
      <c r="AU510" s="496"/>
      <c r="AV510" s="496"/>
      <c r="AW510" s="496"/>
      <c r="AX510" s="496"/>
      <c r="AY510" s="496"/>
      <c r="AZ510" s="496"/>
      <c r="BA510" s="496"/>
      <c r="BB510" s="496"/>
      <c r="BC510" s="496"/>
      <c r="BD510" s="496"/>
      <c r="BE510" s="496"/>
      <c r="BF510" s="496"/>
      <c r="BG510" s="496"/>
      <c r="BH510" s="496"/>
      <c r="BI510" s="496"/>
      <c r="BJ510" s="496"/>
      <c r="BK510" s="496"/>
      <c r="BL510" s="496"/>
      <c r="BM510" s="496"/>
      <c r="BN510" s="496"/>
      <c r="BO510" s="496"/>
      <c r="BP510" s="496"/>
      <c r="BQ510" s="496"/>
      <c r="BR510" s="496"/>
      <c r="BS510" s="496"/>
      <c r="BT510" s="496"/>
      <c r="BU510" s="496"/>
      <c r="BV510" s="496"/>
      <c r="BW510" s="496"/>
      <c r="BX510" s="496"/>
      <c r="BY510" s="496"/>
      <c r="BZ510" s="496"/>
      <c r="CA510" s="496"/>
      <c r="CB510" s="496"/>
      <c r="CC510" s="496"/>
      <c r="CD510" s="496"/>
      <c r="CE510" s="496"/>
      <c r="CF510" s="496"/>
      <c r="CG510" s="496"/>
      <c r="CH510" s="496"/>
      <c r="CI510" s="496"/>
      <c r="CJ510" s="496"/>
      <c r="CK510" s="496"/>
      <c r="CL510" s="496"/>
      <c r="CM510" s="496"/>
      <c r="CN510" s="496"/>
      <c r="CO510" s="496"/>
      <c r="CP510" s="496"/>
      <c r="CQ510" s="496"/>
      <c r="CR510" s="496"/>
      <c r="CS510" s="496"/>
      <c r="CT510" s="496"/>
      <c r="CU510" s="496"/>
      <c r="CV510" s="496"/>
      <c r="CW510" s="496"/>
      <c r="CX510" s="496"/>
      <c r="CY510" s="496"/>
      <c r="CZ510" s="496"/>
      <c r="DA510" s="496"/>
      <c r="DB510" s="496"/>
      <c r="DC510" s="496"/>
      <c r="DD510" s="496"/>
      <c r="DE510" s="496"/>
      <c r="DF510" s="496"/>
      <c r="DG510" s="496"/>
      <c r="DH510" s="496"/>
      <c r="DI510" s="496"/>
      <c r="DJ510" s="496"/>
      <c r="DK510" s="496"/>
      <c r="DL510" s="496"/>
      <c r="DM510" s="496"/>
      <c r="DN510" s="496"/>
      <c r="DO510" s="496"/>
      <c r="DP510" s="496"/>
      <c r="DQ510" s="496"/>
      <c r="DR510" s="496"/>
      <c r="DS510" s="496"/>
      <c r="DT510" s="496"/>
      <c r="DU510" s="496"/>
      <c r="DV510" s="496"/>
      <c r="DW510" s="496"/>
      <c r="DX510" s="496"/>
      <c r="DY510" s="496"/>
      <c r="DZ510" s="496"/>
      <c r="EA510" s="496"/>
      <c r="EB510" s="496"/>
      <c r="EC510" s="496"/>
      <c r="ED510" s="496"/>
      <c r="EE510" s="496"/>
      <c r="EF510" s="496"/>
      <c r="EG510" s="496"/>
      <c r="EH510" s="496"/>
      <c r="EI510" s="496"/>
      <c r="EJ510" s="496"/>
      <c r="EK510" s="496"/>
      <c r="EL510" s="496"/>
      <c r="EM510" s="496"/>
      <c r="EN510" s="496"/>
      <c r="EO510" s="496"/>
      <c r="EP510" s="496"/>
      <c r="EQ510" s="496"/>
      <c r="ER510" s="496"/>
      <c r="ES510" s="496"/>
      <c r="ET510" s="496"/>
      <c r="EU510" s="496"/>
      <c r="EV510" s="496"/>
      <c r="EW510" s="496"/>
      <c r="EX510" s="496"/>
      <c r="EY510" s="496"/>
      <c r="EZ510" s="496"/>
      <c r="FA510" s="496"/>
      <c r="FB510" s="496"/>
      <c r="FC510" s="496"/>
      <c r="FD510" s="496"/>
      <c r="FE510" s="496"/>
      <c r="FF510" s="496"/>
      <c r="FG510" s="496"/>
      <c r="FH510" s="496"/>
      <c r="FI510" s="496"/>
      <c r="FJ510" s="496"/>
      <c r="FK510" s="496"/>
      <c r="FL510" s="496"/>
      <c r="FM510" s="496"/>
      <c r="FN510" s="496"/>
      <c r="FO510" s="496"/>
      <c r="FP510" s="496"/>
      <c r="FQ510" s="496"/>
      <c r="FR510" s="496"/>
      <c r="FS510" s="496"/>
      <c r="FT510" s="496"/>
      <c r="FU510" s="496"/>
      <c r="FV510" s="496"/>
      <c r="FW510" s="496"/>
      <c r="FX510" s="496"/>
      <c r="FY510" s="496"/>
      <c r="FZ510" s="496"/>
      <c r="GA510" s="496"/>
      <c r="GB510" s="496"/>
      <c r="GC510" s="496"/>
      <c r="GD510" s="496"/>
      <c r="GE510" s="496"/>
      <c r="GF510" s="496"/>
      <c r="GG510" s="496"/>
      <c r="GH510" s="496"/>
      <c r="GI510" s="496"/>
      <c r="GJ510" s="496"/>
      <c r="GK510" s="496"/>
      <c r="GL510" s="496"/>
      <c r="GM510" s="496"/>
      <c r="GN510" s="496"/>
      <c r="GO510" s="496"/>
      <c r="GP510" s="496"/>
      <c r="GQ510" s="496"/>
      <c r="GR510" s="496"/>
      <c r="GS510" s="496"/>
      <c r="GT510" s="496"/>
      <c r="GU510" s="496"/>
      <c r="GV510" s="496"/>
      <c r="GW510" s="496"/>
      <c r="GX510" s="496"/>
      <c r="GY510" s="496"/>
      <c r="GZ510" s="496"/>
      <c r="HA510" s="496"/>
      <c r="HB510" s="496"/>
      <c r="HC510" s="496"/>
      <c r="HD510" s="496"/>
      <c r="HE510" s="496"/>
      <c r="HF510" s="496"/>
      <c r="HG510" s="496"/>
      <c r="HH510" s="496"/>
      <c r="HI510" s="496"/>
      <c r="HJ510" s="496"/>
      <c r="HK510" s="496"/>
      <c r="HL510" s="496"/>
      <c r="HM510" s="496"/>
      <c r="HN510" s="496"/>
      <c r="HO510" s="496"/>
      <c r="HP510" s="496"/>
      <c r="HQ510" s="496"/>
      <c r="HR510" s="496"/>
      <c r="HS510" s="496"/>
      <c r="HT510" s="496"/>
      <c r="HU510" s="496"/>
      <c r="HV510" s="496"/>
      <c r="HW510" s="496"/>
      <c r="HX510" s="496"/>
      <c r="HY510" s="496"/>
      <c r="HZ510" s="496"/>
      <c r="IA510" s="496"/>
      <c r="IB510" s="496"/>
      <c r="IC510" s="496"/>
      <c r="ID510" s="496"/>
      <c r="IE510" s="496"/>
      <c r="IF510" s="496"/>
      <c r="IG510" s="496"/>
      <c r="IH510" s="496"/>
      <c r="II510" s="496"/>
      <c r="IJ510" s="496"/>
      <c r="IK510" s="496"/>
      <c r="IL510" s="496"/>
      <c r="IM510" s="496"/>
      <c r="IN510" s="496"/>
      <c r="IO510" s="496"/>
      <c r="IP510" s="496"/>
      <c r="IQ510" s="496"/>
      <c r="IR510" s="496"/>
      <c r="IS510" s="496"/>
      <c r="IT510" s="496"/>
      <c r="IU510" s="496"/>
      <c r="IV510" s="496"/>
      <c r="IW510" s="496"/>
    </row>
    <row r="511" customFormat="false" ht="12.75" hidden="false" customHeight="false" outlineLevel="0" collapsed="false">
      <c r="A511" s="477"/>
      <c r="B511" s="503"/>
      <c r="C511" s="503"/>
      <c r="D511" s="503"/>
      <c r="E511" s="503"/>
      <c r="F511" s="503"/>
      <c r="G511" s="503"/>
      <c r="H511" s="503"/>
      <c r="I511" s="503"/>
      <c r="J511" s="503"/>
      <c r="K511" s="503"/>
      <c r="L511" s="503"/>
      <c r="M511" s="503"/>
      <c r="N511" s="503"/>
      <c r="O511" s="503"/>
      <c r="P511" s="503"/>
      <c r="Q511" s="503"/>
      <c r="R511" s="503"/>
      <c r="S511" s="503"/>
      <c r="T511" s="503"/>
      <c r="U511" s="503"/>
      <c r="V511" s="496"/>
      <c r="W511" s="496"/>
      <c r="X511" s="496"/>
      <c r="Y511" s="496"/>
      <c r="Z511" s="496"/>
      <c r="AA511" s="496"/>
      <c r="AB511" s="496"/>
      <c r="AC511" s="496"/>
      <c r="AD511" s="496"/>
      <c r="AE511" s="496"/>
      <c r="AF511" s="496"/>
      <c r="AG511" s="496"/>
      <c r="AH511" s="496"/>
      <c r="AI511" s="496"/>
      <c r="AJ511" s="496"/>
      <c r="AK511" s="496"/>
      <c r="AL511" s="496"/>
      <c r="AM511" s="496"/>
      <c r="AN511" s="496"/>
      <c r="AO511" s="496"/>
      <c r="AP511" s="496"/>
      <c r="AQ511" s="496"/>
      <c r="AR511" s="496"/>
      <c r="AS511" s="496"/>
      <c r="AT511" s="496"/>
      <c r="AU511" s="496"/>
      <c r="AV511" s="496"/>
      <c r="AW511" s="496"/>
      <c r="AX511" s="496"/>
      <c r="AY511" s="496"/>
      <c r="AZ511" s="496"/>
      <c r="BA511" s="496"/>
      <c r="BB511" s="496"/>
      <c r="BC511" s="496"/>
      <c r="BD511" s="496"/>
      <c r="BE511" s="496"/>
      <c r="BF511" s="496"/>
      <c r="BG511" s="496"/>
      <c r="BH511" s="496"/>
      <c r="BI511" s="496"/>
      <c r="BJ511" s="496"/>
      <c r="BK511" s="496"/>
      <c r="BL511" s="496"/>
      <c r="BM511" s="496"/>
      <c r="BN511" s="496"/>
      <c r="BO511" s="496"/>
      <c r="BP511" s="496"/>
      <c r="BQ511" s="496"/>
      <c r="BR511" s="496"/>
      <c r="BS511" s="496"/>
      <c r="BT511" s="496"/>
      <c r="BU511" s="496"/>
      <c r="BV511" s="496"/>
      <c r="BW511" s="496"/>
      <c r="BX511" s="496"/>
      <c r="BY511" s="496"/>
      <c r="BZ511" s="496"/>
      <c r="CA511" s="496"/>
      <c r="CB511" s="496"/>
      <c r="CC511" s="496"/>
      <c r="CD511" s="496"/>
      <c r="CE511" s="496"/>
      <c r="CF511" s="496"/>
      <c r="CG511" s="496"/>
      <c r="CH511" s="496"/>
      <c r="CI511" s="496"/>
      <c r="CJ511" s="496"/>
      <c r="CK511" s="496"/>
      <c r="CL511" s="496"/>
      <c r="CM511" s="496"/>
      <c r="CN511" s="496"/>
      <c r="CO511" s="496"/>
      <c r="CP511" s="496"/>
      <c r="CQ511" s="496"/>
      <c r="CR511" s="496"/>
      <c r="CS511" s="496"/>
      <c r="CT511" s="496"/>
      <c r="CU511" s="496"/>
      <c r="CV511" s="496"/>
      <c r="CW511" s="496"/>
      <c r="CX511" s="496"/>
      <c r="CY511" s="496"/>
      <c r="CZ511" s="496"/>
      <c r="DA511" s="496"/>
      <c r="DB511" s="496"/>
      <c r="DC511" s="496"/>
      <c r="DD511" s="496"/>
      <c r="DE511" s="496"/>
      <c r="DF511" s="496"/>
      <c r="DG511" s="496"/>
      <c r="DH511" s="496"/>
      <c r="DI511" s="496"/>
      <c r="DJ511" s="496"/>
      <c r="DK511" s="496"/>
      <c r="DL511" s="496"/>
      <c r="DM511" s="496"/>
      <c r="DN511" s="496"/>
      <c r="DO511" s="496"/>
      <c r="DP511" s="496"/>
      <c r="DQ511" s="496"/>
      <c r="DR511" s="496"/>
      <c r="DS511" s="496"/>
      <c r="DT511" s="496"/>
      <c r="DU511" s="496"/>
      <c r="DV511" s="496"/>
      <c r="DW511" s="496"/>
      <c r="DX511" s="496"/>
      <c r="DY511" s="496"/>
      <c r="DZ511" s="496"/>
      <c r="EA511" s="496"/>
      <c r="EB511" s="496"/>
      <c r="EC511" s="496"/>
      <c r="ED511" s="496"/>
      <c r="EE511" s="496"/>
      <c r="EF511" s="496"/>
      <c r="EG511" s="496"/>
      <c r="EH511" s="496"/>
      <c r="EI511" s="496"/>
      <c r="EJ511" s="496"/>
      <c r="EK511" s="496"/>
      <c r="EL511" s="496"/>
      <c r="EM511" s="496"/>
      <c r="EN511" s="496"/>
      <c r="EO511" s="496"/>
      <c r="EP511" s="496"/>
      <c r="EQ511" s="496"/>
      <c r="ER511" s="496"/>
      <c r="ES511" s="496"/>
      <c r="ET511" s="496"/>
      <c r="EU511" s="496"/>
      <c r="EV511" s="496"/>
      <c r="EW511" s="496"/>
      <c r="EX511" s="496"/>
      <c r="EY511" s="496"/>
      <c r="EZ511" s="496"/>
      <c r="FA511" s="496"/>
      <c r="FB511" s="496"/>
      <c r="FC511" s="496"/>
      <c r="FD511" s="496"/>
      <c r="FE511" s="496"/>
      <c r="FF511" s="496"/>
      <c r="FG511" s="496"/>
      <c r="FH511" s="496"/>
      <c r="FI511" s="496"/>
      <c r="FJ511" s="496"/>
      <c r="FK511" s="496"/>
      <c r="FL511" s="496"/>
      <c r="FM511" s="496"/>
      <c r="FN511" s="496"/>
      <c r="FO511" s="496"/>
      <c r="FP511" s="496"/>
      <c r="FQ511" s="496"/>
      <c r="FR511" s="496"/>
      <c r="FS511" s="496"/>
      <c r="FT511" s="496"/>
      <c r="FU511" s="496"/>
      <c r="FV511" s="496"/>
      <c r="FW511" s="496"/>
      <c r="FX511" s="496"/>
      <c r="FY511" s="496"/>
      <c r="FZ511" s="496"/>
      <c r="GA511" s="496"/>
      <c r="GB511" s="496"/>
      <c r="GC511" s="496"/>
      <c r="GD511" s="496"/>
      <c r="GE511" s="496"/>
      <c r="GF511" s="496"/>
      <c r="GG511" s="496"/>
      <c r="GH511" s="496"/>
      <c r="GI511" s="496"/>
      <c r="GJ511" s="496"/>
      <c r="GK511" s="496"/>
      <c r="GL511" s="496"/>
      <c r="GM511" s="496"/>
      <c r="GN511" s="496"/>
      <c r="GO511" s="496"/>
      <c r="GP511" s="496"/>
      <c r="GQ511" s="496"/>
      <c r="GR511" s="496"/>
      <c r="GS511" s="496"/>
      <c r="GT511" s="496"/>
      <c r="GU511" s="496"/>
      <c r="GV511" s="496"/>
      <c r="GW511" s="496"/>
      <c r="GX511" s="496"/>
      <c r="GY511" s="496"/>
      <c r="GZ511" s="496"/>
      <c r="HA511" s="496"/>
      <c r="HB511" s="496"/>
      <c r="HC511" s="496"/>
      <c r="HD511" s="496"/>
      <c r="HE511" s="496"/>
      <c r="HF511" s="496"/>
      <c r="HG511" s="496"/>
      <c r="HH511" s="496"/>
      <c r="HI511" s="496"/>
      <c r="HJ511" s="496"/>
      <c r="HK511" s="496"/>
      <c r="HL511" s="496"/>
      <c r="HM511" s="496"/>
      <c r="HN511" s="496"/>
      <c r="HO511" s="496"/>
      <c r="HP511" s="496"/>
      <c r="HQ511" s="496"/>
      <c r="HR511" s="496"/>
      <c r="HS511" s="496"/>
      <c r="HT511" s="496"/>
      <c r="HU511" s="496"/>
      <c r="HV511" s="496"/>
      <c r="HW511" s="496"/>
      <c r="HX511" s="496"/>
      <c r="HY511" s="496"/>
      <c r="HZ511" s="496"/>
      <c r="IA511" s="496"/>
      <c r="IB511" s="496"/>
      <c r="IC511" s="496"/>
      <c r="ID511" s="496"/>
      <c r="IE511" s="496"/>
      <c r="IF511" s="496"/>
      <c r="IG511" s="496"/>
      <c r="IH511" s="496"/>
      <c r="II511" s="496"/>
      <c r="IJ511" s="496"/>
      <c r="IK511" s="496"/>
      <c r="IL511" s="496"/>
      <c r="IM511" s="496"/>
      <c r="IN511" s="496"/>
      <c r="IO511" s="496"/>
      <c r="IP511" s="496"/>
      <c r="IQ511" s="496"/>
      <c r="IR511" s="496"/>
      <c r="IS511" s="496"/>
      <c r="IT511" s="496"/>
      <c r="IU511" s="496"/>
      <c r="IV511" s="496"/>
      <c r="IW511" s="496"/>
    </row>
    <row r="512" customFormat="false" ht="12.75" hidden="false" customHeight="false" outlineLevel="0" collapsed="false">
      <c r="A512" s="477"/>
      <c r="B512" s="503"/>
      <c r="C512" s="503"/>
      <c r="D512" s="503"/>
      <c r="E512" s="503"/>
      <c r="F512" s="503"/>
      <c r="G512" s="503"/>
      <c r="H512" s="503"/>
      <c r="I512" s="503"/>
      <c r="J512" s="503"/>
      <c r="K512" s="503"/>
      <c r="L512" s="503"/>
      <c r="M512" s="503"/>
      <c r="N512" s="503"/>
      <c r="O512" s="503"/>
      <c r="P512" s="503"/>
      <c r="Q512" s="503"/>
      <c r="R512" s="503"/>
      <c r="S512" s="503"/>
      <c r="T512" s="503"/>
      <c r="U512" s="503"/>
      <c r="V512" s="496"/>
      <c r="W512" s="496"/>
      <c r="X512" s="496"/>
      <c r="Y512" s="496"/>
      <c r="Z512" s="496"/>
      <c r="AA512" s="496"/>
      <c r="AB512" s="496"/>
      <c r="AC512" s="496"/>
      <c r="AD512" s="496"/>
      <c r="AE512" s="496"/>
      <c r="AF512" s="496"/>
      <c r="AG512" s="496"/>
      <c r="AH512" s="496"/>
      <c r="AI512" s="496"/>
      <c r="AJ512" s="496"/>
      <c r="AK512" s="496"/>
      <c r="AL512" s="496"/>
      <c r="AM512" s="496"/>
      <c r="AN512" s="496"/>
      <c r="AO512" s="496"/>
      <c r="AP512" s="496"/>
      <c r="AQ512" s="496"/>
      <c r="AR512" s="496"/>
      <c r="AS512" s="496"/>
      <c r="AT512" s="496"/>
      <c r="AU512" s="496"/>
      <c r="AV512" s="496"/>
      <c r="AW512" s="496"/>
      <c r="AX512" s="496"/>
      <c r="AY512" s="496"/>
      <c r="AZ512" s="496"/>
      <c r="BA512" s="496"/>
      <c r="BB512" s="496"/>
      <c r="BC512" s="496"/>
      <c r="BD512" s="496"/>
      <c r="BE512" s="496"/>
      <c r="BF512" s="496"/>
      <c r="BG512" s="496"/>
      <c r="BH512" s="496"/>
      <c r="BI512" s="496"/>
      <c r="BJ512" s="496"/>
      <c r="BK512" s="496"/>
      <c r="BL512" s="496"/>
      <c r="BM512" s="496"/>
      <c r="BN512" s="496"/>
      <c r="BO512" s="496"/>
      <c r="BP512" s="496"/>
      <c r="BQ512" s="496"/>
      <c r="BR512" s="496"/>
      <c r="BS512" s="496"/>
      <c r="BT512" s="496"/>
      <c r="BU512" s="496"/>
      <c r="BV512" s="496"/>
      <c r="BW512" s="496"/>
      <c r="BX512" s="496"/>
      <c r="BY512" s="496"/>
      <c r="BZ512" s="496"/>
      <c r="CA512" s="496"/>
      <c r="CB512" s="496"/>
      <c r="CC512" s="496"/>
      <c r="CD512" s="496"/>
      <c r="CE512" s="496"/>
      <c r="CF512" s="496"/>
      <c r="CG512" s="496"/>
      <c r="CH512" s="496"/>
      <c r="CI512" s="496"/>
      <c r="CJ512" s="496"/>
      <c r="CK512" s="496"/>
      <c r="CL512" s="496"/>
      <c r="CM512" s="496"/>
      <c r="CN512" s="496"/>
      <c r="CO512" s="496"/>
      <c r="CP512" s="496"/>
      <c r="CQ512" s="496"/>
      <c r="CR512" s="496"/>
      <c r="CS512" s="496"/>
      <c r="CT512" s="496"/>
      <c r="CU512" s="496"/>
      <c r="CV512" s="496"/>
      <c r="CW512" s="496"/>
      <c r="CX512" s="496"/>
      <c r="CY512" s="496"/>
      <c r="CZ512" s="496"/>
      <c r="DA512" s="496"/>
      <c r="DB512" s="496"/>
      <c r="DC512" s="496"/>
      <c r="DD512" s="496"/>
      <c r="DE512" s="496"/>
      <c r="DF512" s="496"/>
      <c r="DG512" s="496"/>
      <c r="DH512" s="496"/>
      <c r="DI512" s="496"/>
      <c r="DJ512" s="496"/>
      <c r="DK512" s="496"/>
      <c r="DL512" s="496"/>
      <c r="DM512" s="496"/>
      <c r="DN512" s="496"/>
      <c r="DO512" s="496"/>
      <c r="DP512" s="496"/>
      <c r="DQ512" s="496"/>
      <c r="DR512" s="496"/>
      <c r="DS512" s="496"/>
      <c r="DT512" s="496"/>
      <c r="DU512" s="496"/>
      <c r="DV512" s="496"/>
      <c r="DW512" s="496"/>
      <c r="DX512" s="496"/>
      <c r="DY512" s="496"/>
      <c r="DZ512" s="496"/>
      <c r="EA512" s="496"/>
      <c r="EB512" s="496"/>
      <c r="EC512" s="496"/>
      <c r="ED512" s="496"/>
      <c r="EE512" s="496"/>
      <c r="EF512" s="496"/>
      <c r="EG512" s="496"/>
      <c r="EH512" s="496"/>
      <c r="EI512" s="496"/>
      <c r="EJ512" s="496"/>
      <c r="EK512" s="496"/>
      <c r="EL512" s="496"/>
      <c r="EM512" s="496"/>
      <c r="EN512" s="496"/>
      <c r="EO512" s="496"/>
      <c r="EP512" s="496"/>
      <c r="EQ512" s="496"/>
      <c r="ER512" s="496"/>
      <c r="ES512" s="496"/>
      <c r="ET512" s="496"/>
      <c r="EU512" s="496"/>
      <c r="EV512" s="496"/>
      <c r="EW512" s="496"/>
      <c r="EX512" s="496"/>
      <c r="EY512" s="496"/>
      <c r="EZ512" s="496"/>
      <c r="FA512" s="496"/>
      <c r="FB512" s="496"/>
      <c r="FC512" s="496"/>
      <c r="FD512" s="496"/>
      <c r="FE512" s="496"/>
      <c r="FF512" s="496"/>
      <c r="FG512" s="496"/>
      <c r="FH512" s="496"/>
      <c r="FI512" s="496"/>
      <c r="FJ512" s="496"/>
      <c r="FK512" s="496"/>
      <c r="FL512" s="496"/>
      <c r="FM512" s="496"/>
      <c r="FN512" s="496"/>
      <c r="FO512" s="496"/>
      <c r="FP512" s="496"/>
      <c r="FQ512" s="496"/>
      <c r="FR512" s="496"/>
      <c r="FS512" s="496"/>
      <c r="FT512" s="496"/>
      <c r="FU512" s="496"/>
      <c r="FV512" s="496"/>
      <c r="FW512" s="496"/>
      <c r="FX512" s="496"/>
      <c r="FY512" s="496"/>
      <c r="FZ512" s="496"/>
      <c r="GA512" s="496"/>
      <c r="GB512" s="496"/>
      <c r="GC512" s="496"/>
      <c r="GD512" s="496"/>
      <c r="GE512" s="496"/>
      <c r="GF512" s="496"/>
      <c r="GG512" s="496"/>
      <c r="GH512" s="496"/>
      <c r="GI512" s="496"/>
      <c r="GJ512" s="496"/>
      <c r="GK512" s="496"/>
      <c r="GL512" s="496"/>
      <c r="GM512" s="496"/>
      <c r="GN512" s="496"/>
      <c r="GO512" s="496"/>
      <c r="GP512" s="496"/>
      <c r="GQ512" s="496"/>
      <c r="GR512" s="496"/>
      <c r="GS512" s="496"/>
      <c r="GT512" s="496"/>
      <c r="GU512" s="496"/>
      <c r="GV512" s="496"/>
      <c r="GW512" s="496"/>
      <c r="GX512" s="496"/>
      <c r="GY512" s="496"/>
      <c r="GZ512" s="496"/>
      <c r="HA512" s="496"/>
      <c r="HB512" s="496"/>
      <c r="HC512" s="496"/>
      <c r="HD512" s="496"/>
      <c r="HE512" s="496"/>
      <c r="HF512" s="496"/>
      <c r="HG512" s="496"/>
      <c r="HH512" s="496"/>
      <c r="HI512" s="496"/>
      <c r="HJ512" s="496"/>
      <c r="HK512" s="496"/>
      <c r="HL512" s="496"/>
      <c r="HM512" s="496"/>
      <c r="HN512" s="496"/>
      <c r="HO512" s="496"/>
      <c r="HP512" s="496"/>
      <c r="HQ512" s="496"/>
      <c r="HR512" s="496"/>
      <c r="HS512" s="496"/>
      <c r="HT512" s="496"/>
      <c r="HU512" s="496"/>
      <c r="HV512" s="496"/>
      <c r="HW512" s="496"/>
      <c r="HX512" s="496"/>
      <c r="HY512" s="496"/>
      <c r="HZ512" s="496"/>
      <c r="IA512" s="496"/>
      <c r="IB512" s="496"/>
      <c r="IC512" s="496"/>
      <c r="ID512" s="496"/>
      <c r="IE512" s="496"/>
      <c r="IF512" s="496"/>
      <c r="IG512" s="496"/>
      <c r="IH512" s="496"/>
      <c r="II512" s="496"/>
      <c r="IJ512" s="496"/>
      <c r="IK512" s="496"/>
      <c r="IL512" s="496"/>
      <c r="IM512" s="496"/>
      <c r="IN512" s="496"/>
      <c r="IO512" s="496"/>
      <c r="IP512" s="496"/>
      <c r="IQ512" s="496"/>
      <c r="IR512" s="496"/>
      <c r="IS512" s="496"/>
      <c r="IT512" s="496"/>
      <c r="IU512" s="496"/>
      <c r="IV512" s="496"/>
      <c r="IW512" s="496"/>
    </row>
    <row r="513" customFormat="false" ht="12.75" hidden="false" customHeight="false" outlineLevel="0" collapsed="false">
      <c r="A513" s="131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0" collapsed="false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0" collapsed="false">
      <c r="A515" s="13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8.75" hidden="false" customHeight="false" outlineLevel="0" collapsed="false">
      <c r="A516" s="479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false" customHeight="false" outlineLevel="0" collapsed="false">
      <c r="A517" s="418"/>
      <c r="B517" s="131"/>
      <c r="C517" s="131"/>
      <c r="D517" s="131"/>
      <c r="E517" s="131"/>
      <c r="F517" s="131"/>
      <c r="G517" s="131"/>
      <c r="H517" s="131"/>
      <c r="I517" s="131"/>
      <c r="J517" s="131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0" collapsed="false">
      <c r="A518" s="509"/>
      <c r="B518" s="510"/>
      <c r="C518" s="510"/>
      <c r="D518" s="510"/>
      <c r="E518" s="510"/>
      <c r="F518" s="510"/>
      <c r="G518" s="510"/>
      <c r="H518" s="510"/>
      <c r="I518" s="510"/>
      <c r="J518" s="510"/>
      <c r="K518" s="510"/>
      <c r="L518" s="510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0" collapsed="false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0" collapsed="false">
      <c r="A520" s="219"/>
      <c r="B520" s="216"/>
      <c r="C520" s="216"/>
      <c r="D520" s="216"/>
      <c r="E520" s="216"/>
      <c r="F520" s="216"/>
      <c r="G520" s="216"/>
      <c r="H520" s="216"/>
      <c r="I520" s="216"/>
      <c r="J520" s="216"/>
      <c r="K520" s="216"/>
      <c r="L520" s="216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true" customHeight="false" outlineLevel="1" collapsed="false">
      <c r="A521" s="418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true" customHeight="false" outlineLevel="1" collapsed="false">
      <c r="A522" s="177"/>
      <c r="B522" s="480"/>
      <c r="C522" s="480"/>
      <c r="D522" s="480"/>
      <c r="E522" s="480"/>
      <c r="F522" s="480"/>
      <c r="G522" s="480"/>
      <c r="H522" s="480"/>
      <c r="I522" s="480"/>
      <c r="J522" s="480"/>
      <c r="K522" s="480"/>
      <c r="L522" s="480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true" customHeight="false" outlineLevel="1" collapsed="false">
      <c r="A523" s="177"/>
      <c r="B523" s="480"/>
      <c r="C523" s="480"/>
      <c r="D523" s="480"/>
      <c r="E523" s="480"/>
      <c r="F523" s="480"/>
      <c r="G523" s="480"/>
      <c r="H523" s="480"/>
      <c r="I523" s="480"/>
      <c r="J523" s="480"/>
      <c r="K523" s="480"/>
      <c r="L523" s="480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true" customHeight="false" outlineLevel="1" collapsed="false">
      <c r="A524" s="511"/>
      <c r="B524" s="480"/>
      <c r="C524" s="480"/>
      <c r="D524" s="480"/>
      <c r="E524" s="480"/>
      <c r="F524" s="480"/>
      <c r="G524" s="480"/>
      <c r="H524" s="480"/>
      <c r="I524" s="480"/>
      <c r="J524" s="480"/>
      <c r="K524" s="480"/>
      <c r="L524" s="480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true" customHeight="false" outlineLevel="1" collapsed="false">
      <c r="A525" s="177"/>
      <c r="B525" s="480"/>
      <c r="C525" s="480"/>
      <c r="D525" s="480"/>
      <c r="E525" s="480"/>
      <c r="F525" s="480"/>
      <c r="G525" s="480"/>
      <c r="H525" s="480"/>
      <c r="I525" s="480"/>
      <c r="J525" s="480"/>
      <c r="K525" s="480"/>
      <c r="L525" s="480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true" customHeight="false" outlineLevel="1" collapsed="false">
      <c r="A526" s="131"/>
      <c r="B526" s="480"/>
      <c r="C526" s="480"/>
      <c r="D526" s="480"/>
      <c r="E526" s="480"/>
      <c r="F526" s="480"/>
      <c r="G526" s="480"/>
      <c r="H526" s="480"/>
      <c r="I526" s="480"/>
      <c r="J526" s="480"/>
      <c r="K526" s="480"/>
      <c r="L526" s="480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1" collapsed="false">
      <c r="A527" s="418"/>
      <c r="B527" s="480"/>
      <c r="C527" s="480"/>
      <c r="D527" s="480"/>
      <c r="E527" s="480"/>
      <c r="F527" s="480"/>
      <c r="G527" s="480"/>
      <c r="H527" s="480"/>
      <c r="I527" s="480"/>
      <c r="J527" s="480"/>
      <c r="K527" s="480"/>
      <c r="L527" s="480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1" collapsed="false">
      <c r="A528" s="177"/>
      <c r="B528" s="480"/>
      <c r="C528" s="480"/>
      <c r="D528" s="480"/>
      <c r="E528" s="480"/>
      <c r="F528" s="480"/>
      <c r="G528" s="480"/>
      <c r="H528" s="480"/>
      <c r="I528" s="480"/>
      <c r="J528" s="480"/>
      <c r="K528" s="480"/>
      <c r="L528" s="480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1" collapsed="false">
      <c r="A529" s="177"/>
      <c r="B529" s="480"/>
      <c r="C529" s="480"/>
      <c r="D529" s="480"/>
      <c r="E529" s="480"/>
      <c r="F529" s="480"/>
      <c r="G529" s="480"/>
      <c r="H529" s="480"/>
      <c r="I529" s="480"/>
      <c r="J529" s="480"/>
      <c r="K529" s="480"/>
      <c r="L529" s="480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1" collapsed="false">
      <c r="A530" s="177"/>
      <c r="B530" s="480"/>
      <c r="C530" s="480"/>
      <c r="D530" s="480"/>
      <c r="E530" s="480"/>
      <c r="F530" s="480"/>
      <c r="G530" s="480"/>
      <c r="H530" s="480"/>
      <c r="I530" s="480"/>
      <c r="J530" s="480"/>
      <c r="K530" s="480"/>
      <c r="L530" s="480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1" collapsed="false">
      <c r="A531" s="177"/>
      <c r="B531" s="480"/>
      <c r="C531" s="480"/>
      <c r="D531" s="480"/>
      <c r="E531" s="480"/>
      <c r="F531" s="480"/>
      <c r="G531" s="480"/>
      <c r="H531" s="480"/>
      <c r="I531" s="480"/>
      <c r="J531" s="480"/>
      <c r="K531" s="480"/>
      <c r="L531" s="480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1" collapsed="false">
      <c r="A532" s="177"/>
      <c r="B532" s="480"/>
      <c r="C532" s="480"/>
      <c r="D532" s="480"/>
      <c r="E532" s="480"/>
      <c r="F532" s="480"/>
      <c r="G532" s="480"/>
      <c r="H532" s="480"/>
      <c r="I532" s="480"/>
      <c r="J532" s="480"/>
      <c r="K532" s="480"/>
      <c r="L532" s="480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1" collapsed="false">
      <c r="A533" s="177"/>
      <c r="B533" s="480"/>
      <c r="C533" s="480"/>
      <c r="D533" s="480"/>
      <c r="E533" s="480"/>
      <c r="F533" s="480"/>
      <c r="G533" s="480"/>
      <c r="H533" s="480"/>
      <c r="I533" s="480"/>
      <c r="J533" s="480"/>
      <c r="K533" s="480"/>
      <c r="L533" s="480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1" collapsed="false">
      <c r="A534" s="177"/>
      <c r="B534" s="480"/>
      <c r="C534" s="480"/>
      <c r="D534" s="480"/>
      <c r="E534" s="480"/>
      <c r="F534" s="480"/>
      <c r="G534" s="480"/>
      <c r="H534" s="480"/>
      <c r="I534" s="480"/>
      <c r="J534" s="480"/>
      <c r="K534" s="480"/>
      <c r="L534" s="480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1" collapsed="false">
      <c r="A535" s="177"/>
      <c r="B535" s="480"/>
      <c r="C535" s="480"/>
      <c r="D535" s="480"/>
      <c r="E535" s="480"/>
      <c r="F535" s="480"/>
      <c r="G535" s="480"/>
      <c r="H535" s="480"/>
      <c r="I535" s="480"/>
      <c r="J535" s="480"/>
      <c r="K535" s="480"/>
      <c r="L535" s="480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1" collapsed="false">
      <c r="A536" s="177"/>
      <c r="B536" s="480"/>
      <c r="C536" s="480"/>
      <c r="D536" s="480"/>
      <c r="E536" s="480"/>
      <c r="F536" s="480"/>
      <c r="G536" s="480"/>
      <c r="H536" s="480"/>
      <c r="I536" s="480"/>
      <c r="J536" s="480"/>
      <c r="K536" s="480"/>
      <c r="L536" s="480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1" collapsed="false">
      <c r="A537" s="177"/>
      <c r="B537" s="480"/>
      <c r="C537" s="480"/>
      <c r="D537" s="480"/>
      <c r="E537" s="480"/>
      <c r="F537" s="480"/>
      <c r="G537" s="480"/>
      <c r="H537" s="480"/>
      <c r="I537" s="480"/>
      <c r="J537" s="480"/>
      <c r="K537" s="480"/>
      <c r="L537" s="480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1" collapsed="false">
      <c r="A538" s="131"/>
      <c r="B538" s="480"/>
      <c r="C538" s="480"/>
      <c r="D538" s="480"/>
      <c r="E538" s="480"/>
      <c r="F538" s="480"/>
      <c r="G538" s="480"/>
      <c r="H538" s="480"/>
      <c r="I538" s="480"/>
      <c r="J538" s="480"/>
      <c r="K538" s="480"/>
      <c r="L538" s="480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1" collapsed="false">
      <c r="A539" s="131"/>
      <c r="B539" s="480"/>
      <c r="C539" s="480"/>
      <c r="D539" s="480"/>
      <c r="E539" s="480"/>
      <c r="F539" s="480"/>
      <c r="G539" s="480"/>
      <c r="H539" s="480"/>
      <c r="I539" s="480"/>
      <c r="J539" s="480"/>
      <c r="K539" s="480"/>
      <c r="L539" s="480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1" collapsed="false">
      <c r="A540" s="131"/>
      <c r="B540" s="480"/>
      <c r="C540" s="480"/>
      <c r="D540" s="480"/>
      <c r="E540" s="480"/>
      <c r="F540" s="480"/>
      <c r="G540" s="480"/>
      <c r="H540" s="480"/>
      <c r="I540" s="480"/>
      <c r="J540" s="480"/>
      <c r="K540" s="480"/>
      <c r="L540" s="480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1" collapsed="false">
      <c r="A541" s="177"/>
      <c r="B541" s="480"/>
      <c r="C541" s="480"/>
      <c r="D541" s="480"/>
      <c r="E541" s="480"/>
      <c r="F541" s="480"/>
      <c r="G541" s="480"/>
      <c r="H541" s="480"/>
      <c r="I541" s="480"/>
      <c r="J541" s="480"/>
      <c r="K541" s="480"/>
      <c r="L541" s="480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true" customHeight="false" outlineLevel="1" collapsed="false">
      <c r="A542" s="131"/>
      <c r="B542" s="480"/>
      <c r="C542" s="480"/>
      <c r="D542" s="480"/>
      <c r="E542" s="480"/>
      <c r="F542" s="480"/>
      <c r="G542" s="480"/>
      <c r="H542" s="480"/>
      <c r="I542" s="480"/>
      <c r="J542" s="480"/>
      <c r="K542" s="480"/>
      <c r="L542" s="480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true" customHeight="false" outlineLevel="1" collapsed="false">
      <c r="A543" s="131"/>
      <c r="B543" s="480"/>
      <c r="C543" s="480"/>
      <c r="D543" s="480"/>
      <c r="E543" s="480"/>
      <c r="F543" s="480"/>
      <c r="G543" s="480"/>
      <c r="H543" s="480"/>
      <c r="I543" s="480"/>
      <c r="J543" s="480"/>
      <c r="K543" s="480"/>
      <c r="L543" s="480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true" customHeight="false" outlineLevel="1" collapsed="false">
      <c r="A544" s="418"/>
      <c r="B544" s="480"/>
      <c r="C544" s="480"/>
      <c r="D544" s="480"/>
      <c r="E544" s="480"/>
      <c r="F544" s="480"/>
      <c r="G544" s="480"/>
      <c r="H544" s="480"/>
      <c r="I544" s="480"/>
      <c r="J544" s="480"/>
      <c r="K544" s="480"/>
      <c r="L544" s="480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true" customHeight="false" outlineLevel="1" collapsed="false">
      <c r="A545" s="177"/>
      <c r="B545" s="480"/>
      <c r="C545" s="480"/>
      <c r="D545" s="480"/>
      <c r="E545" s="480"/>
      <c r="F545" s="480"/>
      <c r="G545" s="480"/>
      <c r="H545" s="480"/>
      <c r="I545" s="480"/>
      <c r="J545" s="480"/>
      <c r="K545" s="480"/>
      <c r="L545" s="480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418"/>
      <c r="B546" s="480"/>
      <c r="C546" s="480"/>
      <c r="D546" s="480"/>
      <c r="E546" s="480"/>
      <c r="F546" s="480"/>
      <c r="G546" s="480"/>
      <c r="H546" s="480"/>
      <c r="I546" s="480"/>
      <c r="J546" s="480"/>
      <c r="K546" s="480"/>
      <c r="L546" s="480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418"/>
      <c r="B547" s="480"/>
      <c r="C547" s="480"/>
      <c r="D547" s="480"/>
      <c r="E547" s="480"/>
      <c r="F547" s="480"/>
      <c r="G547" s="480"/>
      <c r="H547" s="480"/>
      <c r="I547" s="480"/>
      <c r="J547" s="480"/>
      <c r="K547" s="480"/>
      <c r="L547" s="480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418"/>
      <c r="B548" s="480"/>
      <c r="C548" s="480"/>
      <c r="D548" s="480"/>
      <c r="E548" s="480"/>
      <c r="F548" s="480"/>
      <c r="G548" s="480"/>
      <c r="H548" s="480"/>
      <c r="I548" s="480"/>
      <c r="J548" s="480"/>
      <c r="K548" s="480"/>
      <c r="L548" s="480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480"/>
      <c r="C549" s="480"/>
      <c r="D549" s="480"/>
      <c r="E549" s="480"/>
      <c r="F549" s="480"/>
      <c r="G549" s="480"/>
      <c r="H549" s="480"/>
      <c r="I549" s="480"/>
      <c r="J549" s="480"/>
      <c r="K549" s="480"/>
      <c r="L549" s="480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480"/>
      <c r="C550" s="480"/>
      <c r="D550" s="480"/>
      <c r="E550" s="480"/>
      <c r="F550" s="480"/>
      <c r="G550" s="480"/>
      <c r="H550" s="480"/>
      <c r="I550" s="480"/>
      <c r="J550" s="480"/>
      <c r="K550" s="480"/>
      <c r="L550" s="480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418"/>
      <c r="B551" s="480"/>
      <c r="C551" s="480"/>
      <c r="D551" s="480"/>
      <c r="E551" s="480"/>
      <c r="F551" s="480"/>
      <c r="G551" s="480"/>
      <c r="H551" s="480"/>
      <c r="I551" s="480"/>
      <c r="J551" s="480"/>
      <c r="K551" s="480"/>
      <c r="L551" s="480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418"/>
      <c r="B552" s="480"/>
      <c r="C552" s="480"/>
      <c r="D552" s="480"/>
      <c r="E552" s="480"/>
      <c r="F552" s="480"/>
      <c r="G552" s="480"/>
      <c r="H552" s="480"/>
      <c r="I552" s="480"/>
      <c r="J552" s="480"/>
      <c r="K552" s="480"/>
      <c r="L552" s="480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418"/>
      <c r="B553" s="480"/>
      <c r="C553" s="480"/>
      <c r="D553" s="480"/>
      <c r="E553" s="480"/>
      <c r="F553" s="480"/>
      <c r="G553" s="480"/>
      <c r="H553" s="480"/>
      <c r="I553" s="480"/>
      <c r="J553" s="480"/>
      <c r="K553" s="480"/>
      <c r="L553" s="480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418"/>
      <c r="B554" s="480"/>
      <c r="C554" s="480"/>
      <c r="D554" s="480"/>
      <c r="E554" s="480"/>
      <c r="F554" s="480"/>
      <c r="G554" s="480"/>
      <c r="H554" s="480"/>
      <c r="I554" s="480"/>
      <c r="J554" s="480"/>
      <c r="K554" s="480"/>
      <c r="L554" s="480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480"/>
      <c r="E555" s="480"/>
      <c r="F555" s="480"/>
      <c r="G555" s="480"/>
      <c r="H555" s="480"/>
      <c r="I555" s="480"/>
      <c r="J555" s="480"/>
      <c r="K555" s="480"/>
      <c r="L555" s="480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480"/>
      <c r="E556" s="480"/>
      <c r="F556" s="480"/>
      <c r="G556" s="480"/>
      <c r="H556" s="480"/>
      <c r="I556" s="480"/>
      <c r="J556" s="480"/>
      <c r="K556" s="480"/>
      <c r="L556" s="480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480"/>
      <c r="E557" s="480"/>
      <c r="F557" s="480"/>
      <c r="G557" s="480"/>
      <c r="H557" s="480"/>
      <c r="I557" s="480"/>
      <c r="J557" s="480"/>
      <c r="K557" s="480"/>
      <c r="L557" s="480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480"/>
      <c r="E558" s="480"/>
      <c r="F558" s="480"/>
      <c r="G558" s="480"/>
      <c r="H558" s="480"/>
      <c r="I558" s="480"/>
      <c r="J558" s="480"/>
      <c r="K558" s="480"/>
      <c r="L558" s="480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480"/>
      <c r="E559" s="480"/>
      <c r="F559" s="480"/>
      <c r="G559" s="480"/>
      <c r="H559" s="480"/>
      <c r="I559" s="480"/>
      <c r="J559" s="480"/>
      <c r="K559" s="480"/>
      <c r="L559" s="480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6.85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99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258</v>
      </c>
      <c r="B2" s="437"/>
      <c r="C2" s="437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f aca="false">Brownsville!$B$5</f>
        <v>2001</v>
      </c>
      <c r="C5" s="215" t="n">
        <f aca="false">Brownsville!C5</f>
        <v>2002</v>
      </c>
      <c r="D5" s="215" t="n">
        <f aca="false">Brownsville!D5</f>
        <v>2003</v>
      </c>
      <c r="E5" s="215" t="n">
        <f aca="false">Brownsville!E5</f>
        <v>2004</v>
      </c>
      <c r="F5" s="215" t="n">
        <f aca="false">Brownsville!F5</f>
        <v>2005</v>
      </c>
      <c r="G5" s="215" t="n">
        <f aca="false">Brownsville!G5</f>
        <v>2006</v>
      </c>
      <c r="H5" s="215" t="n">
        <f aca="false">Brownsville!H5</f>
        <v>2007</v>
      </c>
      <c r="I5" s="215" t="n">
        <f aca="false">Brownsville!I5</f>
        <v>2008</v>
      </c>
      <c r="J5" s="215" t="n">
        <f aca="false">Brownsville!J5</f>
        <v>2009</v>
      </c>
      <c r="K5" s="215" t="n">
        <f aca="false">Brownsville!K5</f>
        <v>2010</v>
      </c>
      <c r="L5" s="215" t="n">
        <f aca="false">Brownsville!L5</f>
        <v>2011</v>
      </c>
      <c r="M5" s="215" t="n">
        <f aca="false">Brownsville!M5</f>
        <v>2012</v>
      </c>
      <c r="N5" s="215" t="n">
        <f aca="false">Brownsville!N5</f>
        <v>2013</v>
      </c>
      <c r="O5" s="215" t="n">
        <f aca="false">Brownsville!O5</f>
        <v>2014</v>
      </c>
      <c r="P5" s="215" t="n">
        <f aca="false">Brownsville!P5</f>
        <v>2015</v>
      </c>
      <c r="Q5" s="215" t="n">
        <f aca="false">Brownsville!Q5</f>
        <v>2016</v>
      </c>
      <c r="R5" s="215" t="n">
        <f aca="false">Brownsville!R5</f>
        <v>2017</v>
      </c>
      <c r="S5" s="215" t="n">
        <f aca="false">Brownsville!S5</f>
        <v>2018</v>
      </c>
      <c r="T5" s="215" t="n">
        <f aca="false">Brownsville!T5</f>
        <v>2019</v>
      </c>
      <c r="U5" s="215" t="n">
        <f aca="false">Brownsville!U5</f>
        <v>2020</v>
      </c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</row>
    <row r="6" customFormat="false" ht="12.75" hidden="false" customHeight="false" outlineLevel="0" collapsed="false">
      <c r="A6" s="219"/>
      <c r="B6" s="505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8"/>
      <c r="W7" s="438"/>
      <c r="X7" s="438"/>
      <c r="Y7" s="217" t="n">
        <f aca="false">SUM(Z7:AS7)-SUM(Z8:AS8)</f>
        <v>0</v>
      </c>
      <c r="Z7" s="218" t="n">
        <f aca="false">B10+B11</f>
        <v>1023.96386190318</v>
      </c>
      <c r="AA7" s="218" t="n">
        <f aca="false">C10+C11</f>
        <v>1054.68277776028</v>
      </c>
      <c r="AB7" s="218" t="n">
        <f aca="false">D10+D11</f>
        <v>1086.32326109309</v>
      </c>
      <c r="AC7" s="218" t="n">
        <f aca="false">E16</f>
        <v>781.26031592588</v>
      </c>
      <c r="AD7" s="218" t="n">
        <f aca="false">F16</f>
        <v>804.698125403656</v>
      </c>
      <c r="AE7" s="218" t="n">
        <f aca="false">G16</f>
        <v>828.839069165766</v>
      </c>
      <c r="AF7" s="218" t="n">
        <f aca="false">H16</f>
        <v>853.704241240739</v>
      </c>
      <c r="AG7" s="218" t="n">
        <f aca="false">I16</f>
        <v>879.315368477961</v>
      </c>
      <c r="AH7" s="218" t="n">
        <f aca="false">J16</f>
        <v>905.6948295323</v>
      </c>
      <c r="AI7" s="218" t="n">
        <f aca="false">K16</f>
        <v>932.865674418269</v>
      </c>
      <c r="AJ7" s="218" t="n">
        <f aca="false">L16</f>
        <v>960.851644650817</v>
      </c>
      <c r="AK7" s="218" t="n">
        <f aca="false">M16</f>
        <v>989.677193990341</v>
      </c>
      <c r="AL7" s="218" t="n">
        <f aca="false">N16</f>
        <v>1019.36750981005</v>
      </c>
      <c r="AM7" s="218" t="n">
        <f aca="false">O16</f>
        <v>1049.94853510435</v>
      </c>
      <c r="AN7" s="218" t="n">
        <f aca="false">P16</f>
        <v>1081.44699115748</v>
      </c>
      <c r="AO7" s="218" t="n">
        <f aca="false">Q16</f>
        <v>1113.89040089221</v>
      </c>
      <c r="AP7" s="218" t="n">
        <f aca="false">R16</f>
        <v>1147.30711291897</v>
      </c>
      <c r="AQ7" s="218" t="n">
        <f aca="false">S16</f>
        <v>1181.72632630654</v>
      </c>
      <c r="AR7" s="218" t="n">
        <f aca="false">T16</f>
        <v>1217.17811609574</v>
      </c>
      <c r="AS7" s="218" t="n">
        <f aca="false">U16</f>
        <v>1253.69345957861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8"/>
      <c r="W8" s="1"/>
      <c r="X8" s="1"/>
      <c r="Y8" s="217" t="n">
        <v>0</v>
      </c>
      <c r="Z8" s="439" t="n">
        <f aca="false">B23+B24</f>
        <v>1023.96386190318</v>
      </c>
      <c r="AA8" s="439" t="n">
        <f aca="false">C23+C24</f>
        <v>1054.68277776028</v>
      </c>
      <c r="AB8" s="439" t="n">
        <f aca="false">D23+D24</f>
        <v>1086.32326109309</v>
      </c>
      <c r="AC8" s="439" t="n">
        <f aca="false">E23+1/3*E24</f>
        <v>781.26031592588</v>
      </c>
      <c r="AD8" s="439" t="n">
        <f aca="false">F23+1/3*F24</f>
        <v>804.698125403656</v>
      </c>
      <c r="AE8" s="439" t="n">
        <f aca="false">G23+1/3*G24</f>
        <v>828.839069165766</v>
      </c>
      <c r="AF8" s="439" t="n">
        <f aca="false">H23+1/3*H24</f>
        <v>853.704241240739</v>
      </c>
      <c r="AG8" s="439" t="n">
        <f aca="false">I23+1/3*I24</f>
        <v>879.315368477961</v>
      </c>
      <c r="AH8" s="439" t="n">
        <f aca="false">J23+1/3*J24</f>
        <v>905.6948295323</v>
      </c>
      <c r="AI8" s="439" t="n">
        <f aca="false">K23+1/3*K24</f>
        <v>932.865674418269</v>
      </c>
      <c r="AJ8" s="439" t="n">
        <f aca="false">L23+1/3*L24</f>
        <v>960.851644650817</v>
      </c>
      <c r="AK8" s="439" t="n">
        <f aca="false">M23+1/3*M24</f>
        <v>989.677193990341</v>
      </c>
      <c r="AL8" s="439" t="n">
        <f aca="false">N23+1/3*N24</f>
        <v>1019.36750981005</v>
      </c>
      <c r="AM8" s="439" t="n">
        <f aca="false">O23+1/3*O24</f>
        <v>1049.94853510435</v>
      </c>
      <c r="AN8" s="439" t="n">
        <f aca="false">P23+1/3*P24</f>
        <v>1081.44699115748</v>
      </c>
      <c r="AO8" s="439" t="n">
        <f aca="false">Q23+1/3*Q24</f>
        <v>1113.89040089221</v>
      </c>
      <c r="AP8" s="439" t="n">
        <f aca="false">R23+1/3*R24</f>
        <v>1147.30711291897</v>
      </c>
      <c r="AQ8" s="439" t="n">
        <f aca="false">S23+1/3*S24</f>
        <v>1181.72632630654</v>
      </c>
      <c r="AR8" s="439" t="n">
        <f aca="false">T23+1/3*T24</f>
        <v>1217.17811609574</v>
      </c>
      <c r="AS8" s="439" t="n">
        <f aca="false">U23+1/3*U24</f>
        <v>1253.69345957861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Assumption'!D27*12*Assumptions!$D$9</f>
        <v>22368</v>
      </c>
      <c r="C9" s="26" t="n">
        <f aca="false">'Power Price Assumption'!E27*12*Assumptions!$D$9</f>
        <v>22368</v>
      </c>
      <c r="D9" s="26" t="n">
        <f aca="false">'Power Price Assumption'!F27*12*Assumptions!$D$9</f>
        <v>22368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8"/>
      <c r="W9" s="224" t="n">
        <f aca="false">SUM(B9:U9)</f>
        <v>67104</v>
      </c>
      <c r="X9" s="1"/>
      <c r="Y9" s="217"/>
      <c r="Z9" s="221" t="n">
        <f aca="false">Z7-Z8</f>
        <v>0</v>
      </c>
      <c r="AA9" s="221" t="n">
        <f aca="false">AA7-AA8</f>
        <v>0</v>
      </c>
      <c r="AB9" s="221" t="n">
        <f aca="false">AB7-AB8</f>
        <v>0</v>
      </c>
      <c r="AC9" s="221" t="n">
        <f aca="false">AC7-AC8</f>
        <v>0</v>
      </c>
      <c r="AD9" s="221" t="n">
        <f aca="false">AD7-AD8</f>
        <v>0</v>
      </c>
      <c r="AE9" s="221" t="n">
        <f aca="false">AE7-AE8</f>
        <v>0</v>
      </c>
      <c r="AF9" s="221" t="n">
        <f aca="false">AF7-AF8</f>
        <v>0</v>
      </c>
      <c r="AG9" s="221" t="n">
        <f aca="false">AG7-AG8</f>
        <v>0</v>
      </c>
      <c r="AH9" s="221" t="n">
        <f aca="false">AH7-AH8</f>
        <v>0</v>
      </c>
      <c r="AI9" s="221" t="n">
        <f aca="false">AI7-AI8</f>
        <v>0</v>
      </c>
      <c r="AJ9" s="221" t="n">
        <f aca="false">AJ7-AJ8</f>
        <v>0</v>
      </c>
      <c r="AK9" s="221" t="n">
        <f aca="false">AK7-AK8</f>
        <v>0</v>
      </c>
      <c r="AL9" s="221" t="n">
        <f aca="false">AL7-AL8</f>
        <v>0</v>
      </c>
      <c r="AM9" s="221" t="n">
        <f aca="false">AM7-AM8</f>
        <v>0</v>
      </c>
      <c r="AN9" s="221" t="n">
        <f aca="false">AN7-AN8</f>
        <v>0</v>
      </c>
      <c r="AO9" s="221" t="n">
        <f aca="false">AO7-AO8</f>
        <v>0</v>
      </c>
      <c r="AP9" s="221" t="n">
        <f aca="false">AP7-AP8</f>
        <v>0</v>
      </c>
      <c r="AQ9" s="221" t="n">
        <f aca="false">AQ7-AQ8</f>
        <v>0</v>
      </c>
      <c r="AR9" s="221" t="n">
        <f aca="false">AR7-AR8</f>
        <v>0</v>
      </c>
      <c r="AS9" s="221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122</v>
      </c>
      <c r="B10" s="26" t="n">
        <f aca="false">Assumptions!D19*Assumptions!D17/1000*(1+Assumptions!$D$25)</f>
        <v>560.463861903183</v>
      </c>
      <c r="C10" s="26" t="n">
        <f aca="false">B10*(1+Assumptions!$D$25)</f>
        <v>577.277777760279</v>
      </c>
      <c r="D10" s="26" t="n">
        <f aca="false">C10*(1+Assumptions!$D$25)</f>
        <v>594.596111093087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8"/>
      <c r="W10" s="224" t="n">
        <f aca="false">SUM(B10:U10)</f>
        <v>1732.33775075655</v>
      </c>
      <c r="X10" s="1"/>
      <c r="Y10" s="217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123</v>
      </c>
      <c r="B11" s="34" t="n">
        <f aca="false">Assumptions!$D$18*Assumptions!$D$11*Assumptions!$D$8/1000*(1+Assumptions!$D$25)</f>
        <v>463.5</v>
      </c>
      <c r="C11" s="224" t="n">
        <f aca="false">B11*(1+Assumptions!$D$25)</f>
        <v>477.405</v>
      </c>
      <c r="D11" s="224" t="n">
        <f aca="false">C11*(1+Assumptions!$D$25)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8"/>
      <c r="W11" s="224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Contract'!$C$17/3</f>
        <v>#VALUE!</v>
      </c>
      <c r="C12" s="34" t="e">
        <f aca="false">'Amortization of Power Contract'!$C$17/3</f>
        <v>#VALUE!</v>
      </c>
      <c r="D12" s="34" t="e">
        <f aca="false">'Amortization of Power Contract'!$C$17/3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8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8"/>
      <c r="W13" s="224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5" t="s">
        <v>125</v>
      </c>
      <c r="W14" s="224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Assumption'!G27*Assumptions!$D$9*12</f>
        <v>35899.1958518463</v>
      </c>
      <c r="F15" s="26" t="n">
        <f aca="false">'Power Price Assumption'!H27*Assumptions!$D$9*12</f>
        <v>37679.3069738522</v>
      </c>
      <c r="G15" s="26" t="n">
        <f aca="false">'Power Price Assumption'!I27*Assumptions!$D$9*12</f>
        <v>38162.4953389764</v>
      </c>
      <c r="H15" s="26" t="n">
        <f aca="false">'Power Price Assumption'!J27*Assumptions!$D$9*12</f>
        <v>38651.8799697685</v>
      </c>
      <c r="I15" s="26" t="n">
        <f aca="false">'Power Price Assumption'!K27*Assumptions!$D$9*12</f>
        <v>39147.5403253194</v>
      </c>
      <c r="J15" s="26" t="n">
        <f aca="false">'Power Price Assumption'!L27*Assumptions!$D$9*12</f>
        <v>39649.55688368</v>
      </c>
      <c r="K15" s="26" t="n">
        <f aca="false">'Power Price Assumption'!M27*Assumptions!$D$9*12</f>
        <v>40158.0111549282</v>
      </c>
      <c r="L15" s="26" t="n">
        <f aca="false">'Power Price Assumption'!N27*Assumptions!$D$9*12</f>
        <v>40917.88727419</v>
      </c>
      <c r="M15" s="26" t="n">
        <f aca="false">'Power Price Assumption'!O27*Assumptions!$D$9*12</f>
        <v>41692.1418873069</v>
      </c>
      <c r="N15" s="26" t="n">
        <f aca="false">'Power Price Assumption'!P27*Assumptions!$D$9*12</f>
        <v>42481.0470663711</v>
      </c>
      <c r="O15" s="26" t="n">
        <f aca="false">'Power Price Assumption'!Q27*Assumptions!$D$9*12</f>
        <v>43284.880031665</v>
      </c>
      <c r="P15" s="26" t="n">
        <f aca="false">'Power Price Assumption'!R27*Assumptions!$D$9*12</f>
        <v>44103.9232490764</v>
      </c>
      <c r="Q15" s="26" t="n">
        <f aca="false">'Power Price Assumption'!S27*Assumptions!$D$9*12</f>
        <v>44733.1722580516</v>
      </c>
      <c r="R15" s="26" t="n">
        <f aca="false">'Power Price Assumption'!T27*Assumptions!$D$9*12</f>
        <v>45371.3990242448</v>
      </c>
      <c r="S15" s="26" t="n">
        <f aca="false">'Power Price Assumption'!U27*Assumptions!$D$9*12</f>
        <v>46018.7316370509</v>
      </c>
      <c r="T15" s="26" t="n">
        <f aca="false">'Power Price Assumption'!V27*Assumptions!$D$9*12</f>
        <v>46675.3000133691</v>
      </c>
      <c r="U15" s="26" t="n">
        <f aca="false">'Power Price Assumption'!W27*Assumptions!$D$9*12</f>
        <v>47341.2359236771</v>
      </c>
      <c r="V15" s="440"/>
      <c r="W15" s="224" t="n">
        <f aca="false">SUM(B15:U15)</f>
        <v>711967.704863374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40"/>
      <c r="BE15" s="440"/>
      <c r="BF15" s="440"/>
      <c r="BG15" s="440"/>
      <c r="BH15" s="440"/>
      <c r="BI15" s="440"/>
      <c r="BJ15" s="440"/>
      <c r="BK15" s="440"/>
      <c r="BL15" s="440"/>
      <c r="BM15" s="440"/>
      <c r="BN15" s="440"/>
      <c r="BO15" s="440"/>
      <c r="BP15" s="440"/>
      <c r="BQ15" s="440"/>
      <c r="BR15" s="440"/>
      <c r="BS15" s="440"/>
      <c r="BT15" s="440"/>
      <c r="BU15" s="440"/>
      <c r="BV15" s="440"/>
      <c r="BW15" s="440"/>
      <c r="BX15" s="440"/>
      <c r="BY15" s="440"/>
      <c r="BZ15" s="440"/>
      <c r="CA15" s="440"/>
      <c r="CB15" s="440"/>
      <c r="CC15" s="440"/>
      <c r="CD15" s="440"/>
      <c r="CE15" s="440"/>
      <c r="CF15" s="440"/>
      <c r="CG15" s="440"/>
      <c r="CH15" s="440"/>
      <c r="CI15" s="440"/>
      <c r="CJ15" s="440"/>
      <c r="CK15" s="440"/>
      <c r="CL15" s="440"/>
      <c r="CM15" s="440"/>
      <c r="CN15" s="440"/>
      <c r="CO15" s="440"/>
      <c r="CP15" s="440"/>
      <c r="CQ15" s="440"/>
      <c r="CR15" s="440"/>
      <c r="CS15" s="440"/>
      <c r="CT15" s="440"/>
      <c r="CU15" s="440"/>
      <c r="CV15" s="440"/>
      <c r="CW15" s="440"/>
      <c r="CX15" s="440"/>
      <c r="CY15" s="440"/>
      <c r="CZ15" s="440"/>
      <c r="DA15" s="440"/>
      <c r="DB15" s="440"/>
      <c r="DC15" s="440"/>
      <c r="DD15" s="440"/>
      <c r="DE15" s="440"/>
      <c r="DF15" s="440"/>
      <c r="DG15" s="440"/>
      <c r="DH15" s="440"/>
      <c r="DI15" s="440"/>
      <c r="DJ15" s="440"/>
      <c r="DK15" s="440"/>
      <c r="DL15" s="440"/>
      <c r="DM15" s="440"/>
      <c r="DN15" s="440"/>
      <c r="DO15" s="440"/>
      <c r="DP15" s="440"/>
      <c r="DQ15" s="440"/>
      <c r="DR15" s="440"/>
      <c r="DS15" s="440"/>
      <c r="DT15" s="440"/>
      <c r="DU15" s="440"/>
      <c r="DV15" s="440"/>
      <c r="DW15" s="440"/>
      <c r="DX15" s="440"/>
      <c r="DY15" s="440"/>
      <c r="DZ15" s="440"/>
      <c r="EA15" s="440"/>
      <c r="EB15" s="440"/>
      <c r="EC15" s="440"/>
      <c r="ED15" s="440"/>
      <c r="EE15" s="440"/>
      <c r="EF15" s="440"/>
      <c r="EG15" s="440"/>
      <c r="EH15" s="440"/>
      <c r="EI15" s="440"/>
      <c r="EJ15" s="440"/>
      <c r="EK15" s="440"/>
      <c r="EL15" s="440"/>
      <c r="EM15" s="440"/>
      <c r="EN15" s="440"/>
      <c r="EO15" s="440"/>
      <c r="EP15" s="440"/>
      <c r="EQ15" s="440"/>
      <c r="ER15" s="440"/>
      <c r="ES15" s="440"/>
      <c r="ET15" s="440"/>
      <c r="EU15" s="440"/>
      <c r="EV15" s="440"/>
      <c r="EW15" s="440"/>
      <c r="EX15" s="440"/>
      <c r="EY15" s="440"/>
      <c r="EZ15" s="440"/>
      <c r="FA15" s="440"/>
      <c r="FB15" s="440"/>
      <c r="FC15" s="440"/>
      <c r="FD15" s="440"/>
      <c r="FE15" s="440"/>
      <c r="FF15" s="440"/>
      <c r="FG15" s="440"/>
      <c r="FH15" s="440"/>
      <c r="FI15" s="440"/>
      <c r="FJ15" s="440"/>
      <c r="FK15" s="440"/>
      <c r="FL15" s="440"/>
      <c r="FM15" s="440"/>
      <c r="FN15" s="440"/>
      <c r="FO15" s="440"/>
      <c r="FP15" s="440"/>
      <c r="FQ15" s="440"/>
      <c r="FR15" s="440"/>
      <c r="FS15" s="440"/>
      <c r="FT15" s="440"/>
      <c r="FU15" s="440"/>
      <c r="FV15" s="440"/>
      <c r="FW15" s="440"/>
      <c r="FX15" s="440"/>
      <c r="FY15" s="440"/>
      <c r="FZ15" s="440"/>
      <c r="GA15" s="440"/>
      <c r="GB15" s="440"/>
      <c r="GC15" s="440"/>
      <c r="GD15" s="440"/>
      <c r="GE15" s="440"/>
      <c r="GF15" s="440"/>
      <c r="GG15" s="440"/>
      <c r="GH15" s="440"/>
      <c r="GI15" s="440"/>
      <c r="GJ15" s="440"/>
      <c r="GK15" s="440"/>
      <c r="GL15" s="440"/>
      <c r="GM15" s="440"/>
      <c r="GN15" s="440"/>
      <c r="GO15" s="440"/>
      <c r="GP15" s="440"/>
      <c r="GQ15" s="440"/>
      <c r="GR15" s="440"/>
      <c r="GS15" s="440"/>
      <c r="GT15" s="440"/>
      <c r="GU15" s="440"/>
      <c r="GV15" s="440"/>
      <c r="GW15" s="440"/>
      <c r="GX15" s="440"/>
      <c r="GY15" s="440"/>
      <c r="GZ15" s="440"/>
      <c r="HA15" s="440"/>
      <c r="HB15" s="440"/>
      <c r="HC15" s="440"/>
      <c r="HD15" s="440"/>
      <c r="HE15" s="440"/>
      <c r="HF15" s="440"/>
      <c r="HG15" s="440"/>
      <c r="HH15" s="440"/>
      <c r="HI15" s="440"/>
      <c r="HJ15" s="440"/>
      <c r="HK15" s="440"/>
      <c r="HL15" s="440"/>
      <c r="HM15" s="440"/>
      <c r="HN15" s="440"/>
      <c r="HO15" s="440"/>
      <c r="HP15" s="440"/>
      <c r="HQ15" s="440"/>
      <c r="HR15" s="440"/>
      <c r="HS15" s="440"/>
      <c r="HT15" s="440"/>
      <c r="HU15" s="440"/>
      <c r="HV15" s="440"/>
      <c r="HW15" s="440"/>
      <c r="HX15" s="440"/>
      <c r="HY15" s="440"/>
      <c r="HZ15" s="440"/>
      <c r="IA15" s="440"/>
      <c r="IB15" s="440"/>
      <c r="IC15" s="440"/>
      <c r="ID15" s="440"/>
      <c r="IE15" s="440"/>
      <c r="IF15" s="440"/>
      <c r="IG15" s="440"/>
      <c r="IH15" s="440"/>
      <c r="II15" s="440"/>
      <c r="IJ15" s="440"/>
      <c r="IK15" s="440"/>
      <c r="IL15" s="440"/>
      <c r="IM15" s="440"/>
      <c r="IN15" s="440"/>
      <c r="IO15" s="440"/>
      <c r="IP15" s="440"/>
      <c r="IQ15" s="440"/>
      <c r="IR15" s="440"/>
      <c r="IS15" s="440"/>
      <c r="IT15" s="440"/>
      <c r="IU15" s="440"/>
      <c r="IV15" s="440"/>
      <c r="IW15" s="440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1/3*Assumptions!$D$18*Assumptions!$D$11*Assumptions!$D$8/1000*(1+Assumptions!$D$25)^(E5-2000)+Assumptions!$D$19*Assumptions!$D$17*(1+Assumptions!$D$25)^(E5-2000)/1000</f>
        <v>781.26031592588</v>
      </c>
      <c r="F16" s="34" t="n">
        <f aca="false">1/3*Assumptions!$D$18*Assumptions!$D$11*Assumptions!$D$8/1000*(1+Assumptions!$D$25)^(F5-2000)+Assumptions!$D$19*Assumptions!$D$17*(1+Assumptions!$D$25)^(F5-2000)/1000</f>
        <v>804.698125403656</v>
      </c>
      <c r="G16" s="34" t="n">
        <f aca="false">1/3*Assumptions!$D$18*Assumptions!$D$11*Assumptions!$D$8/1000*(1+Assumptions!$D$25)^(G5-2000)+Assumptions!$D$19*Assumptions!$D$17*(1+Assumptions!$D$25)^(G5-2000)/1000</f>
        <v>828.839069165766</v>
      </c>
      <c r="H16" s="34" t="n">
        <f aca="false">1/3*Assumptions!$D$18*Assumptions!$D$11*Assumptions!$D$8/1000*(1+Assumptions!$D$25)^(H5-2000)+Assumptions!$D$19*Assumptions!$D$17*(1+Assumptions!$D$25)^(H5-2000)/1000</f>
        <v>853.704241240739</v>
      </c>
      <c r="I16" s="34" t="n">
        <f aca="false">1/3*Assumptions!$D$18*Assumptions!$D$11*Assumptions!$D$8/1000*(1+Assumptions!$D$25)^(I5-2000)+Assumptions!$D$19*Assumptions!$D$17*(1+Assumptions!$D$25)^(I5-2000)/1000</f>
        <v>879.315368477961</v>
      </c>
      <c r="J16" s="34" t="n">
        <f aca="false">1/3*Assumptions!$D$18*Assumptions!$D$11*Assumptions!$D$8/1000*(1+Assumptions!$D$25)^(J5-2000)+Assumptions!$D$19*Assumptions!$D$17*(1+Assumptions!$D$25)^(J5-2000)/1000</f>
        <v>905.6948295323</v>
      </c>
      <c r="K16" s="34" t="n">
        <f aca="false">1/3*Assumptions!$D$18*Assumptions!$D$11*Assumptions!$D$8/1000*(1+Assumptions!$D$25)^(K5-2000)+Assumptions!$D$19*Assumptions!$D$17*(1+Assumptions!$D$25)^(K5-2000)/1000</f>
        <v>932.865674418269</v>
      </c>
      <c r="L16" s="34" t="n">
        <f aca="false">1/3*Assumptions!$D$18*Assumptions!$D$11*Assumptions!$D$8/1000*(1+Assumptions!$D$25)^(L5-2000)+Assumptions!$D$19*Assumptions!$D$17*(1+Assumptions!$D$25)^(L5-2000)/1000</f>
        <v>960.851644650817</v>
      </c>
      <c r="M16" s="34" t="n">
        <f aca="false">1/3*Assumptions!$D$18*Assumptions!$D$11*Assumptions!$D$8/1000*(1+Assumptions!$D$25)^(M5-2000)+Assumptions!$D$19*Assumptions!$D$17*(1+Assumptions!$D$25)^(M5-2000)/1000</f>
        <v>989.677193990341</v>
      </c>
      <c r="N16" s="34" t="n">
        <f aca="false">1/3*Assumptions!$D$18*Assumptions!$D$11*Assumptions!$D$8/1000*(1+Assumptions!$D$25)^(N5-2000)+Assumptions!$D$19*Assumptions!$D$17*(1+Assumptions!$D$25)^(N5-2000)/1000</f>
        <v>1019.36750981005</v>
      </c>
      <c r="O16" s="34" t="n">
        <f aca="false">1/3*Assumptions!$D$18*Assumptions!$D$11*Assumptions!$D$8/1000*(1+Assumptions!$D$25)^(O5-2000)+Assumptions!$D$19*Assumptions!$D$17*(1+Assumptions!$D$25)^(O5-2000)/1000</f>
        <v>1049.94853510435</v>
      </c>
      <c r="P16" s="34" t="n">
        <f aca="false">1/3*Assumptions!$D$18*Assumptions!$D$11*Assumptions!$D$8/1000*(1+Assumptions!$D$25)^(P5-2000)+Assumptions!$D$19*Assumptions!$D$17*(1+Assumptions!$D$25)^(P5-2000)/1000</f>
        <v>1081.44699115748</v>
      </c>
      <c r="Q16" s="34" t="n">
        <f aca="false">1/3*Assumptions!$D$18*Assumptions!$D$11*Assumptions!$D$8/1000*(1+Assumptions!$D$25)^(Q5-2000)+Assumptions!$D$19*Assumptions!$D$17*(1+Assumptions!$D$25)^(Q5-2000)/1000</f>
        <v>1113.89040089221</v>
      </c>
      <c r="R16" s="34" t="n">
        <f aca="false">1/3*Assumptions!$D$18*Assumptions!$D$11*Assumptions!$D$8/1000*(1+Assumptions!$D$25)^(R5-2000)+Assumptions!$D$19*Assumptions!$D$17*(1+Assumptions!$D$25)^(R5-2000)/1000</f>
        <v>1147.30711291897</v>
      </c>
      <c r="S16" s="34" t="n">
        <f aca="false">1/3*Assumptions!$D$18*Assumptions!$D$11*Assumptions!$D$8/1000*(1+Assumptions!$D$25)^(S5-2000)+Assumptions!$D$19*Assumptions!$D$17*(1+Assumptions!$D$25)^(S5-2000)/1000</f>
        <v>1181.72632630654</v>
      </c>
      <c r="T16" s="34" t="n">
        <f aca="false">1/3*Assumptions!$D$18*Assumptions!$D$11*Assumptions!$D$8/1000*(1+Assumptions!$D$25)^(T5-2000)+Assumptions!$D$19*Assumptions!$D$17*(1+Assumptions!$D$25)^(T5-2000)/1000</f>
        <v>1217.17811609574</v>
      </c>
      <c r="U16" s="34" t="n">
        <f aca="false">1/3*Assumptions!$D$18*Assumptions!$D$11*Assumptions!$D$8/1000*(1+Assumptions!$D$25)^(U5-2000)+Assumptions!$D$19*Assumptions!$D$17*(1+Assumptions!$D$25)^(U5-2000)/1000</f>
        <v>1253.69345957861</v>
      </c>
      <c r="V16" s="440"/>
      <c r="W16" s="224" t="n">
        <f aca="false">SUM(B16:U16)</f>
        <v>17001.4649146697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40"/>
      <c r="BE16" s="440"/>
      <c r="BF16" s="440"/>
      <c r="BG16" s="440"/>
      <c r="BH16" s="440"/>
      <c r="BI16" s="440"/>
      <c r="BJ16" s="440"/>
      <c r="BK16" s="440"/>
      <c r="BL16" s="440"/>
      <c r="BM16" s="440"/>
      <c r="BN16" s="440"/>
      <c r="BO16" s="440"/>
      <c r="BP16" s="440"/>
      <c r="BQ16" s="440"/>
      <c r="BR16" s="440"/>
      <c r="BS16" s="440"/>
      <c r="BT16" s="440"/>
      <c r="BU16" s="440"/>
      <c r="BV16" s="440"/>
      <c r="BW16" s="440"/>
      <c r="BX16" s="440"/>
      <c r="BY16" s="440"/>
      <c r="BZ16" s="440"/>
      <c r="CA16" s="440"/>
      <c r="CB16" s="440"/>
      <c r="CC16" s="440"/>
      <c r="CD16" s="440"/>
      <c r="CE16" s="440"/>
      <c r="CF16" s="440"/>
      <c r="CG16" s="440"/>
      <c r="CH16" s="440"/>
      <c r="CI16" s="440"/>
      <c r="CJ16" s="440"/>
      <c r="CK16" s="440"/>
      <c r="CL16" s="440"/>
      <c r="CM16" s="440"/>
      <c r="CN16" s="440"/>
      <c r="CO16" s="440"/>
      <c r="CP16" s="440"/>
      <c r="CQ16" s="440"/>
      <c r="CR16" s="440"/>
      <c r="CS16" s="440"/>
      <c r="CT16" s="440"/>
      <c r="CU16" s="440"/>
      <c r="CV16" s="440"/>
      <c r="CW16" s="440"/>
      <c r="CX16" s="440"/>
      <c r="CY16" s="440"/>
      <c r="CZ16" s="440"/>
      <c r="DA16" s="440"/>
      <c r="DB16" s="440"/>
      <c r="DC16" s="440"/>
      <c r="DD16" s="440"/>
      <c r="DE16" s="440"/>
      <c r="DF16" s="440"/>
      <c r="DG16" s="440"/>
      <c r="DH16" s="440"/>
      <c r="DI16" s="440"/>
      <c r="DJ16" s="440"/>
      <c r="DK16" s="440"/>
      <c r="DL16" s="440"/>
      <c r="DM16" s="440"/>
      <c r="DN16" s="440"/>
      <c r="DO16" s="440"/>
      <c r="DP16" s="440"/>
      <c r="DQ16" s="440"/>
      <c r="DR16" s="440"/>
      <c r="DS16" s="440"/>
      <c r="DT16" s="440"/>
      <c r="DU16" s="440"/>
      <c r="DV16" s="440"/>
      <c r="DW16" s="440"/>
      <c r="DX16" s="440"/>
      <c r="DY16" s="440"/>
      <c r="DZ16" s="440"/>
      <c r="EA16" s="440"/>
      <c r="EB16" s="440"/>
      <c r="EC16" s="440"/>
      <c r="ED16" s="440"/>
      <c r="EE16" s="440"/>
      <c r="EF16" s="440"/>
      <c r="EG16" s="440"/>
      <c r="EH16" s="440"/>
      <c r="EI16" s="440"/>
      <c r="EJ16" s="440"/>
      <c r="EK16" s="440"/>
      <c r="EL16" s="440"/>
      <c r="EM16" s="440"/>
      <c r="EN16" s="440"/>
      <c r="EO16" s="440"/>
      <c r="EP16" s="440"/>
      <c r="EQ16" s="440"/>
      <c r="ER16" s="440"/>
      <c r="ES16" s="440"/>
      <c r="ET16" s="440"/>
      <c r="EU16" s="440"/>
      <c r="EV16" s="440"/>
      <c r="EW16" s="440"/>
      <c r="EX16" s="440"/>
      <c r="EY16" s="440"/>
      <c r="EZ16" s="440"/>
      <c r="FA16" s="440"/>
      <c r="FB16" s="440"/>
      <c r="FC16" s="440"/>
      <c r="FD16" s="440"/>
      <c r="FE16" s="440"/>
      <c r="FF16" s="440"/>
      <c r="FG16" s="440"/>
      <c r="FH16" s="440"/>
      <c r="FI16" s="440"/>
      <c r="FJ16" s="440"/>
      <c r="FK16" s="440"/>
      <c r="FL16" s="440"/>
      <c r="FM16" s="440"/>
      <c r="FN16" s="440"/>
      <c r="FO16" s="440"/>
      <c r="FP16" s="440"/>
      <c r="FQ16" s="440"/>
      <c r="FR16" s="440"/>
      <c r="FS16" s="440"/>
      <c r="FT16" s="440"/>
      <c r="FU16" s="440"/>
      <c r="FV16" s="440"/>
      <c r="FW16" s="440"/>
      <c r="FX16" s="440"/>
      <c r="FY16" s="440"/>
      <c r="FZ16" s="440"/>
      <c r="GA16" s="440"/>
      <c r="GB16" s="440"/>
      <c r="GC16" s="440"/>
      <c r="GD16" s="440"/>
      <c r="GE16" s="440"/>
      <c r="GF16" s="440"/>
      <c r="GG16" s="440"/>
      <c r="GH16" s="440"/>
      <c r="GI16" s="440"/>
      <c r="GJ16" s="440"/>
      <c r="GK16" s="440"/>
      <c r="GL16" s="440"/>
      <c r="GM16" s="440"/>
      <c r="GN16" s="440"/>
      <c r="GO16" s="440"/>
      <c r="GP16" s="440"/>
      <c r="GQ16" s="440"/>
      <c r="GR16" s="440"/>
      <c r="GS16" s="440"/>
      <c r="GT16" s="440"/>
      <c r="GU16" s="440"/>
      <c r="GV16" s="440"/>
      <c r="GW16" s="440"/>
      <c r="GX16" s="440"/>
      <c r="GY16" s="440"/>
      <c r="GZ16" s="440"/>
      <c r="HA16" s="440"/>
      <c r="HB16" s="440"/>
      <c r="HC16" s="440"/>
      <c r="HD16" s="440"/>
      <c r="HE16" s="440"/>
      <c r="HF16" s="440"/>
      <c r="HG16" s="440"/>
      <c r="HH16" s="440"/>
      <c r="HI16" s="440"/>
      <c r="HJ16" s="440"/>
      <c r="HK16" s="440"/>
      <c r="HL16" s="440"/>
      <c r="HM16" s="440"/>
      <c r="HN16" s="440"/>
      <c r="HO16" s="440"/>
      <c r="HP16" s="440"/>
      <c r="HQ16" s="440"/>
      <c r="HR16" s="440"/>
      <c r="HS16" s="440"/>
      <c r="HT16" s="440"/>
      <c r="HU16" s="440"/>
      <c r="HV16" s="440"/>
      <c r="HW16" s="440"/>
      <c r="HX16" s="440"/>
      <c r="HY16" s="440"/>
      <c r="HZ16" s="440"/>
      <c r="IA16" s="440"/>
      <c r="IB16" s="440"/>
      <c r="IC16" s="440"/>
      <c r="ID16" s="440"/>
      <c r="IE16" s="440"/>
      <c r="IF16" s="440"/>
      <c r="IG16" s="440"/>
      <c r="IH16" s="440"/>
      <c r="II16" s="440"/>
      <c r="IJ16" s="440"/>
      <c r="IK16" s="440"/>
      <c r="IL16" s="440"/>
      <c r="IM16" s="440"/>
      <c r="IN16" s="440"/>
      <c r="IO16" s="440"/>
      <c r="IP16" s="440"/>
      <c r="IQ16" s="440"/>
      <c r="IR16" s="440"/>
      <c r="IS16" s="440"/>
      <c r="IT16" s="440"/>
      <c r="IU16" s="440"/>
      <c r="IV16" s="440"/>
      <c r="IW16" s="440"/>
    </row>
    <row r="17" customFormat="false" ht="12" hidden="false" customHeight="true" outlineLevel="0" collapsed="false">
      <c r="A17" s="113"/>
      <c r="B17" s="440"/>
      <c r="C17" s="440"/>
      <c r="D17" s="440"/>
      <c r="E17" s="440"/>
      <c r="F17" s="440"/>
      <c r="G17" s="440"/>
      <c r="H17" s="440"/>
      <c r="I17" s="440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224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40"/>
      <c r="BE17" s="440"/>
      <c r="BF17" s="440"/>
      <c r="BG17" s="440"/>
      <c r="BH17" s="440"/>
      <c r="BI17" s="440"/>
      <c r="BJ17" s="440"/>
      <c r="BK17" s="440"/>
      <c r="BL17" s="440"/>
      <c r="BM17" s="440"/>
      <c r="BN17" s="440"/>
      <c r="BO17" s="440"/>
      <c r="BP17" s="440"/>
      <c r="BQ17" s="440"/>
      <c r="BR17" s="440"/>
      <c r="BS17" s="440"/>
      <c r="BT17" s="440"/>
      <c r="BU17" s="440"/>
      <c r="BV17" s="440"/>
      <c r="BW17" s="440"/>
      <c r="BX17" s="440"/>
      <c r="BY17" s="440"/>
      <c r="BZ17" s="440"/>
      <c r="CA17" s="440"/>
      <c r="CB17" s="440"/>
      <c r="CC17" s="440"/>
      <c r="CD17" s="440"/>
      <c r="CE17" s="440"/>
      <c r="CF17" s="440"/>
      <c r="CG17" s="440"/>
      <c r="CH17" s="440"/>
      <c r="CI17" s="440"/>
      <c r="CJ17" s="440"/>
      <c r="CK17" s="440"/>
      <c r="CL17" s="440"/>
      <c r="CM17" s="440"/>
      <c r="CN17" s="440"/>
      <c r="CO17" s="440"/>
      <c r="CP17" s="440"/>
      <c r="CQ17" s="440"/>
      <c r="CR17" s="440"/>
      <c r="CS17" s="440"/>
      <c r="CT17" s="440"/>
      <c r="CU17" s="440"/>
      <c r="CV17" s="440"/>
      <c r="CW17" s="440"/>
      <c r="CX17" s="440"/>
      <c r="CY17" s="440"/>
      <c r="CZ17" s="440"/>
      <c r="DA17" s="440"/>
      <c r="DB17" s="440"/>
      <c r="DC17" s="440"/>
      <c r="DD17" s="440"/>
      <c r="DE17" s="440"/>
      <c r="DF17" s="440"/>
      <c r="DG17" s="440"/>
      <c r="DH17" s="440"/>
      <c r="DI17" s="440"/>
      <c r="DJ17" s="440"/>
      <c r="DK17" s="440"/>
      <c r="DL17" s="440"/>
      <c r="DM17" s="440"/>
      <c r="DN17" s="440"/>
      <c r="DO17" s="440"/>
      <c r="DP17" s="440"/>
      <c r="DQ17" s="440"/>
      <c r="DR17" s="440"/>
      <c r="DS17" s="440"/>
      <c r="DT17" s="440"/>
      <c r="DU17" s="440"/>
      <c r="DV17" s="440"/>
      <c r="DW17" s="440"/>
      <c r="DX17" s="440"/>
      <c r="DY17" s="440"/>
      <c r="DZ17" s="440"/>
      <c r="EA17" s="440"/>
      <c r="EB17" s="440"/>
      <c r="EC17" s="440"/>
      <c r="ED17" s="440"/>
      <c r="EE17" s="440"/>
      <c r="EF17" s="440"/>
      <c r="EG17" s="440"/>
      <c r="EH17" s="440"/>
      <c r="EI17" s="440"/>
      <c r="EJ17" s="440"/>
      <c r="EK17" s="440"/>
      <c r="EL17" s="440"/>
      <c r="EM17" s="440"/>
      <c r="EN17" s="440"/>
      <c r="EO17" s="440"/>
      <c r="EP17" s="440"/>
      <c r="EQ17" s="440"/>
      <c r="ER17" s="440"/>
      <c r="ES17" s="440"/>
      <c r="ET17" s="440"/>
      <c r="EU17" s="440"/>
      <c r="EV17" s="440"/>
      <c r="EW17" s="440"/>
      <c r="EX17" s="440"/>
      <c r="EY17" s="440"/>
      <c r="EZ17" s="440"/>
      <c r="FA17" s="440"/>
      <c r="FB17" s="440"/>
      <c r="FC17" s="440"/>
      <c r="FD17" s="440"/>
      <c r="FE17" s="440"/>
      <c r="FF17" s="440"/>
      <c r="FG17" s="440"/>
      <c r="FH17" s="440"/>
      <c r="FI17" s="440"/>
      <c r="FJ17" s="440"/>
      <c r="FK17" s="440"/>
      <c r="FL17" s="440"/>
      <c r="FM17" s="440"/>
      <c r="FN17" s="440"/>
      <c r="FO17" s="440"/>
      <c r="FP17" s="440"/>
      <c r="FQ17" s="440"/>
      <c r="FR17" s="440"/>
      <c r="FS17" s="440"/>
      <c r="FT17" s="440"/>
      <c r="FU17" s="440"/>
      <c r="FV17" s="440"/>
      <c r="FW17" s="440"/>
      <c r="FX17" s="440"/>
      <c r="FY17" s="440"/>
      <c r="FZ17" s="440"/>
      <c r="GA17" s="440"/>
      <c r="GB17" s="440"/>
      <c r="GC17" s="440"/>
      <c r="GD17" s="440"/>
      <c r="GE17" s="440"/>
      <c r="GF17" s="440"/>
      <c r="GG17" s="440"/>
      <c r="GH17" s="440"/>
      <c r="GI17" s="440"/>
      <c r="GJ17" s="440"/>
      <c r="GK17" s="440"/>
      <c r="GL17" s="440"/>
      <c r="GM17" s="440"/>
      <c r="GN17" s="440"/>
      <c r="GO17" s="440"/>
      <c r="GP17" s="440"/>
      <c r="GQ17" s="440"/>
      <c r="GR17" s="440"/>
      <c r="GS17" s="440"/>
      <c r="GT17" s="440"/>
      <c r="GU17" s="440"/>
      <c r="GV17" s="440"/>
      <c r="GW17" s="440"/>
      <c r="GX17" s="440"/>
      <c r="GY17" s="440"/>
      <c r="GZ17" s="440"/>
      <c r="HA17" s="440"/>
      <c r="HB17" s="440"/>
      <c r="HC17" s="440"/>
      <c r="HD17" s="440"/>
      <c r="HE17" s="440"/>
      <c r="HF17" s="440"/>
      <c r="HG17" s="440"/>
      <c r="HH17" s="440"/>
      <c r="HI17" s="440"/>
      <c r="HJ17" s="440"/>
      <c r="HK17" s="440"/>
      <c r="HL17" s="440"/>
      <c r="HM17" s="440"/>
      <c r="HN17" s="440"/>
      <c r="HO17" s="440"/>
      <c r="HP17" s="440"/>
      <c r="HQ17" s="440"/>
      <c r="HR17" s="440"/>
      <c r="HS17" s="440"/>
      <c r="HT17" s="440"/>
      <c r="HU17" s="440"/>
      <c r="HV17" s="440"/>
      <c r="HW17" s="440"/>
      <c r="HX17" s="440"/>
      <c r="HY17" s="440"/>
      <c r="HZ17" s="440"/>
      <c r="IA17" s="440"/>
      <c r="IB17" s="440"/>
      <c r="IC17" s="440"/>
      <c r="ID17" s="440"/>
      <c r="IE17" s="440"/>
      <c r="IF17" s="440"/>
      <c r="IG17" s="440"/>
      <c r="IH17" s="440"/>
      <c r="II17" s="440"/>
      <c r="IJ17" s="440"/>
      <c r="IK17" s="440"/>
      <c r="IL17" s="440"/>
      <c r="IM17" s="440"/>
      <c r="IN17" s="440"/>
      <c r="IO17" s="440"/>
      <c r="IP17" s="440"/>
      <c r="IQ17" s="440"/>
      <c r="IR17" s="440"/>
      <c r="IS17" s="440"/>
      <c r="IT17" s="440"/>
      <c r="IU17" s="440"/>
      <c r="IV17" s="440"/>
      <c r="IW17" s="440"/>
    </row>
    <row r="18" customFormat="false" ht="12" hidden="false" customHeight="true" outlineLevel="0" collapsed="false">
      <c r="A18" s="113" t="s">
        <v>127</v>
      </c>
      <c r="B18" s="385" t="n">
        <f aca="false">(SUM(B9:B11)-SUM(B22:B28))*'Summary Output'!$B$29/4</f>
        <v>238.887142051662</v>
      </c>
      <c r="C18" s="385" t="n">
        <f aca="false">(SUM(C9:C11)-SUM(C22:C28))*'Summary Output'!$B$29/4</f>
        <v>238.29350815283</v>
      </c>
      <c r="D18" s="385" t="n">
        <f aca="false">(SUM(D9:D11)-SUM(D22:D28))*'Summary Output'!$B$29/4</f>
        <v>237.677359757786</v>
      </c>
      <c r="E18" s="385" t="n">
        <f aca="false">(SUM(E9:E16)-SUM(E22:E28))*'Summary Output'!$B$29/4</f>
        <v>402.177899904909</v>
      </c>
      <c r="F18" s="385" t="n">
        <f aca="false">(SUM(F9:F16)-SUM(F22:F28))*'Summary Output'!$B$29/4</f>
        <v>423.881082455012</v>
      </c>
      <c r="G18" s="385" t="n">
        <f aca="false">(SUM(G9:G16)-SUM(G22:G28))*'Summary Output'!$B$29/4</f>
        <v>429.305849037791</v>
      </c>
      <c r="H18" s="385" t="n">
        <f aca="false">(SUM(H9:H16)-SUM(H22:H28))*'Summary Output'!$B$29/4</f>
        <v>434.806817992414</v>
      </c>
      <c r="I18" s="385" t="n">
        <f aca="false">(SUM(I9:I16)-SUM(I22:I28))*'Summary Output'!$B$29/4</f>
        <v>440.349077151716</v>
      </c>
      <c r="J18" s="385" t="n">
        <f aca="false">(SUM(J9:J16)-SUM(J22:J28))*'Summary Output'!$B$29/4</f>
        <v>446.059752902904</v>
      </c>
      <c r="K18" s="385" t="n">
        <f aca="false">(SUM(K9:K16)-SUM(K22:K28))*'Summary Output'!$B$29/4</f>
        <v>446.688141972171</v>
      </c>
      <c r="L18" s="385" t="n">
        <f aca="false">(SUM(L9:L16)-SUM(L22:L28))*'Summary Output'!$B$29/4</f>
        <v>457.507496603688</v>
      </c>
      <c r="M18" s="385" t="n">
        <f aca="false">(SUM(M9:M16)-SUM(M22:M28))*'Summary Output'!$B$29/4</f>
        <v>468.698765863664</v>
      </c>
      <c r="N18" s="385" t="n">
        <f aca="false">(SUM(N9:N16)-SUM(N22:N28))*'Summary Output'!$B$29/4</f>
        <v>479.125422607056</v>
      </c>
      <c r="O18" s="385" t="n">
        <f aca="false">(SUM(O9:O16)-SUM(O22:O28))*'Summary Output'!$B$29/4</f>
        <v>488.104244598955</v>
      </c>
      <c r="P18" s="385" t="n">
        <f aca="false">(SUM(P9:P16)-SUM(P22:P28))*'Summary Output'!$B$29/4</f>
        <v>497.233916878237</v>
      </c>
      <c r="Q18" s="385" t="n">
        <f aca="false">(SUM(Q9:Q16)-SUM(Q22:Q28))*'Summary Output'!$B$29/4</f>
        <v>503.879221308532</v>
      </c>
      <c r="R18" s="385" t="n">
        <f aca="false">(SUM(R9:R16)-SUM(R22:R28))*'Summary Output'!$B$29/4</f>
        <v>510.524476386065</v>
      </c>
      <c r="S18" s="385" t="n">
        <f aca="false">(SUM(S9:S16)-SUM(S22:S28))*'Summary Output'!$B$29/4</f>
        <v>517.239882458484</v>
      </c>
      <c r="T18" s="385" t="n">
        <f aca="false">(SUM(T9:T16)-SUM(T22:T28))*'Summary Output'!$B$29/4</f>
        <v>524.025733429349</v>
      </c>
      <c r="U18" s="385" t="n">
        <f aca="false">(SUM(U9:U16)-SUM(U22:U28))*'Summary Output'!$B$29/4</f>
        <v>530.88230143785</v>
      </c>
      <c r="V18" s="440"/>
      <c r="W18" s="224" t="n">
        <f aca="false">SUM(B18:U18)</f>
        <v>8715.34809295107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40"/>
      <c r="BE18" s="440"/>
      <c r="BF18" s="440"/>
      <c r="BG18" s="440"/>
      <c r="BH18" s="440"/>
      <c r="BI18" s="440"/>
      <c r="BJ18" s="440"/>
      <c r="BK18" s="440"/>
      <c r="BL18" s="440"/>
      <c r="BM18" s="440"/>
      <c r="BN18" s="440"/>
      <c r="BO18" s="440"/>
      <c r="BP18" s="440"/>
      <c r="BQ18" s="440"/>
      <c r="BR18" s="440"/>
      <c r="BS18" s="440"/>
      <c r="BT18" s="440"/>
      <c r="BU18" s="440"/>
      <c r="BV18" s="440"/>
      <c r="BW18" s="440"/>
      <c r="BX18" s="440"/>
      <c r="BY18" s="440"/>
      <c r="BZ18" s="440"/>
      <c r="CA18" s="440"/>
      <c r="CB18" s="440"/>
      <c r="CC18" s="440"/>
      <c r="CD18" s="440"/>
      <c r="CE18" s="440"/>
      <c r="CF18" s="440"/>
      <c r="CG18" s="440"/>
      <c r="CH18" s="440"/>
      <c r="CI18" s="440"/>
      <c r="CJ18" s="440"/>
      <c r="CK18" s="440"/>
      <c r="CL18" s="440"/>
      <c r="CM18" s="440"/>
      <c r="CN18" s="440"/>
      <c r="CO18" s="440"/>
      <c r="CP18" s="440"/>
      <c r="CQ18" s="440"/>
      <c r="CR18" s="440"/>
      <c r="CS18" s="440"/>
      <c r="CT18" s="440"/>
      <c r="CU18" s="440"/>
      <c r="CV18" s="440"/>
      <c r="CW18" s="440"/>
      <c r="CX18" s="440"/>
      <c r="CY18" s="440"/>
      <c r="CZ18" s="440"/>
      <c r="DA18" s="440"/>
      <c r="DB18" s="440"/>
      <c r="DC18" s="440"/>
      <c r="DD18" s="440"/>
      <c r="DE18" s="440"/>
      <c r="DF18" s="440"/>
      <c r="DG18" s="440"/>
      <c r="DH18" s="440"/>
      <c r="DI18" s="440"/>
      <c r="DJ18" s="440"/>
      <c r="DK18" s="440"/>
      <c r="DL18" s="440"/>
      <c r="DM18" s="440"/>
      <c r="DN18" s="440"/>
      <c r="DO18" s="440"/>
      <c r="DP18" s="440"/>
      <c r="DQ18" s="440"/>
      <c r="DR18" s="440"/>
      <c r="DS18" s="440"/>
      <c r="DT18" s="440"/>
      <c r="DU18" s="440"/>
      <c r="DV18" s="440"/>
      <c r="DW18" s="440"/>
      <c r="DX18" s="440"/>
      <c r="DY18" s="440"/>
      <c r="DZ18" s="440"/>
      <c r="EA18" s="440"/>
      <c r="EB18" s="440"/>
      <c r="EC18" s="440"/>
      <c r="ED18" s="440"/>
      <c r="EE18" s="440"/>
      <c r="EF18" s="440"/>
      <c r="EG18" s="440"/>
      <c r="EH18" s="440"/>
      <c r="EI18" s="440"/>
      <c r="EJ18" s="440"/>
      <c r="EK18" s="440"/>
      <c r="EL18" s="440"/>
      <c r="EM18" s="440"/>
      <c r="EN18" s="440"/>
      <c r="EO18" s="440"/>
      <c r="EP18" s="440"/>
      <c r="EQ18" s="440"/>
      <c r="ER18" s="440"/>
      <c r="ES18" s="440"/>
      <c r="ET18" s="440"/>
      <c r="EU18" s="440"/>
      <c r="EV18" s="440"/>
      <c r="EW18" s="440"/>
      <c r="EX18" s="440"/>
      <c r="EY18" s="440"/>
      <c r="EZ18" s="440"/>
      <c r="FA18" s="440"/>
      <c r="FB18" s="440"/>
      <c r="FC18" s="440"/>
      <c r="FD18" s="440"/>
      <c r="FE18" s="440"/>
      <c r="FF18" s="440"/>
      <c r="FG18" s="440"/>
      <c r="FH18" s="440"/>
      <c r="FI18" s="440"/>
      <c r="FJ18" s="440"/>
      <c r="FK18" s="440"/>
      <c r="FL18" s="440"/>
      <c r="FM18" s="440"/>
      <c r="FN18" s="440"/>
      <c r="FO18" s="440"/>
      <c r="FP18" s="440"/>
      <c r="FQ18" s="440"/>
      <c r="FR18" s="440"/>
      <c r="FS18" s="440"/>
      <c r="FT18" s="440"/>
      <c r="FU18" s="440"/>
      <c r="FV18" s="440"/>
      <c r="FW18" s="440"/>
      <c r="FX18" s="440"/>
      <c r="FY18" s="440"/>
      <c r="FZ18" s="440"/>
      <c r="GA18" s="440"/>
      <c r="GB18" s="440"/>
      <c r="GC18" s="440"/>
      <c r="GD18" s="440"/>
      <c r="GE18" s="440"/>
      <c r="GF18" s="440"/>
      <c r="GG18" s="440"/>
      <c r="GH18" s="440"/>
      <c r="GI18" s="440"/>
      <c r="GJ18" s="440"/>
      <c r="GK18" s="440"/>
      <c r="GL18" s="440"/>
      <c r="GM18" s="440"/>
      <c r="GN18" s="440"/>
      <c r="GO18" s="440"/>
      <c r="GP18" s="440"/>
      <c r="GQ18" s="440"/>
      <c r="GR18" s="440"/>
      <c r="GS18" s="440"/>
      <c r="GT18" s="440"/>
      <c r="GU18" s="440"/>
      <c r="GV18" s="440"/>
      <c r="GW18" s="440"/>
      <c r="GX18" s="440"/>
      <c r="GY18" s="440"/>
      <c r="GZ18" s="440"/>
      <c r="HA18" s="440"/>
      <c r="HB18" s="440"/>
      <c r="HC18" s="440"/>
      <c r="HD18" s="440"/>
      <c r="HE18" s="440"/>
      <c r="HF18" s="440"/>
      <c r="HG18" s="440"/>
      <c r="HH18" s="440"/>
      <c r="HI18" s="440"/>
      <c r="HJ18" s="440"/>
      <c r="HK18" s="440"/>
      <c r="HL18" s="440"/>
      <c r="HM18" s="440"/>
      <c r="HN18" s="440"/>
      <c r="HO18" s="440"/>
      <c r="HP18" s="440"/>
      <c r="HQ18" s="440"/>
      <c r="HR18" s="440"/>
      <c r="HS18" s="440"/>
      <c r="HT18" s="440"/>
      <c r="HU18" s="440"/>
      <c r="HV18" s="440"/>
      <c r="HW18" s="440"/>
      <c r="HX18" s="440"/>
      <c r="HY18" s="440"/>
      <c r="HZ18" s="440"/>
      <c r="IA18" s="440"/>
      <c r="IB18" s="440"/>
      <c r="IC18" s="440"/>
      <c r="ID18" s="440"/>
      <c r="IE18" s="440"/>
      <c r="IF18" s="440"/>
      <c r="IG18" s="440"/>
      <c r="IH18" s="440"/>
      <c r="II18" s="440"/>
      <c r="IJ18" s="440"/>
      <c r="IK18" s="440"/>
      <c r="IL18" s="440"/>
      <c r="IM18" s="440"/>
      <c r="IN18" s="440"/>
      <c r="IO18" s="440"/>
      <c r="IP18" s="440"/>
      <c r="IQ18" s="440"/>
      <c r="IR18" s="440"/>
      <c r="IS18" s="440"/>
      <c r="IT18" s="440"/>
      <c r="IU18" s="440"/>
      <c r="IV18" s="440"/>
      <c r="IW18" s="440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37082.6340676771</v>
      </c>
      <c r="F19" s="26" t="n">
        <f aca="false">SUM(F9:F18)</f>
        <v>38907.8861817108</v>
      </c>
      <c r="G19" s="26" t="n">
        <f aca="false">SUM(G9:G18)</f>
        <v>39420.6402571799</v>
      </c>
      <c r="H19" s="26" t="n">
        <f aca="false">SUM(H9:H18)</f>
        <v>39940.3910290017</v>
      </c>
      <c r="I19" s="26" t="n">
        <f aca="false">SUM(I9:I18)</f>
        <v>40467.2047709491</v>
      </c>
      <c r="J19" s="26" t="n">
        <f aca="false">SUM(J9:J18)</f>
        <v>41001.3114661152</v>
      </c>
      <c r="K19" s="26" t="n">
        <f aca="false">SUM(K9:K18)</f>
        <v>41537.5649713186</v>
      </c>
      <c r="L19" s="26" t="n">
        <f aca="false">SUM(L9:L18)</f>
        <v>42336.2464154445</v>
      </c>
      <c r="M19" s="26" t="n">
        <f aca="false">SUM(M9:M18)</f>
        <v>43150.5178471609</v>
      </c>
      <c r="N19" s="26" t="n">
        <f aca="false">SUM(N9:N18)</f>
        <v>43979.5399987882</v>
      </c>
      <c r="O19" s="26" t="n">
        <f aca="false">SUM(O9:O18)</f>
        <v>44822.9328113683</v>
      </c>
      <c r="P19" s="26" t="n">
        <f aca="false">SUM(P9:P18)</f>
        <v>45682.6041571121</v>
      </c>
      <c r="Q19" s="26" t="n">
        <f aca="false">SUM(Q9:Q18)</f>
        <v>46350.9418802523</v>
      </c>
      <c r="R19" s="26" t="n">
        <f aca="false">SUM(R9:R18)</f>
        <v>47029.2306135499</v>
      </c>
      <c r="S19" s="26" t="n">
        <f aca="false">SUM(S9:S18)</f>
        <v>47717.6978458159</v>
      </c>
      <c r="T19" s="26" t="n">
        <f aca="false">SUM(T9:T18)</f>
        <v>48416.5038628941</v>
      </c>
      <c r="U19" s="26" t="n">
        <f aca="false">SUM(U9:U18)</f>
        <v>49125.8116846936</v>
      </c>
      <c r="V19" s="440"/>
      <c r="W19" s="224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0"/>
      <c r="BY19" s="440"/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0"/>
      <c r="DF19" s="440"/>
      <c r="DG19" s="440"/>
      <c r="DH19" s="440"/>
      <c r="DI19" s="440"/>
      <c r="DJ19" s="440"/>
      <c r="DK19" s="440"/>
      <c r="DL19" s="440"/>
      <c r="DM19" s="440"/>
      <c r="DN19" s="440"/>
      <c r="DO19" s="440"/>
      <c r="DP19" s="440"/>
      <c r="DQ19" s="440"/>
      <c r="DR19" s="440"/>
      <c r="DS19" s="440"/>
      <c r="DT19" s="440"/>
      <c r="DU19" s="440"/>
      <c r="DV19" s="440"/>
      <c r="DW19" s="440"/>
      <c r="DX19" s="440"/>
      <c r="DY19" s="440"/>
      <c r="DZ19" s="440"/>
      <c r="EA19" s="440"/>
      <c r="EB19" s="440"/>
      <c r="EC19" s="440"/>
      <c r="ED19" s="440"/>
      <c r="EE19" s="440"/>
      <c r="EF19" s="440"/>
      <c r="EG19" s="440"/>
      <c r="EH19" s="440"/>
      <c r="EI19" s="440"/>
      <c r="EJ19" s="440"/>
      <c r="EK19" s="440"/>
      <c r="EL19" s="440"/>
      <c r="EM19" s="440"/>
      <c r="EN19" s="440"/>
      <c r="EO19" s="440"/>
      <c r="EP19" s="440"/>
      <c r="EQ19" s="440"/>
      <c r="ER19" s="440"/>
      <c r="ES19" s="440"/>
      <c r="ET19" s="440"/>
      <c r="EU19" s="440"/>
      <c r="EV19" s="440"/>
      <c r="EW19" s="440"/>
      <c r="EX19" s="440"/>
      <c r="EY19" s="440"/>
      <c r="EZ19" s="440"/>
      <c r="FA19" s="440"/>
      <c r="FB19" s="440"/>
      <c r="FC19" s="440"/>
      <c r="FD19" s="440"/>
      <c r="FE19" s="440"/>
      <c r="FF19" s="440"/>
      <c r="FG19" s="440"/>
      <c r="FH19" s="440"/>
      <c r="FI19" s="440"/>
      <c r="FJ19" s="440"/>
      <c r="FK19" s="440"/>
      <c r="FL19" s="440"/>
      <c r="FM19" s="440"/>
      <c r="FN19" s="440"/>
      <c r="FO19" s="440"/>
      <c r="FP19" s="440"/>
      <c r="FQ19" s="440"/>
      <c r="FR19" s="440"/>
      <c r="FS19" s="440"/>
      <c r="FT19" s="440"/>
      <c r="FU19" s="440"/>
      <c r="FV19" s="440"/>
      <c r="FW19" s="440"/>
      <c r="FX19" s="440"/>
      <c r="FY19" s="440"/>
      <c r="FZ19" s="440"/>
      <c r="GA19" s="440"/>
      <c r="GB19" s="440"/>
      <c r="GC19" s="440"/>
      <c r="GD19" s="440"/>
      <c r="GE19" s="440"/>
      <c r="GF19" s="440"/>
      <c r="GG19" s="440"/>
      <c r="GH19" s="440"/>
      <c r="GI19" s="440"/>
      <c r="GJ19" s="440"/>
      <c r="GK19" s="440"/>
      <c r="GL19" s="440"/>
      <c r="GM19" s="440"/>
      <c r="GN19" s="440"/>
      <c r="GO19" s="440"/>
      <c r="GP19" s="440"/>
      <c r="GQ19" s="440"/>
      <c r="GR19" s="440"/>
      <c r="GS19" s="440"/>
      <c r="GT19" s="440"/>
      <c r="GU19" s="440"/>
      <c r="GV19" s="440"/>
      <c r="GW19" s="440"/>
      <c r="GX19" s="440"/>
      <c r="GY19" s="440"/>
      <c r="GZ19" s="440"/>
      <c r="HA19" s="440"/>
      <c r="HB19" s="440"/>
      <c r="HC19" s="440"/>
      <c r="HD19" s="440"/>
      <c r="HE19" s="440"/>
      <c r="HF19" s="440"/>
      <c r="HG19" s="440"/>
      <c r="HH19" s="440"/>
      <c r="HI19" s="440"/>
      <c r="HJ19" s="440"/>
      <c r="HK19" s="440"/>
      <c r="HL19" s="440"/>
      <c r="HM19" s="440"/>
      <c r="HN19" s="440"/>
      <c r="HO19" s="440"/>
      <c r="HP19" s="440"/>
      <c r="HQ19" s="440"/>
      <c r="HR19" s="440"/>
      <c r="HS19" s="440"/>
      <c r="HT19" s="440"/>
      <c r="HU19" s="440"/>
      <c r="HV19" s="440"/>
      <c r="HW19" s="440"/>
      <c r="HX19" s="440"/>
      <c r="HY19" s="440"/>
      <c r="HZ19" s="440"/>
      <c r="IA19" s="440"/>
      <c r="IB19" s="440"/>
      <c r="IC19" s="440"/>
      <c r="ID19" s="440"/>
      <c r="IE19" s="440"/>
      <c r="IF19" s="440"/>
      <c r="IG19" s="440"/>
      <c r="IH19" s="440"/>
      <c r="II19" s="440"/>
      <c r="IJ19" s="440"/>
      <c r="IK19" s="440"/>
      <c r="IL19" s="440"/>
      <c r="IM19" s="440"/>
      <c r="IN19" s="440"/>
      <c r="IO19" s="440"/>
      <c r="IP19" s="440"/>
      <c r="IQ19" s="440"/>
      <c r="IR19" s="440"/>
      <c r="IS19" s="440"/>
      <c r="IT19" s="440"/>
      <c r="IU19" s="440"/>
      <c r="IV19" s="440"/>
      <c r="IW19" s="440"/>
    </row>
    <row r="20" customFormat="false" ht="12" hidden="false" customHeight="true" outlineLevel="0" collapsed="false">
      <c r="A20" s="44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40"/>
      <c r="W20" s="224"/>
      <c r="X20" s="440"/>
      <c r="Y20" s="440"/>
      <c r="Z20" s="440"/>
      <c r="AA20" s="440"/>
      <c r="AB20" s="440"/>
      <c r="AC20" s="440"/>
      <c r="AD20" s="440"/>
      <c r="AE20" s="440"/>
      <c r="AF20" s="440"/>
      <c r="AG20" s="440"/>
      <c r="AH20" s="440"/>
      <c r="AI20" s="440"/>
      <c r="AJ20" s="440"/>
      <c r="AK20" s="440"/>
      <c r="AL20" s="440"/>
      <c r="AM20" s="440"/>
      <c r="AN20" s="440"/>
      <c r="AO20" s="440"/>
      <c r="AP20" s="440"/>
      <c r="AQ20" s="440"/>
      <c r="AR20" s="440"/>
      <c r="AS20" s="440"/>
      <c r="AT20" s="440"/>
      <c r="AU20" s="440"/>
      <c r="AV20" s="440"/>
      <c r="AW20" s="440"/>
      <c r="AX20" s="440"/>
      <c r="AY20" s="440"/>
      <c r="AZ20" s="440"/>
      <c r="BA20" s="440"/>
      <c r="BB20" s="440"/>
      <c r="BC20" s="440"/>
      <c r="BD20" s="440"/>
      <c r="BE20" s="440"/>
      <c r="BF20" s="440"/>
      <c r="BG20" s="440"/>
      <c r="BH20" s="440"/>
      <c r="BI20" s="440"/>
      <c r="BJ20" s="440"/>
      <c r="BK20" s="440"/>
      <c r="BL20" s="440"/>
      <c r="BM20" s="440"/>
      <c r="BN20" s="440"/>
      <c r="BO20" s="440"/>
      <c r="BP20" s="440"/>
      <c r="BQ20" s="440"/>
      <c r="BR20" s="440"/>
      <c r="BS20" s="440"/>
      <c r="BT20" s="440"/>
      <c r="BU20" s="440"/>
      <c r="BV20" s="440"/>
      <c r="BW20" s="440"/>
      <c r="BX20" s="440"/>
      <c r="BY20" s="440"/>
      <c r="BZ20" s="440"/>
      <c r="CA20" s="440"/>
      <c r="CB20" s="440"/>
      <c r="CC20" s="440"/>
      <c r="CD20" s="440"/>
      <c r="CE20" s="440"/>
      <c r="CF20" s="440"/>
      <c r="CG20" s="440"/>
      <c r="CH20" s="440"/>
      <c r="CI20" s="440"/>
      <c r="CJ20" s="440"/>
      <c r="CK20" s="440"/>
      <c r="CL20" s="440"/>
      <c r="CM20" s="440"/>
      <c r="CN20" s="440"/>
      <c r="CO20" s="440"/>
      <c r="CP20" s="440"/>
      <c r="CQ20" s="440"/>
      <c r="CR20" s="440"/>
      <c r="CS20" s="440"/>
      <c r="CT20" s="440"/>
      <c r="CU20" s="440"/>
      <c r="CV20" s="440"/>
      <c r="CW20" s="440"/>
      <c r="CX20" s="440"/>
      <c r="CY20" s="440"/>
      <c r="CZ20" s="440"/>
      <c r="DA20" s="440"/>
      <c r="DB20" s="440"/>
      <c r="DC20" s="440"/>
      <c r="DD20" s="440"/>
      <c r="DE20" s="440"/>
      <c r="DF20" s="440"/>
      <c r="DG20" s="440"/>
      <c r="DH20" s="440"/>
      <c r="DI20" s="440"/>
      <c r="DJ20" s="440"/>
      <c r="DK20" s="440"/>
      <c r="DL20" s="440"/>
      <c r="DM20" s="440"/>
      <c r="DN20" s="440"/>
      <c r="DO20" s="440"/>
      <c r="DP20" s="440"/>
      <c r="DQ20" s="440"/>
      <c r="DR20" s="440"/>
      <c r="DS20" s="440"/>
      <c r="DT20" s="440"/>
      <c r="DU20" s="440"/>
      <c r="DV20" s="440"/>
      <c r="DW20" s="440"/>
      <c r="DX20" s="440"/>
      <c r="DY20" s="440"/>
      <c r="DZ20" s="440"/>
      <c r="EA20" s="440"/>
      <c r="EB20" s="440"/>
      <c r="EC20" s="440"/>
      <c r="ED20" s="440"/>
      <c r="EE20" s="440"/>
      <c r="EF20" s="440"/>
      <c r="EG20" s="440"/>
      <c r="EH20" s="440"/>
      <c r="EI20" s="440"/>
      <c r="EJ20" s="440"/>
      <c r="EK20" s="440"/>
      <c r="EL20" s="440"/>
      <c r="EM20" s="440"/>
      <c r="EN20" s="440"/>
      <c r="EO20" s="440"/>
      <c r="EP20" s="440"/>
      <c r="EQ20" s="440"/>
      <c r="ER20" s="440"/>
      <c r="ES20" s="440"/>
      <c r="ET20" s="440"/>
      <c r="EU20" s="440"/>
      <c r="EV20" s="440"/>
      <c r="EW20" s="440"/>
      <c r="EX20" s="440"/>
      <c r="EY20" s="440"/>
      <c r="EZ20" s="440"/>
      <c r="FA20" s="440"/>
      <c r="FB20" s="440"/>
      <c r="FC20" s="440"/>
      <c r="FD20" s="440"/>
      <c r="FE20" s="440"/>
      <c r="FF20" s="440"/>
      <c r="FG20" s="440"/>
      <c r="FH20" s="440"/>
      <c r="FI20" s="440"/>
      <c r="FJ20" s="440"/>
      <c r="FK20" s="440"/>
      <c r="FL20" s="440"/>
      <c r="FM20" s="440"/>
      <c r="FN20" s="440"/>
      <c r="FO20" s="440"/>
      <c r="FP20" s="440"/>
      <c r="FQ20" s="440"/>
      <c r="FR20" s="440"/>
      <c r="FS20" s="440"/>
      <c r="FT20" s="440"/>
      <c r="FU20" s="440"/>
      <c r="FV20" s="440"/>
      <c r="FW20" s="440"/>
      <c r="FX20" s="440"/>
      <c r="FY20" s="440"/>
      <c r="FZ20" s="440"/>
      <c r="GA20" s="440"/>
      <c r="GB20" s="440"/>
      <c r="GC20" s="440"/>
      <c r="GD20" s="440"/>
      <c r="GE20" s="440"/>
      <c r="GF20" s="440"/>
      <c r="GG20" s="440"/>
      <c r="GH20" s="440"/>
      <c r="GI20" s="440"/>
      <c r="GJ20" s="440"/>
      <c r="GK20" s="440"/>
      <c r="GL20" s="440"/>
      <c r="GM20" s="440"/>
      <c r="GN20" s="440"/>
      <c r="GO20" s="440"/>
      <c r="GP20" s="440"/>
      <c r="GQ20" s="440"/>
      <c r="GR20" s="440"/>
      <c r="GS20" s="440"/>
      <c r="GT20" s="440"/>
      <c r="GU20" s="440"/>
      <c r="GV20" s="440"/>
      <c r="GW20" s="440"/>
      <c r="GX20" s="440"/>
      <c r="GY20" s="440"/>
      <c r="GZ20" s="440"/>
      <c r="HA20" s="440"/>
      <c r="HB20" s="440"/>
      <c r="HC20" s="440"/>
      <c r="HD20" s="440"/>
      <c r="HE20" s="440"/>
      <c r="HF20" s="440"/>
      <c r="HG20" s="440"/>
      <c r="HH20" s="440"/>
      <c r="HI20" s="440"/>
      <c r="HJ20" s="440"/>
      <c r="HK20" s="440"/>
      <c r="HL20" s="440"/>
      <c r="HM20" s="440"/>
      <c r="HN20" s="440"/>
      <c r="HO20" s="440"/>
      <c r="HP20" s="440"/>
      <c r="HQ20" s="440"/>
      <c r="HR20" s="440"/>
      <c r="HS20" s="440"/>
      <c r="HT20" s="440"/>
      <c r="HU20" s="440"/>
      <c r="HV20" s="440"/>
      <c r="HW20" s="440"/>
      <c r="HX20" s="440"/>
      <c r="HY20" s="440"/>
      <c r="HZ20" s="440"/>
      <c r="IA20" s="440"/>
      <c r="IB20" s="440"/>
      <c r="IC20" s="440"/>
      <c r="ID20" s="440"/>
      <c r="IE20" s="440"/>
      <c r="IF20" s="440"/>
      <c r="IG20" s="440"/>
      <c r="IH20" s="440"/>
      <c r="II20" s="440"/>
      <c r="IJ20" s="440"/>
      <c r="IK20" s="440"/>
      <c r="IL20" s="440"/>
      <c r="IM20" s="440"/>
      <c r="IN20" s="440"/>
      <c r="IO20" s="440"/>
      <c r="IP20" s="440"/>
      <c r="IQ20" s="440"/>
      <c r="IR20" s="440"/>
      <c r="IS20" s="440"/>
      <c r="IT20" s="440"/>
      <c r="IU20" s="440"/>
      <c r="IV20" s="440"/>
      <c r="IW20" s="440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</row>
    <row r="22" customFormat="false" ht="12.75" hidden="false" customHeight="false" outlineLevel="0" collapsed="false">
      <c r="A22" s="113" t="s">
        <v>85</v>
      </c>
      <c r="B22" s="34" t="n">
        <f aca="false">Assumptions!D28*(1+Assumptions!$D$25)</f>
        <v>1772.9410188</v>
      </c>
      <c r="C22" s="34" t="n">
        <f aca="false">B22*(1+Assumptions!$D$25)</f>
        <v>1826.129249364</v>
      </c>
      <c r="D22" s="34" t="n">
        <f aca="false">C22*(1+Assumptions!$D$25)</f>
        <v>1880.91312684492</v>
      </c>
      <c r="E22" s="34" t="n">
        <f aca="false">D22*(1+Assumptions!$D$25)</f>
        <v>1937.34052065027</v>
      </c>
      <c r="F22" s="34" t="n">
        <f aca="false">E22*(1+Assumptions!$D$25)</f>
        <v>1995.46073626978</v>
      </c>
      <c r="G22" s="34" t="n">
        <f aca="false">F22*(1+Assumptions!$D$25)</f>
        <v>2055.32455835787</v>
      </c>
      <c r="H22" s="34" t="n">
        <f aca="false">G22*(1+Assumptions!$D$25)</f>
        <v>2116.98429510861</v>
      </c>
      <c r="I22" s="34" t="n">
        <f aca="false">H22*(1+Assumptions!$D$25)</f>
        <v>2180.49382396186</v>
      </c>
      <c r="J22" s="34" t="n">
        <f aca="false">I22*(1+Assumptions!$D$25)</f>
        <v>2245.90863868072</v>
      </c>
      <c r="K22" s="34" t="n">
        <f aca="false">J22*(1+Assumptions!$D$25)</f>
        <v>2313.28589784114</v>
      </c>
      <c r="L22" s="34" t="n">
        <f aca="false">K22*(1+Assumptions!$D$25)</f>
        <v>2382.68447477638</v>
      </c>
      <c r="M22" s="34" t="n">
        <f aca="false">L22*(1+Assumptions!$D$25)</f>
        <v>2454.16500901967</v>
      </c>
      <c r="N22" s="34" t="n">
        <f aca="false">M22*(1+Assumptions!$D$25)</f>
        <v>2527.78995929026</v>
      </c>
      <c r="O22" s="34" t="n">
        <f aca="false">N22*(1+Assumptions!$D$25)</f>
        <v>2603.62365806897</v>
      </c>
      <c r="P22" s="34" t="n">
        <f aca="false">O22*(1+Assumptions!$D$25)</f>
        <v>2681.73236781103</v>
      </c>
      <c r="Q22" s="34" t="n">
        <f aca="false">P22*(1+Assumptions!$D$25)</f>
        <v>2762.18433884537</v>
      </c>
      <c r="R22" s="34" t="n">
        <f aca="false">Q22*(1+Assumptions!$D$25)</f>
        <v>2845.04986901073</v>
      </c>
      <c r="S22" s="34" t="n">
        <f aca="false">R22*(1+Assumptions!$D$25)</f>
        <v>2930.40136508105</v>
      </c>
      <c r="T22" s="34" t="n">
        <f aca="false">S22*(1+Assumptions!$D$25)</f>
        <v>3018.31340603348</v>
      </c>
      <c r="U22" s="34" t="n">
        <f aca="false">T22*(1+Assumptions!$D$25)</f>
        <v>3108.86280821449</v>
      </c>
      <c r="W22" s="224" t="n">
        <f aca="false">SUM(B22:U22)</f>
        <v>47639.5891220306</v>
      </c>
    </row>
    <row r="23" customFormat="false" ht="12.75" hidden="false" customHeight="false" outlineLevel="0" collapsed="false">
      <c r="A23" s="113" t="s">
        <v>86</v>
      </c>
      <c r="B23" s="34" t="n">
        <f aca="false">Assumptions!$D$29*(1+Assumptions!$D$25)</f>
        <v>560.463861903183</v>
      </c>
      <c r="C23" s="34" t="n">
        <f aca="false">B23*(1+Assumptions!$D$25)</f>
        <v>577.277777760279</v>
      </c>
      <c r="D23" s="34" t="n">
        <f aca="false">C23*(1+Assumptions!$D$25)</f>
        <v>594.596111093087</v>
      </c>
      <c r="E23" s="34" t="n">
        <f aca="false">Assumptions!$D$19*Assumptions!$D$23*(1+Assumptions!$D$25)^(E5-2000)/1000</f>
        <v>612.43399442588</v>
      </c>
      <c r="F23" s="34" t="n">
        <f aca="false">Assumptions!$D$19*Assumptions!$D$23*(1+Assumptions!$D$25)^(F5-2000)/1000</f>
        <v>630.807014258656</v>
      </c>
      <c r="G23" s="34" t="n">
        <f aca="false">Assumptions!$D$19*Assumptions!$D$23*(1+Assumptions!$D$25)^(G5-2000)/1000</f>
        <v>649.731224686416</v>
      </c>
      <c r="H23" s="34" t="n">
        <f aca="false">Assumptions!$D$19*Assumptions!$D$23*(1+Assumptions!$D$25)^(H5-2000)/1000</f>
        <v>669.223161427008</v>
      </c>
      <c r="I23" s="34" t="n">
        <f aca="false">Assumptions!$D$19*Assumptions!$D$23*(1+Assumptions!$D$25)^(I5-2000)/1000</f>
        <v>689.299856269819</v>
      </c>
      <c r="J23" s="34" t="n">
        <f aca="false">Assumptions!$D$19*Assumptions!$D$23*(1+Assumptions!$D$25)^(J5-2000)/1000</f>
        <v>709.978851957913</v>
      </c>
      <c r="K23" s="34" t="n">
        <f aca="false">Assumptions!$D$19*Assumptions!$D$23*(1+Assumptions!$D$25)^(K5-2000)/1000</f>
        <v>731.27821751665</v>
      </c>
      <c r="L23" s="34" t="n">
        <f aca="false">Assumptions!$D$19*Assumptions!$D$23*(1+Assumptions!$D$25)^(L5-2000)/1000</f>
        <v>753.21656404215</v>
      </c>
      <c r="M23" s="34" t="n">
        <f aca="false">Assumptions!$D$19*Assumptions!$D$23*(1+Assumptions!$D$25)^(M5-2000)/1000</f>
        <v>775.813060963415</v>
      </c>
      <c r="N23" s="34" t="n">
        <f aca="false">Assumptions!$D$19*Assumptions!$D$23*(1+Assumptions!$D$25)^(N5-2000)/1000</f>
        <v>799.087452792317</v>
      </c>
      <c r="O23" s="34" t="n">
        <f aca="false">Assumptions!$D$19*Assumptions!$D$23*(1+Assumptions!$D$25)^(O5-2000)/1000</f>
        <v>823.060076376087</v>
      </c>
      <c r="P23" s="34" t="n">
        <f aca="false">Assumptions!$D$19*Assumptions!$D$23*(1+Assumptions!$D$25)^(P5-2000)/1000</f>
        <v>847.751878667369</v>
      </c>
      <c r="Q23" s="34" t="n">
        <f aca="false">Assumptions!$D$19*Assumptions!$D$23*(1+Assumptions!$D$25)^(Q5-2000)/1000</f>
        <v>873.18443502739</v>
      </c>
      <c r="R23" s="34" t="n">
        <f aca="false">Assumptions!$D$19*Assumptions!$D$23*(1+Assumptions!$D$25)^(R5-2000)/1000</f>
        <v>899.379968078212</v>
      </c>
      <c r="S23" s="34" t="n">
        <f aca="false">Assumptions!$D$19*Assumptions!$D$23*(1+Assumptions!$D$25)^(S5-2000)/1000</f>
        <v>926.361367120558</v>
      </c>
      <c r="T23" s="34" t="n">
        <f aca="false">Assumptions!$D$19*Assumptions!$D$23*(1+Assumptions!$D$25)^(T5-2000)/1000</f>
        <v>954.152208134175</v>
      </c>
      <c r="U23" s="34" t="n">
        <f aca="false">Assumptions!$D$19*Assumptions!$D$23*(1+Assumptions!$D$25)^(U5-2000)/1000</f>
        <v>982.776774378201</v>
      </c>
      <c r="W23" s="224" t="n">
        <f aca="false">SUM(B23:U23)</f>
        <v>15059.8738568788</v>
      </c>
    </row>
    <row r="24" customFormat="false" ht="12.75" hidden="false" customHeight="false" outlineLevel="0" collapsed="false">
      <c r="A24" s="113" t="s">
        <v>130</v>
      </c>
      <c r="B24" s="34" t="n">
        <f aca="false">Assumptions!$D$24*Assumptions!$D$11*Assumptions!$D$8/1000*(1+Assumptions!$D$25)</f>
        <v>463.5</v>
      </c>
      <c r="C24" s="224" t="n">
        <f aca="false">B24*(1+Assumptions!$D$25)</f>
        <v>477.405</v>
      </c>
      <c r="D24" s="224" t="n">
        <f aca="false">C24*(1+Assumptions!$D$25)</f>
        <v>491.72715</v>
      </c>
      <c r="E24" s="224" t="n">
        <f aca="false">D24*(1+Assumptions!$D$25)</f>
        <v>506.4789645</v>
      </c>
      <c r="F24" s="224" t="n">
        <f aca="false">E24*(1+Assumptions!$D$25)</f>
        <v>521.673333435</v>
      </c>
      <c r="G24" s="224" t="n">
        <f aca="false">F24*(1+Assumptions!$D$25)</f>
        <v>537.32353343805</v>
      </c>
      <c r="H24" s="224" t="n">
        <f aca="false">G24*(1+Assumptions!$D$25)</f>
        <v>553.443239441192</v>
      </c>
      <c r="I24" s="224" t="n">
        <f aca="false">H24*(1+Assumptions!$D$25)</f>
        <v>570.046536624428</v>
      </c>
      <c r="J24" s="224" t="n">
        <f aca="false">I24*(1+Assumptions!$D$25)</f>
        <v>587.14793272316</v>
      </c>
      <c r="K24" s="224" t="n">
        <f aca="false">J24*(1+Assumptions!$D$25)</f>
        <v>604.762370704855</v>
      </c>
      <c r="L24" s="224" t="n">
        <f aca="false">K24*(1+Assumptions!$D$25)</f>
        <v>622.905241826001</v>
      </c>
      <c r="M24" s="224" t="n">
        <f aca="false">L24*(1+Assumptions!$D$25)</f>
        <v>641.592399080781</v>
      </c>
      <c r="N24" s="224" t="n">
        <f aca="false">M24*(1+Assumptions!$D$25)</f>
        <v>660.840171053204</v>
      </c>
      <c r="O24" s="224" t="n">
        <f aca="false">N24*(1+Assumptions!$D$25)</f>
        <v>680.6653761848</v>
      </c>
      <c r="P24" s="224" t="n">
        <f aca="false">O24*(1+Assumptions!$D$25)</f>
        <v>701.085337470344</v>
      </c>
      <c r="Q24" s="224" t="n">
        <f aca="false">P24*(1+Assumptions!$D$25)</f>
        <v>722.117897594455</v>
      </c>
      <c r="R24" s="224" t="n">
        <f aca="false">Q24*(1+Assumptions!$D$25)</f>
        <v>743.781434522288</v>
      </c>
      <c r="S24" s="224" t="n">
        <f aca="false">R24*(1+Assumptions!$D$25)</f>
        <v>766.094877557957</v>
      </c>
      <c r="T24" s="224" t="n">
        <f aca="false">S24*(1+Assumptions!$D$25)</f>
        <v>789.077723884696</v>
      </c>
      <c r="U24" s="224" t="n">
        <f aca="false">T24*(1+Assumptions!$D$25)</f>
        <v>812.750055601237</v>
      </c>
      <c r="W24" s="224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Assumptions!D31*(1+Assumptions!$D$25)</f>
        <v>0</v>
      </c>
      <c r="C25" s="34" t="n">
        <f aca="false">B25*(1+Assumptions!$D$25)</f>
        <v>0</v>
      </c>
      <c r="D25" s="34" t="n">
        <f aca="false">C25*(1+Assumptions!$D$25)</f>
        <v>0</v>
      </c>
      <c r="E25" s="34" t="n">
        <f aca="false">D25*(1+Assumptions!$D$25)</f>
        <v>0</v>
      </c>
      <c r="F25" s="34" t="n">
        <f aca="false">E25*(1+Assumptions!$D$25)</f>
        <v>0</v>
      </c>
      <c r="G25" s="34" t="n">
        <f aca="false">F25*(1+Assumptions!$D$25)</f>
        <v>0</v>
      </c>
      <c r="H25" s="34" t="n">
        <f aca="false">G25*(1+Assumptions!$D$25)</f>
        <v>0</v>
      </c>
      <c r="I25" s="34" t="n">
        <f aca="false">H25*(1+Assumptions!$D$25)</f>
        <v>0</v>
      </c>
      <c r="J25" s="34" t="n">
        <f aca="false">I25*(1+Assumptions!$D$25)</f>
        <v>0</v>
      </c>
      <c r="K25" s="34" t="n">
        <f aca="false">J25*(1+Assumptions!$D$25)</f>
        <v>0</v>
      </c>
      <c r="L25" s="34" t="n">
        <f aca="false">K25*(1+Assumptions!$D$25)</f>
        <v>0</v>
      </c>
      <c r="M25" s="34" t="n">
        <f aca="false">L25*(1+Assumptions!$D$25)</f>
        <v>0</v>
      </c>
      <c r="N25" s="34" t="n">
        <f aca="false">M25*(1+Assumptions!$D$25)</f>
        <v>0</v>
      </c>
      <c r="O25" s="34" t="n">
        <f aca="false">N25*(1+Assumptions!$D$25)</f>
        <v>0</v>
      </c>
      <c r="P25" s="34" t="n">
        <f aca="false">O25*(1+Assumptions!$D$25)</f>
        <v>0</v>
      </c>
      <c r="Q25" s="34" t="n">
        <f aca="false">P25*(1+Assumptions!$D$25)</f>
        <v>0</v>
      </c>
      <c r="R25" s="34" t="n">
        <f aca="false">Q25*(1+Assumptions!$D$25)</f>
        <v>0</v>
      </c>
      <c r="S25" s="34" t="n">
        <f aca="false">R25*(1+Assumptions!$D$25)</f>
        <v>0</v>
      </c>
      <c r="T25" s="34" t="n">
        <f aca="false">S25*(1+Assumptions!$D$25)</f>
        <v>0</v>
      </c>
      <c r="U25" s="34" t="n">
        <f aca="false">T25*(1+Assumptions!$D$25)</f>
        <v>0</v>
      </c>
      <c r="W25" s="224" t="n">
        <f aca="false">SUM(B25:U25)</f>
        <v>0</v>
      </c>
    </row>
    <row r="26" customFormat="false" ht="12.75" hidden="false" customHeight="false" outlineLevel="0" collapsed="false">
      <c r="A26" s="113" t="s">
        <v>89</v>
      </c>
      <c r="B26" s="34" t="n">
        <f aca="false">Assumptions!D32*(1+Assumptions!$D$25)</f>
        <v>423.258586666667</v>
      </c>
      <c r="C26" s="34" t="n">
        <f aca="false">B26*(1+Assumptions!$D$25)</f>
        <v>435.956344266667</v>
      </c>
      <c r="D26" s="34" t="n">
        <f aca="false">C26*(1+Assumptions!$D$25)</f>
        <v>449.035034594667</v>
      </c>
      <c r="E26" s="34" t="n">
        <f aca="false">D26*(1+Assumptions!$D$25)</f>
        <v>462.506085632507</v>
      </c>
      <c r="F26" s="34" t="n">
        <f aca="false">E26*(1+Assumptions!$D$25)</f>
        <v>476.381268201482</v>
      </c>
      <c r="G26" s="34" t="n">
        <f aca="false">F26*(1+Assumptions!$D$25)</f>
        <v>490.672706247526</v>
      </c>
      <c r="H26" s="34" t="n">
        <f aca="false">G26*(1+Assumptions!$D$25)</f>
        <v>505.392887434952</v>
      </c>
      <c r="I26" s="34" t="n">
        <f aca="false">H26*(1+Assumptions!$D$25)</f>
        <v>520.554674058001</v>
      </c>
      <c r="J26" s="34" t="n">
        <f aca="false">I26*(1+Assumptions!$D$25)</f>
        <v>536.171314279741</v>
      </c>
      <c r="K26" s="34" t="n">
        <f aca="false">J26*(1+Assumptions!$D$25)</f>
        <v>552.256453708133</v>
      </c>
      <c r="L26" s="34" t="n">
        <f aca="false">K26*(1+Assumptions!$D$25)</f>
        <v>568.824147319377</v>
      </c>
      <c r="M26" s="34" t="n">
        <f aca="false">L26*(1+Assumptions!$D$25)</f>
        <v>585.888871738958</v>
      </c>
      <c r="N26" s="34" t="n">
        <f aca="false">M26*(1+Assumptions!$D$25)</f>
        <v>603.465537891127</v>
      </c>
      <c r="O26" s="34" t="n">
        <f aca="false">N26*(1+Assumptions!$D$25)</f>
        <v>621.569504027861</v>
      </c>
      <c r="P26" s="34" t="n">
        <f aca="false">O26*(1+Assumptions!$D$25)</f>
        <v>640.216589148697</v>
      </c>
      <c r="Q26" s="34" t="n">
        <f aca="false">P26*(1+Assumptions!$D$25)</f>
        <v>659.423086823158</v>
      </c>
      <c r="R26" s="34" t="n">
        <f aca="false">Q26*(1+Assumptions!$D$25)</f>
        <v>679.205779427852</v>
      </c>
      <c r="S26" s="34" t="n">
        <f aca="false">R26*(1+Assumptions!$D$25)</f>
        <v>699.581952810688</v>
      </c>
      <c r="T26" s="34" t="n">
        <f aca="false">S26*(1+Assumptions!$D$25)</f>
        <v>720.569411395009</v>
      </c>
      <c r="U26" s="34" t="n">
        <f aca="false">T26*(1+Assumptions!$D$25)</f>
        <v>742.186493736859</v>
      </c>
      <c r="W26" s="224" t="n">
        <f aca="false">SUM(B26:U26)</f>
        <v>11373.1167294099</v>
      </c>
    </row>
    <row r="27" customFormat="false" ht="12.75" hidden="false" customHeight="false" outlineLevel="0" collapsed="false">
      <c r="A27" s="113" t="s">
        <v>90</v>
      </c>
      <c r="B27" s="442" t="n">
        <v>579.4</v>
      </c>
      <c r="C27" s="442" t="n">
        <v>573.6</v>
      </c>
      <c r="D27" s="442" t="n">
        <v>567.9</v>
      </c>
      <c r="E27" s="442" t="n">
        <v>562.2</v>
      </c>
      <c r="F27" s="442" t="n">
        <v>556.6</v>
      </c>
      <c r="G27" s="442" t="n">
        <v>551</v>
      </c>
      <c r="H27" s="442" t="n">
        <v>534.5</v>
      </c>
      <c r="I27" s="442" t="n">
        <v>518.5</v>
      </c>
      <c r="J27" s="442" t="n">
        <v>492.6</v>
      </c>
      <c r="K27" s="442" t="n">
        <v>877.7</v>
      </c>
      <c r="L27" s="442" t="n">
        <v>694.8</v>
      </c>
      <c r="M27" s="442" t="n">
        <v>493.7</v>
      </c>
      <c r="N27" s="442" t="n">
        <v>365.7</v>
      </c>
      <c r="O27" s="442" t="n">
        <v>365.7</v>
      </c>
      <c r="P27" s="442" t="n">
        <v>365.7</v>
      </c>
      <c r="Q27" s="442" t="n">
        <v>365.7</v>
      </c>
      <c r="R27" s="442" t="n">
        <v>365.7</v>
      </c>
      <c r="S27" s="442" t="n">
        <v>365.7</v>
      </c>
      <c r="T27" s="442" t="n">
        <v>365.7</v>
      </c>
      <c r="U27" s="442" t="n">
        <f aca="false">T27</f>
        <v>365.7</v>
      </c>
      <c r="W27" s="224" t="n">
        <f aca="false">SUM(B27:U27)</f>
        <v>9928.1</v>
      </c>
    </row>
    <row r="28" customFormat="false" ht="12.75" hidden="false" customHeight="false" outlineLevel="0" collapsed="false">
      <c r="A28" s="113" t="s">
        <v>231</v>
      </c>
      <c r="B28" s="229" t="n">
        <f aca="false">B82</f>
        <v>481.429030400371</v>
      </c>
      <c r="C28" s="229" t="n">
        <f aca="false">C82</f>
        <v>468.833754142971</v>
      </c>
      <c r="D28" s="229" t="n">
        <f aca="false">D82</f>
        <v>455.963057937565</v>
      </c>
      <c r="E28" s="229" t="n">
        <f aca="false">E82</f>
        <v>425.264610170847</v>
      </c>
      <c r="F28" s="229" t="n">
        <f aca="false">F82</f>
        <v>392.596150689976</v>
      </c>
      <c r="G28" s="229" t="n">
        <f aca="false">G82</f>
        <v>362.814462388972</v>
      </c>
      <c r="H28" s="229" t="n">
        <f aca="false">H82</f>
        <v>341.495188204337</v>
      </c>
      <c r="I28" s="229" t="n">
        <f aca="false">I82</f>
        <v>320.034630745948</v>
      </c>
      <c r="J28" s="229" t="n">
        <f aca="false">J82</f>
        <v>298.664743338424</v>
      </c>
      <c r="K28" s="229" t="n">
        <f aca="false">K82</f>
        <v>276.542531801993</v>
      </c>
      <c r="L28" s="229" t="n">
        <f aca="false">L82</f>
        <v>255.708762581878</v>
      </c>
      <c r="M28" s="229" t="n">
        <f aca="false">M82</f>
        <v>234.758471401289</v>
      </c>
      <c r="N28" s="229" t="n">
        <f aca="false">N82</f>
        <v>213.497646589754</v>
      </c>
      <c r="O28" s="229" t="n">
        <f aca="false">O82</f>
        <v>191.870384195221</v>
      </c>
      <c r="P28" s="229" t="n">
        <f aca="false">P82</f>
        <v>170.170716877517</v>
      </c>
      <c r="Q28" s="229" t="n">
        <f aca="false">Q82</f>
        <v>154.11519597081</v>
      </c>
      <c r="R28" s="229" t="n">
        <f aca="false">R82</f>
        <v>143.630975239494</v>
      </c>
      <c r="S28" s="229" t="n">
        <f aca="false">S82</f>
        <v>133.127804108446</v>
      </c>
      <c r="T28" s="229" t="n">
        <f aca="false">T82</f>
        <v>122.606705669555</v>
      </c>
      <c r="U28" s="229" t="n">
        <f aca="false">U82</f>
        <v>112.069136296996</v>
      </c>
      <c r="V28" s="224"/>
      <c r="W28" s="224" t="n">
        <f aca="false">SUM(B28:U28)</f>
        <v>5555.19395875236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13" t="s">
        <v>133</v>
      </c>
      <c r="B29" s="34" t="n">
        <f aca="false">SUM(B22:B28)</f>
        <v>4280.99249777022</v>
      </c>
      <c r="C29" s="34" t="n">
        <f aca="false">SUM(C22:C28)</f>
        <v>4359.20212553392</v>
      </c>
      <c r="D29" s="34" t="n">
        <f aca="false">SUM(D22:D28)</f>
        <v>4440.13448047024</v>
      </c>
      <c r="E29" s="34" t="n">
        <f aca="false">SUM(E22:E28)</f>
        <v>4506.2241753795</v>
      </c>
      <c r="F29" s="34" t="n">
        <f aca="false">SUM(F22:F28)</f>
        <v>4573.51850285489</v>
      </c>
      <c r="G29" s="34" t="n">
        <f aca="false">SUM(G22:G28)</f>
        <v>4646.86648511883</v>
      </c>
      <c r="H29" s="34" t="n">
        <f aca="false">SUM(H22:H28)</f>
        <v>4721.0387716161</v>
      </c>
      <c r="I29" s="34" t="n">
        <f aca="false">SUM(I22:I28)</f>
        <v>4798.92952166006</v>
      </c>
      <c r="J29" s="34" t="n">
        <f aca="false">SUM(J22:J28)</f>
        <v>4870.47148097996</v>
      </c>
      <c r="K29" s="34" t="n">
        <f aca="false">SUM(K22:K28)</f>
        <v>5355.82547157277</v>
      </c>
      <c r="L29" s="34" t="n">
        <f aca="false">SUM(L22:L28)</f>
        <v>5278.13919054578</v>
      </c>
      <c r="M29" s="34" t="n">
        <f aca="false">SUM(M22:M28)</f>
        <v>5185.91781220411</v>
      </c>
      <c r="N29" s="34" t="n">
        <f aca="false">SUM(N22:N28)</f>
        <v>5170.38076761666</v>
      </c>
      <c r="O29" s="34" t="n">
        <f aca="false">SUM(O22:O28)</f>
        <v>5286.48899885293</v>
      </c>
      <c r="P29" s="34" t="n">
        <f aca="false">SUM(P22:P28)</f>
        <v>5406.65688997496</v>
      </c>
      <c r="Q29" s="34" t="n">
        <f aca="false">SUM(Q22:Q28)</f>
        <v>5536.72495426118</v>
      </c>
      <c r="R29" s="34" t="n">
        <f aca="false">SUM(R22:R28)</f>
        <v>5676.74802627857</v>
      </c>
      <c r="S29" s="34" t="n">
        <f aca="false">SUM(S22:S28)</f>
        <v>5821.2673666787</v>
      </c>
      <c r="T29" s="34" t="n">
        <f aca="false">SUM(T22:T28)</f>
        <v>5970.41945511692</v>
      </c>
      <c r="U29" s="34" t="n">
        <f aca="false">SUM(U22:U28)</f>
        <v>6124.34526822778</v>
      </c>
      <c r="W29" s="224" t="n">
        <f aca="false">SUM(B29:U29)</f>
        <v>102010.292242714</v>
      </c>
    </row>
    <row r="30" customFormat="false" ht="12.75" hidden="false" customHeight="false" outlineLevel="1" collapsed="false">
      <c r="A30" s="232"/>
      <c r="B30" s="443"/>
      <c r="C30" s="443"/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0"/>
      <c r="W30" s="224"/>
      <c r="X30" s="440"/>
      <c r="Y30" s="440"/>
      <c r="Z30" s="440"/>
      <c r="AA30" s="440"/>
      <c r="AB30" s="440"/>
      <c r="AC30" s="440"/>
      <c r="AD30" s="440"/>
      <c r="AE30" s="440"/>
      <c r="AF30" s="440"/>
      <c r="AG30" s="440"/>
      <c r="AH30" s="440"/>
      <c r="AI30" s="440"/>
      <c r="AJ30" s="440"/>
      <c r="AK30" s="440"/>
      <c r="AL30" s="440"/>
      <c r="AM30" s="440"/>
      <c r="AN30" s="440"/>
      <c r="AO30" s="440"/>
      <c r="AP30" s="440"/>
      <c r="AQ30" s="440"/>
      <c r="AR30" s="440"/>
      <c r="AS30" s="440"/>
      <c r="AT30" s="440"/>
      <c r="AU30" s="440"/>
      <c r="AV30" s="440"/>
      <c r="AW30" s="440"/>
      <c r="AX30" s="440"/>
      <c r="AY30" s="440"/>
      <c r="AZ30" s="440"/>
      <c r="BA30" s="440"/>
      <c r="BB30" s="440"/>
      <c r="BC30" s="440"/>
      <c r="BD30" s="440"/>
      <c r="BE30" s="440"/>
      <c r="BF30" s="440"/>
      <c r="BG30" s="440"/>
      <c r="BH30" s="440"/>
      <c r="BI30" s="440"/>
      <c r="BJ30" s="440"/>
      <c r="BK30" s="440"/>
      <c r="BL30" s="440"/>
      <c r="BM30" s="440"/>
      <c r="BN30" s="440"/>
      <c r="BO30" s="440"/>
      <c r="BP30" s="440"/>
      <c r="BQ30" s="440"/>
      <c r="BR30" s="440"/>
      <c r="BS30" s="440"/>
      <c r="BT30" s="440"/>
      <c r="BU30" s="440"/>
      <c r="BV30" s="440"/>
      <c r="BW30" s="440"/>
      <c r="BX30" s="440"/>
      <c r="BY30" s="440"/>
      <c r="BZ30" s="440"/>
      <c r="CA30" s="440"/>
      <c r="CB30" s="440"/>
      <c r="CC30" s="440"/>
      <c r="CD30" s="440"/>
      <c r="CE30" s="440"/>
      <c r="CF30" s="440"/>
      <c r="CG30" s="440"/>
      <c r="CH30" s="440"/>
      <c r="CI30" s="440"/>
      <c r="CJ30" s="440"/>
      <c r="CK30" s="440"/>
      <c r="CL30" s="440"/>
      <c r="CM30" s="440"/>
      <c r="CN30" s="440"/>
      <c r="CO30" s="440"/>
      <c r="CP30" s="440"/>
      <c r="CQ30" s="440"/>
      <c r="CR30" s="440"/>
      <c r="CS30" s="440"/>
      <c r="CT30" s="440"/>
      <c r="CU30" s="440"/>
      <c r="CV30" s="440"/>
      <c r="CW30" s="440"/>
      <c r="CX30" s="440"/>
      <c r="CY30" s="440"/>
      <c r="CZ30" s="440"/>
      <c r="DA30" s="440"/>
      <c r="DB30" s="440"/>
      <c r="DC30" s="440"/>
      <c r="DD30" s="440"/>
      <c r="DE30" s="440"/>
      <c r="DF30" s="440"/>
      <c r="DG30" s="440"/>
      <c r="DH30" s="440"/>
      <c r="DI30" s="440"/>
      <c r="DJ30" s="440"/>
      <c r="DK30" s="440"/>
      <c r="DL30" s="440"/>
      <c r="DM30" s="440"/>
      <c r="DN30" s="440"/>
      <c r="DO30" s="440"/>
      <c r="DP30" s="440"/>
      <c r="DQ30" s="440"/>
      <c r="DR30" s="440"/>
      <c r="DS30" s="440"/>
      <c r="DT30" s="440"/>
      <c r="DU30" s="440"/>
      <c r="DV30" s="440"/>
      <c r="DW30" s="440"/>
      <c r="DX30" s="440"/>
      <c r="DY30" s="440"/>
      <c r="DZ30" s="440"/>
      <c r="EA30" s="440"/>
      <c r="EB30" s="440"/>
      <c r="EC30" s="440"/>
      <c r="ED30" s="440"/>
      <c r="EE30" s="440"/>
      <c r="EF30" s="440"/>
      <c r="EG30" s="440"/>
      <c r="EH30" s="440"/>
      <c r="EI30" s="440"/>
      <c r="EJ30" s="440"/>
      <c r="EK30" s="440"/>
      <c r="EL30" s="440"/>
      <c r="EM30" s="440"/>
      <c r="EN30" s="440"/>
      <c r="EO30" s="440"/>
      <c r="EP30" s="440"/>
      <c r="EQ30" s="440"/>
      <c r="ER30" s="440"/>
      <c r="ES30" s="440"/>
      <c r="ET30" s="440"/>
      <c r="EU30" s="440"/>
      <c r="EV30" s="440"/>
      <c r="EW30" s="440"/>
      <c r="EX30" s="440"/>
      <c r="EY30" s="440"/>
      <c r="EZ30" s="440"/>
      <c r="FA30" s="440"/>
      <c r="FB30" s="440"/>
      <c r="FC30" s="440"/>
      <c r="FD30" s="440"/>
      <c r="FE30" s="440"/>
      <c r="FF30" s="440"/>
      <c r="FG30" s="440"/>
      <c r="FH30" s="440"/>
      <c r="FI30" s="440"/>
      <c r="FJ30" s="440"/>
      <c r="FK30" s="440"/>
      <c r="FL30" s="440"/>
      <c r="FM30" s="440"/>
      <c r="FN30" s="440"/>
      <c r="FO30" s="440"/>
      <c r="FP30" s="440"/>
      <c r="FQ30" s="440"/>
      <c r="FR30" s="440"/>
      <c r="FS30" s="440"/>
      <c r="FT30" s="440"/>
      <c r="FU30" s="440"/>
      <c r="FV30" s="440"/>
      <c r="FW30" s="440"/>
      <c r="FX30" s="440"/>
      <c r="FY30" s="440"/>
      <c r="FZ30" s="440"/>
      <c r="GA30" s="440"/>
      <c r="GB30" s="440"/>
      <c r="GC30" s="440"/>
      <c r="GD30" s="440"/>
      <c r="GE30" s="440"/>
      <c r="GF30" s="440"/>
      <c r="GG30" s="440"/>
      <c r="GH30" s="440"/>
      <c r="GI30" s="440"/>
      <c r="GJ30" s="440"/>
      <c r="GK30" s="440"/>
      <c r="GL30" s="440"/>
      <c r="GM30" s="440"/>
      <c r="GN30" s="440"/>
      <c r="GO30" s="440"/>
      <c r="GP30" s="440"/>
      <c r="GQ30" s="440"/>
      <c r="GR30" s="440"/>
      <c r="GS30" s="440"/>
      <c r="GT30" s="440"/>
      <c r="GU30" s="440"/>
      <c r="GV30" s="440"/>
      <c r="GW30" s="440"/>
      <c r="GX30" s="440"/>
      <c r="GY30" s="440"/>
      <c r="GZ30" s="440"/>
      <c r="HA30" s="440"/>
      <c r="HB30" s="440"/>
      <c r="HC30" s="440"/>
      <c r="HD30" s="440"/>
      <c r="HE30" s="440"/>
      <c r="HF30" s="440"/>
      <c r="HG30" s="440"/>
      <c r="HH30" s="440"/>
      <c r="HI30" s="440"/>
      <c r="HJ30" s="440"/>
      <c r="HK30" s="440"/>
      <c r="HL30" s="440"/>
      <c r="HM30" s="440"/>
      <c r="HN30" s="440"/>
      <c r="HO30" s="440"/>
      <c r="HP30" s="440"/>
      <c r="HQ30" s="440"/>
      <c r="HR30" s="440"/>
      <c r="HS30" s="440"/>
      <c r="HT30" s="440"/>
      <c r="HU30" s="440"/>
      <c r="HV30" s="440"/>
      <c r="HW30" s="440"/>
      <c r="HX30" s="440"/>
      <c r="HY30" s="440"/>
      <c r="HZ30" s="440"/>
      <c r="IA30" s="440"/>
      <c r="IB30" s="440"/>
      <c r="IC30" s="440"/>
      <c r="ID30" s="440"/>
      <c r="IE30" s="440"/>
      <c r="IF30" s="440"/>
      <c r="IG30" s="440"/>
      <c r="IH30" s="440"/>
      <c r="II30" s="440"/>
      <c r="IJ30" s="440"/>
      <c r="IK30" s="440"/>
      <c r="IL30" s="440"/>
      <c r="IM30" s="440"/>
      <c r="IN30" s="440"/>
      <c r="IO30" s="440"/>
      <c r="IP30" s="440"/>
      <c r="IQ30" s="440"/>
      <c r="IR30" s="440"/>
      <c r="IS30" s="440"/>
      <c r="IT30" s="440"/>
      <c r="IU30" s="440"/>
      <c r="IV30" s="440"/>
      <c r="IW30" s="440"/>
    </row>
    <row r="31" customFormat="false" ht="6.75" hidden="false" customHeight="true" outlineLevel="0" collapsed="false">
      <c r="A31" s="232"/>
      <c r="B31" s="443"/>
      <c r="C31" s="443"/>
      <c r="D31" s="443"/>
      <c r="E31" s="443"/>
      <c r="F31" s="443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3"/>
      <c r="S31" s="443"/>
      <c r="T31" s="443"/>
      <c r="U31" s="443"/>
      <c r="V31" s="440"/>
      <c r="W31" s="224"/>
      <c r="X31" s="440"/>
      <c r="Y31" s="440"/>
      <c r="Z31" s="440"/>
      <c r="AA31" s="440"/>
      <c r="AB31" s="440"/>
      <c r="AC31" s="440"/>
      <c r="AD31" s="440"/>
      <c r="AE31" s="440"/>
      <c r="AF31" s="440"/>
      <c r="AG31" s="440"/>
      <c r="AH31" s="440"/>
      <c r="AI31" s="440"/>
      <c r="AJ31" s="440"/>
      <c r="AK31" s="440"/>
      <c r="AL31" s="440"/>
      <c r="AM31" s="440"/>
      <c r="AN31" s="440"/>
      <c r="AO31" s="440"/>
      <c r="AP31" s="440"/>
      <c r="AQ31" s="440"/>
      <c r="AR31" s="440"/>
      <c r="AS31" s="440"/>
      <c r="AT31" s="440"/>
      <c r="AU31" s="440"/>
      <c r="AV31" s="440"/>
      <c r="AW31" s="440"/>
      <c r="AX31" s="440"/>
      <c r="AY31" s="440"/>
      <c r="AZ31" s="440"/>
      <c r="BA31" s="440"/>
      <c r="BB31" s="440"/>
      <c r="BC31" s="440"/>
      <c r="BD31" s="440"/>
      <c r="BE31" s="440"/>
      <c r="BF31" s="440"/>
      <c r="BG31" s="440"/>
      <c r="BH31" s="440"/>
      <c r="BI31" s="440"/>
      <c r="BJ31" s="440"/>
      <c r="BK31" s="440"/>
      <c r="BL31" s="440"/>
      <c r="BM31" s="440"/>
      <c r="BN31" s="440"/>
      <c r="BO31" s="440"/>
      <c r="BP31" s="440"/>
      <c r="BQ31" s="440"/>
      <c r="BR31" s="440"/>
      <c r="BS31" s="440"/>
      <c r="BT31" s="440"/>
      <c r="BU31" s="440"/>
      <c r="BV31" s="440"/>
      <c r="BW31" s="440"/>
      <c r="BX31" s="440"/>
      <c r="BY31" s="440"/>
      <c r="BZ31" s="440"/>
      <c r="CA31" s="440"/>
      <c r="CB31" s="440"/>
      <c r="CC31" s="440"/>
      <c r="CD31" s="440"/>
      <c r="CE31" s="440"/>
      <c r="CF31" s="440"/>
      <c r="CG31" s="440"/>
      <c r="CH31" s="440"/>
      <c r="CI31" s="440"/>
      <c r="CJ31" s="440"/>
      <c r="CK31" s="440"/>
      <c r="CL31" s="440"/>
      <c r="CM31" s="440"/>
      <c r="CN31" s="440"/>
      <c r="CO31" s="440"/>
      <c r="CP31" s="440"/>
      <c r="CQ31" s="440"/>
      <c r="CR31" s="440"/>
      <c r="CS31" s="440"/>
      <c r="CT31" s="440"/>
      <c r="CU31" s="440"/>
      <c r="CV31" s="440"/>
      <c r="CW31" s="440"/>
      <c r="CX31" s="440"/>
      <c r="CY31" s="440"/>
      <c r="CZ31" s="440"/>
      <c r="DA31" s="440"/>
      <c r="DB31" s="440"/>
      <c r="DC31" s="440"/>
      <c r="DD31" s="440"/>
      <c r="DE31" s="440"/>
      <c r="DF31" s="440"/>
      <c r="DG31" s="440"/>
      <c r="DH31" s="440"/>
      <c r="DI31" s="440"/>
      <c r="DJ31" s="440"/>
      <c r="DK31" s="440"/>
      <c r="DL31" s="440"/>
      <c r="DM31" s="440"/>
      <c r="DN31" s="440"/>
      <c r="DO31" s="440"/>
      <c r="DP31" s="440"/>
      <c r="DQ31" s="440"/>
      <c r="DR31" s="440"/>
      <c r="DS31" s="440"/>
      <c r="DT31" s="440"/>
      <c r="DU31" s="440"/>
      <c r="DV31" s="440"/>
      <c r="DW31" s="440"/>
      <c r="DX31" s="440"/>
      <c r="DY31" s="440"/>
      <c r="DZ31" s="440"/>
      <c r="EA31" s="440"/>
      <c r="EB31" s="440"/>
      <c r="EC31" s="440"/>
      <c r="ED31" s="440"/>
      <c r="EE31" s="440"/>
      <c r="EF31" s="440"/>
      <c r="EG31" s="440"/>
      <c r="EH31" s="440"/>
      <c r="EI31" s="440"/>
      <c r="EJ31" s="440"/>
      <c r="EK31" s="440"/>
      <c r="EL31" s="440"/>
      <c r="EM31" s="440"/>
      <c r="EN31" s="440"/>
      <c r="EO31" s="440"/>
      <c r="EP31" s="440"/>
      <c r="EQ31" s="440"/>
      <c r="ER31" s="440"/>
      <c r="ES31" s="440"/>
      <c r="ET31" s="440"/>
      <c r="EU31" s="440"/>
      <c r="EV31" s="440"/>
      <c r="EW31" s="440"/>
      <c r="EX31" s="440"/>
      <c r="EY31" s="440"/>
      <c r="EZ31" s="440"/>
      <c r="FA31" s="440"/>
      <c r="FB31" s="440"/>
      <c r="FC31" s="440"/>
      <c r="FD31" s="440"/>
      <c r="FE31" s="440"/>
      <c r="FF31" s="440"/>
      <c r="FG31" s="440"/>
      <c r="FH31" s="440"/>
      <c r="FI31" s="440"/>
      <c r="FJ31" s="440"/>
      <c r="FK31" s="440"/>
      <c r="FL31" s="440"/>
      <c r="FM31" s="440"/>
      <c r="FN31" s="440"/>
      <c r="FO31" s="440"/>
      <c r="FP31" s="440"/>
      <c r="FQ31" s="440"/>
      <c r="FR31" s="440"/>
      <c r="FS31" s="440"/>
      <c r="FT31" s="440"/>
      <c r="FU31" s="440"/>
      <c r="FV31" s="440"/>
      <c r="FW31" s="440"/>
      <c r="FX31" s="440"/>
      <c r="FY31" s="440"/>
      <c r="FZ31" s="440"/>
      <c r="GA31" s="440"/>
      <c r="GB31" s="440"/>
      <c r="GC31" s="440"/>
      <c r="GD31" s="440"/>
      <c r="GE31" s="440"/>
      <c r="GF31" s="440"/>
      <c r="GG31" s="440"/>
      <c r="GH31" s="440"/>
      <c r="GI31" s="440"/>
      <c r="GJ31" s="440"/>
      <c r="GK31" s="440"/>
      <c r="GL31" s="440"/>
      <c r="GM31" s="440"/>
      <c r="GN31" s="440"/>
      <c r="GO31" s="440"/>
      <c r="GP31" s="440"/>
      <c r="GQ31" s="440"/>
      <c r="GR31" s="440"/>
      <c r="GS31" s="440"/>
      <c r="GT31" s="440"/>
      <c r="GU31" s="440"/>
      <c r="GV31" s="440"/>
      <c r="GW31" s="440"/>
      <c r="GX31" s="440"/>
      <c r="GY31" s="440"/>
      <c r="GZ31" s="440"/>
      <c r="HA31" s="440"/>
      <c r="HB31" s="440"/>
      <c r="HC31" s="440"/>
      <c r="HD31" s="440"/>
      <c r="HE31" s="440"/>
      <c r="HF31" s="440"/>
      <c r="HG31" s="440"/>
      <c r="HH31" s="440"/>
      <c r="HI31" s="440"/>
      <c r="HJ31" s="440"/>
      <c r="HK31" s="440"/>
      <c r="HL31" s="440"/>
      <c r="HM31" s="440"/>
      <c r="HN31" s="440"/>
      <c r="HO31" s="440"/>
      <c r="HP31" s="440"/>
      <c r="HQ31" s="440"/>
      <c r="HR31" s="440"/>
      <c r="HS31" s="440"/>
      <c r="HT31" s="440"/>
      <c r="HU31" s="440"/>
      <c r="HV31" s="440"/>
      <c r="HW31" s="440"/>
      <c r="HX31" s="440"/>
      <c r="HY31" s="440"/>
      <c r="HZ31" s="440"/>
      <c r="IA31" s="440"/>
      <c r="IB31" s="440"/>
      <c r="IC31" s="440"/>
      <c r="ID31" s="440"/>
      <c r="IE31" s="440"/>
      <c r="IF31" s="440"/>
      <c r="IG31" s="440"/>
      <c r="IH31" s="440"/>
      <c r="II31" s="440"/>
      <c r="IJ31" s="440"/>
      <c r="IK31" s="440"/>
      <c r="IL31" s="440"/>
      <c r="IM31" s="440"/>
      <c r="IN31" s="440"/>
      <c r="IO31" s="440"/>
      <c r="IP31" s="440"/>
      <c r="IQ31" s="440"/>
      <c r="IR31" s="440"/>
      <c r="IS31" s="440"/>
      <c r="IT31" s="440"/>
      <c r="IU31" s="440"/>
      <c r="IV31" s="440"/>
      <c r="IW31" s="440"/>
    </row>
    <row r="32" customFormat="false" ht="12.75" hidden="false" customHeight="false" outlineLevel="0" collapsed="false">
      <c r="A32" s="223" t="s">
        <v>134</v>
      </c>
      <c r="B32" s="444" t="e">
        <f aca="false">B19-B29</f>
        <v>#VALUE!</v>
      </c>
      <c r="C32" s="444" t="e">
        <f aca="false">C19-C29</f>
        <v>#VALUE!</v>
      </c>
      <c r="D32" s="444" t="e">
        <f aca="false">D19-D29</f>
        <v>#VALUE!</v>
      </c>
      <c r="E32" s="444" t="n">
        <f aca="false">E19-E29</f>
        <v>32576.4098922976</v>
      </c>
      <c r="F32" s="444" t="n">
        <f aca="false">F19-F29</f>
        <v>34334.3676788559</v>
      </c>
      <c r="G32" s="444" t="n">
        <f aca="false">G19-G29</f>
        <v>34773.7737720611</v>
      </c>
      <c r="H32" s="444" t="n">
        <f aca="false">H19-H29</f>
        <v>35219.3522573856</v>
      </c>
      <c r="I32" s="444" t="n">
        <f aca="false">I19-I29</f>
        <v>35668.275249289</v>
      </c>
      <c r="J32" s="444" t="n">
        <f aca="false">J19-J29</f>
        <v>36130.8399851352</v>
      </c>
      <c r="K32" s="444" t="n">
        <f aca="false">K19-K29</f>
        <v>36181.7394997458</v>
      </c>
      <c r="L32" s="444" t="n">
        <f aca="false">L19-L29</f>
        <v>37058.1072248987</v>
      </c>
      <c r="M32" s="444" t="n">
        <f aca="false">M19-M29</f>
        <v>37964.6000349568</v>
      </c>
      <c r="N32" s="444" t="n">
        <f aca="false">N19-N29</f>
        <v>38809.1592311715</v>
      </c>
      <c r="O32" s="444" t="n">
        <f aca="false">O19-O29</f>
        <v>39536.4438125154</v>
      </c>
      <c r="P32" s="444" t="n">
        <f aca="false">P19-P29</f>
        <v>40275.9472671372</v>
      </c>
      <c r="Q32" s="444" t="n">
        <f aca="false">Q19-Q29</f>
        <v>40814.2169259911</v>
      </c>
      <c r="R32" s="444" t="n">
        <f aca="false">R19-R29</f>
        <v>41352.4825872713</v>
      </c>
      <c r="S32" s="444" t="n">
        <f aca="false">S19-S29</f>
        <v>41896.4304791372</v>
      </c>
      <c r="T32" s="444" t="n">
        <f aca="false">T19-T29</f>
        <v>42446.0844077772</v>
      </c>
      <c r="U32" s="444" t="n">
        <f aca="false">U19-U29</f>
        <v>43001.4664164658</v>
      </c>
      <c r="V32" s="418"/>
      <c r="W32" s="224" t="e">
        <f aca="false">SUM(B32:U32)</f>
        <v>#VALUE!</v>
      </c>
      <c r="X32" s="418"/>
      <c r="Y32" s="418"/>
      <c r="Z32" s="418"/>
      <c r="AA32" s="418"/>
      <c r="AB32" s="418"/>
      <c r="AC32" s="418"/>
      <c r="AD32" s="418"/>
      <c r="AE32" s="418"/>
      <c r="AF32" s="418"/>
      <c r="AG32" s="418"/>
      <c r="AH32" s="418"/>
      <c r="AI32" s="418"/>
      <c r="AJ32" s="418"/>
      <c r="AK32" s="418"/>
      <c r="AL32" s="418"/>
      <c r="AM32" s="418"/>
      <c r="AN32" s="418"/>
      <c r="AO32" s="418"/>
      <c r="AP32" s="418"/>
      <c r="AQ32" s="418"/>
      <c r="AR32" s="418"/>
      <c r="AS32" s="418"/>
      <c r="AT32" s="418"/>
      <c r="AU32" s="418"/>
      <c r="AV32" s="418"/>
      <c r="AW32" s="418"/>
      <c r="AX32" s="418"/>
      <c r="AY32" s="418"/>
      <c r="AZ32" s="418"/>
      <c r="BA32" s="418"/>
      <c r="BB32" s="418"/>
      <c r="BC32" s="418"/>
      <c r="BD32" s="418"/>
      <c r="BE32" s="418"/>
      <c r="BF32" s="418"/>
      <c r="BG32" s="418"/>
      <c r="BH32" s="418"/>
      <c r="BI32" s="418"/>
      <c r="BJ32" s="418"/>
      <c r="BK32" s="418"/>
      <c r="BL32" s="418"/>
      <c r="BM32" s="418"/>
      <c r="BN32" s="418"/>
      <c r="BO32" s="418"/>
      <c r="BP32" s="418"/>
      <c r="BQ32" s="418"/>
      <c r="BR32" s="418"/>
      <c r="BS32" s="418"/>
      <c r="BT32" s="418"/>
      <c r="BU32" s="418"/>
      <c r="BV32" s="418"/>
      <c r="BW32" s="418"/>
      <c r="BX32" s="418"/>
      <c r="BY32" s="418"/>
      <c r="BZ32" s="418"/>
      <c r="CA32" s="418"/>
      <c r="CB32" s="418"/>
      <c r="CC32" s="418"/>
      <c r="CD32" s="418"/>
      <c r="CE32" s="418"/>
      <c r="CF32" s="418"/>
      <c r="CG32" s="418"/>
      <c r="CH32" s="418"/>
      <c r="CI32" s="418"/>
      <c r="CJ32" s="418"/>
      <c r="CK32" s="418"/>
      <c r="CL32" s="418"/>
      <c r="CM32" s="418"/>
      <c r="CN32" s="418"/>
      <c r="CO32" s="418"/>
      <c r="CP32" s="418"/>
      <c r="CQ32" s="418"/>
      <c r="CR32" s="418"/>
      <c r="CS32" s="418"/>
      <c r="CT32" s="418"/>
      <c r="CU32" s="418"/>
      <c r="CV32" s="418"/>
      <c r="CW32" s="418"/>
      <c r="CX32" s="418"/>
      <c r="CY32" s="418"/>
      <c r="CZ32" s="418"/>
      <c r="DA32" s="418"/>
      <c r="DB32" s="418"/>
      <c r="DC32" s="418"/>
      <c r="DD32" s="418"/>
      <c r="DE32" s="418"/>
      <c r="DF32" s="418"/>
      <c r="DG32" s="418"/>
      <c r="DH32" s="418"/>
      <c r="DI32" s="418"/>
      <c r="DJ32" s="418"/>
      <c r="DK32" s="418"/>
      <c r="DL32" s="418"/>
      <c r="DM32" s="418"/>
      <c r="DN32" s="418"/>
      <c r="DO32" s="418"/>
      <c r="DP32" s="418"/>
      <c r="DQ32" s="418"/>
      <c r="DR32" s="418"/>
      <c r="DS32" s="418"/>
      <c r="DT32" s="418"/>
      <c r="DU32" s="418"/>
      <c r="DV32" s="418"/>
      <c r="DW32" s="418"/>
      <c r="DX32" s="418"/>
      <c r="DY32" s="418"/>
      <c r="DZ32" s="418"/>
      <c r="EA32" s="418"/>
      <c r="EB32" s="418"/>
      <c r="EC32" s="418"/>
      <c r="ED32" s="418"/>
      <c r="EE32" s="418"/>
      <c r="EF32" s="418"/>
      <c r="EG32" s="418"/>
      <c r="EH32" s="418"/>
      <c r="EI32" s="418"/>
      <c r="EJ32" s="418"/>
      <c r="EK32" s="418"/>
      <c r="EL32" s="418"/>
      <c r="EM32" s="418"/>
      <c r="EN32" s="418"/>
      <c r="EO32" s="418"/>
      <c r="EP32" s="418"/>
      <c r="EQ32" s="418"/>
      <c r="ER32" s="418"/>
      <c r="ES32" s="418"/>
      <c r="ET32" s="418"/>
      <c r="EU32" s="418"/>
      <c r="EV32" s="418"/>
      <c r="EW32" s="418"/>
      <c r="EX32" s="418"/>
      <c r="EY32" s="418"/>
      <c r="EZ32" s="418"/>
      <c r="FA32" s="418"/>
      <c r="FB32" s="418"/>
      <c r="FC32" s="418"/>
      <c r="FD32" s="418"/>
      <c r="FE32" s="418"/>
      <c r="FF32" s="418"/>
      <c r="FG32" s="418"/>
      <c r="FH32" s="418"/>
      <c r="FI32" s="418"/>
      <c r="FJ32" s="418"/>
      <c r="FK32" s="418"/>
      <c r="FL32" s="418"/>
      <c r="FM32" s="418"/>
      <c r="FN32" s="418"/>
      <c r="FO32" s="418"/>
      <c r="FP32" s="418"/>
      <c r="FQ32" s="418"/>
      <c r="FR32" s="418"/>
      <c r="FS32" s="418"/>
      <c r="FT32" s="418"/>
      <c r="FU32" s="418"/>
      <c r="FV32" s="418"/>
      <c r="FW32" s="418"/>
      <c r="FX32" s="418"/>
      <c r="FY32" s="418"/>
      <c r="FZ32" s="418"/>
      <c r="GA32" s="418"/>
      <c r="GB32" s="418"/>
      <c r="GC32" s="418"/>
      <c r="GD32" s="418"/>
      <c r="GE32" s="418"/>
      <c r="GF32" s="418"/>
      <c r="GG32" s="418"/>
      <c r="GH32" s="418"/>
      <c r="GI32" s="418"/>
      <c r="GJ32" s="418"/>
      <c r="GK32" s="418"/>
      <c r="GL32" s="418"/>
      <c r="GM32" s="418"/>
      <c r="GN32" s="418"/>
      <c r="GO32" s="418"/>
      <c r="GP32" s="418"/>
      <c r="GQ32" s="418"/>
      <c r="GR32" s="418"/>
      <c r="GS32" s="418"/>
      <c r="GT32" s="418"/>
      <c r="GU32" s="418"/>
      <c r="GV32" s="418"/>
      <c r="GW32" s="418"/>
      <c r="GX32" s="418"/>
      <c r="GY32" s="418"/>
      <c r="GZ32" s="418"/>
      <c r="HA32" s="418"/>
      <c r="HB32" s="418"/>
      <c r="HC32" s="418"/>
      <c r="HD32" s="418"/>
      <c r="HE32" s="418"/>
      <c r="HF32" s="418"/>
      <c r="HG32" s="418"/>
      <c r="HH32" s="418"/>
      <c r="HI32" s="418"/>
      <c r="HJ32" s="418"/>
      <c r="HK32" s="418"/>
      <c r="HL32" s="418"/>
      <c r="HM32" s="418"/>
      <c r="HN32" s="418"/>
      <c r="HO32" s="418"/>
      <c r="HP32" s="418"/>
      <c r="HQ32" s="418"/>
      <c r="HR32" s="418"/>
      <c r="HS32" s="418"/>
      <c r="HT32" s="418"/>
      <c r="HU32" s="418"/>
      <c r="HV32" s="418"/>
      <c r="HW32" s="418"/>
      <c r="HX32" s="418"/>
      <c r="HY32" s="418"/>
      <c r="HZ32" s="418"/>
      <c r="IA32" s="418"/>
      <c r="IB32" s="418"/>
      <c r="IC32" s="418"/>
      <c r="ID32" s="418"/>
      <c r="IE32" s="418"/>
      <c r="IF32" s="418"/>
      <c r="IG32" s="418"/>
      <c r="IH32" s="418"/>
      <c r="II32" s="418"/>
      <c r="IJ32" s="418"/>
      <c r="IK32" s="418"/>
      <c r="IL32" s="418"/>
      <c r="IM32" s="418"/>
      <c r="IN32" s="418"/>
      <c r="IO32" s="418"/>
      <c r="IP32" s="418"/>
      <c r="IQ32" s="418"/>
      <c r="IR32" s="418"/>
      <c r="IS32" s="418"/>
      <c r="IT32" s="418"/>
      <c r="IU32" s="418"/>
      <c r="IV32" s="418"/>
      <c r="IW32" s="418"/>
    </row>
    <row r="33" customFormat="false" ht="12.75" hidden="false" customHeight="false" outlineLevel="0" collapsed="false">
      <c r="A33" s="223"/>
      <c r="B33" s="444"/>
      <c r="C33" s="445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444"/>
      <c r="V33" s="418"/>
      <c r="W33" s="224"/>
      <c r="X33" s="418"/>
      <c r="Y33" s="418"/>
      <c r="Z33" s="418"/>
      <c r="AA33" s="418"/>
      <c r="AB33" s="418"/>
      <c r="AC33" s="418"/>
      <c r="AD33" s="418"/>
      <c r="AE33" s="418"/>
      <c r="AF33" s="418"/>
      <c r="AG33" s="418"/>
      <c r="AH33" s="418"/>
      <c r="AI33" s="418"/>
      <c r="AJ33" s="418"/>
      <c r="AK33" s="418"/>
      <c r="AL33" s="418"/>
      <c r="AM33" s="418"/>
      <c r="AN33" s="418"/>
      <c r="AO33" s="418"/>
      <c r="AP33" s="418"/>
      <c r="AQ33" s="418"/>
      <c r="AR33" s="418"/>
      <c r="AS33" s="418"/>
      <c r="AT33" s="418"/>
      <c r="AU33" s="418"/>
      <c r="AV33" s="418"/>
      <c r="AW33" s="418"/>
      <c r="AX33" s="418"/>
      <c r="AY33" s="418"/>
      <c r="AZ33" s="418"/>
      <c r="BA33" s="418"/>
      <c r="BB33" s="418"/>
      <c r="BC33" s="418"/>
      <c r="BD33" s="418"/>
      <c r="BE33" s="418"/>
      <c r="BF33" s="418"/>
      <c r="BG33" s="418"/>
      <c r="BH33" s="418"/>
      <c r="BI33" s="418"/>
      <c r="BJ33" s="418"/>
      <c r="BK33" s="418"/>
      <c r="BL33" s="418"/>
      <c r="BM33" s="418"/>
      <c r="BN33" s="418"/>
      <c r="BO33" s="418"/>
      <c r="BP33" s="418"/>
      <c r="BQ33" s="418"/>
      <c r="BR33" s="418"/>
      <c r="BS33" s="418"/>
      <c r="BT33" s="418"/>
      <c r="BU33" s="418"/>
      <c r="BV33" s="418"/>
      <c r="BW33" s="418"/>
      <c r="BX33" s="418"/>
      <c r="BY33" s="418"/>
      <c r="BZ33" s="418"/>
      <c r="CA33" s="418"/>
      <c r="CB33" s="418"/>
      <c r="CC33" s="418"/>
      <c r="CD33" s="418"/>
      <c r="CE33" s="418"/>
      <c r="CF33" s="418"/>
      <c r="CG33" s="418"/>
      <c r="CH33" s="418"/>
      <c r="CI33" s="418"/>
      <c r="CJ33" s="418"/>
      <c r="CK33" s="418"/>
      <c r="CL33" s="418"/>
      <c r="CM33" s="418"/>
      <c r="CN33" s="418"/>
      <c r="CO33" s="418"/>
      <c r="CP33" s="418"/>
      <c r="CQ33" s="418"/>
      <c r="CR33" s="418"/>
      <c r="CS33" s="418"/>
      <c r="CT33" s="418"/>
      <c r="CU33" s="418"/>
      <c r="CV33" s="418"/>
      <c r="CW33" s="418"/>
      <c r="CX33" s="418"/>
      <c r="CY33" s="418"/>
      <c r="CZ33" s="418"/>
      <c r="DA33" s="418"/>
      <c r="DB33" s="418"/>
      <c r="DC33" s="418"/>
      <c r="DD33" s="418"/>
      <c r="DE33" s="418"/>
      <c r="DF33" s="418"/>
      <c r="DG33" s="418"/>
      <c r="DH33" s="418"/>
      <c r="DI33" s="418"/>
      <c r="DJ33" s="418"/>
      <c r="DK33" s="418"/>
      <c r="DL33" s="418"/>
      <c r="DM33" s="418"/>
      <c r="DN33" s="418"/>
      <c r="DO33" s="418"/>
      <c r="DP33" s="418"/>
      <c r="DQ33" s="418"/>
      <c r="DR33" s="418"/>
      <c r="DS33" s="418"/>
      <c r="DT33" s="418"/>
      <c r="DU33" s="418"/>
      <c r="DV33" s="418"/>
      <c r="DW33" s="418"/>
      <c r="DX33" s="418"/>
      <c r="DY33" s="418"/>
      <c r="DZ33" s="418"/>
      <c r="EA33" s="418"/>
      <c r="EB33" s="418"/>
      <c r="EC33" s="418"/>
      <c r="ED33" s="418"/>
      <c r="EE33" s="418"/>
      <c r="EF33" s="418"/>
      <c r="EG33" s="418"/>
      <c r="EH33" s="418"/>
      <c r="EI33" s="418"/>
      <c r="EJ33" s="418"/>
      <c r="EK33" s="418"/>
      <c r="EL33" s="418"/>
      <c r="EM33" s="418"/>
      <c r="EN33" s="418"/>
      <c r="EO33" s="418"/>
      <c r="EP33" s="418"/>
      <c r="EQ33" s="418"/>
      <c r="ER33" s="418"/>
      <c r="ES33" s="418"/>
      <c r="ET33" s="418"/>
      <c r="EU33" s="418"/>
      <c r="EV33" s="418"/>
      <c r="EW33" s="418"/>
      <c r="EX33" s="418"/>
      <c r="EY33" s="418"/>
      <c r="EZ33" s="418"/>
      <c r="FA33" s="418"/>
      <c r="FB33" s="418"/>
      <c r="FC33" s="418"/>
      <c r="FD33" s="418"/>
      <c r="FE33" s="418"/>
      <c r="FF33" s="418"/>
      <c r="FG33" s="418"/>
      <c r="FH33" s="418"/>
      <c r="FI33" s="418"/>
      <c r="FJ33" s="418"/>
      <c r="FK33" s="418"/>
      <c r="FL33" s="418"/>
      <c r="FM33" s="418"/>
      <c r="FN33" s="418"/>
      <c r="FO33" s="418"/>
      <c r="FP33" s="418"/>
      <c r="FQ33" s="418"/>
      <c r="FR33" s="418"/>
      <c r="FS33" s="418"/>
      <c r="FT33" s="418"/>
      <c r="FU33" s="418"/>
      <c r="FV33" s="418"/>
      <c r="FW33" s="418"/>
      <c r="FX33" s="418"/>
      <c r="FY33" s="418"/>
      <c r="FZ33" s="418"/>
      <c r="GA33" s="418"/>
      <c r="GB33" s="418"/>
      <c r="GC33" s="418"/>
      <c r="GD33" s="418"/>
      <c r="GE33" s="418"/>
      <c r="GF33" s="418"/>
      <c r="GG33" s="418"/>
      <c r="GH33" s="418"/>
      <c r="GI33" s="418"/>
      <c r="GJ33" s="418"/>
      <c r="GK33" s="418"/>
      <c r="GL33" s="418"/>
      <c r="GM33" s="418"/>
      <c r="GN33" s="418"/>
      <c r="GO33" s="418"/>
      <c r="GP33" s="418"/>
      <c r="GQ33" s="418"/>
      <c r="GR33" s="418"/>
      <c r="GS33" s="418"/>
      <c r="GT33" s="418"/>
      <c r="GU33" s="418"/>
      <c r="GV33" s="418"/>
      <c r="GW33" s="418"/>
      <c r="GX33" s="418"/>
      <c r="GY33" s="418"/>
      <c r="GZ33" s="418"/>
      <c r="HA33" s="418"/>
      <c r="HB33" s="418"/>
      <c r="HC33" s="418"/>
      <c r="HD33" s="418"/>
      <c r="HE33" s="418"/>
      <c r="HF33" s="418"/>
      <c r="HG33" s="418"/>
      <c r="HH33" s="418"/>
      <c r="HI33" s="418"/>
      <c r="HJ33" s="418"/>
      <c r="HK33" s="418"/>
      <c r="HL33" s="418"/>
      <c r="HM33" s="418"/>
      <c r="HN33" s="418"/>
      <c r="HO33" s="418"/>
      <c r="HP33" s="418"/>
      <c r="HQ33" s="418"/>
      <c r="HR33" s="418"/>
      <c r="HS33" s="418"/>
      <c r="HT33" s="418"/>
      <c r="HU33" s="418"/>
      <c r="HV33" s="418"/>
      <c r="HW33" s="418"/>
      <c r="HX33" s="418"/>
      <c r="HY33" s="418"/>
      <c r="HZ33" s="418"/>
      <c r="IA33" s="418"/>
      <c r="IB33" s="418"/>
      <c r="IC33" s="418"/>
      <c r="ID33" s="418"/>
      <c r="IE33" s="418"/>
      <c r="IF33" s="418"/>
      <c r="IG33" s="418"/>
      <c r="IH33" s="418"/>
      <c r="II33" s="418"/>
      <c r="IJ33" s="418"/>
      <c r="IK33" s="418"/>
      <c r="IL33" s="418"/>
      <c r="IM33" s="418"/>
      <c r="IN33" s="418"/>
      <c r="IO33" s="418"/>
      <c r="IP33" s="418"/>
      <c r="IQ33" s="418"/>
      <c r="IR33" s="418"/>
      <c r="IS33" s="418"/>
      <c r="IT33" s="418"/>
      <c r="IU33" s="418"/>
      <c r="IV33" s="418"/>
      <c r="IW33" s="418"/>
    </row>
    <row r="34" customFormat="false" ht="12.75" hidden="false" customHeight="false" outlineLevel="0" collapsed="false">
      <c r="A34" s="113" t="s">
        <v>135</v>
      </c>
      <c r="B34" s="34" t="e">
        <f aca="false">Depreciation!C21</f>
        <v>#VALUE!</v>
      </c>
      <c r="C34" s="34" t="e">
        <f aca="false">Depreciation!D21</f>
        <v>#VALUE!</v>
      </c>
      <c r="D34" s="34" t="e">
        <f aca="false">Depreciation!E21</f>
        <v>#VALUE!</v>
      </c>
      <c r="E34" s="34" t="e">
        <f aca="false">Depreciation!F21</f>
        <v>#VALUE!</v>
      </c>
      <c r="F34" s="34" t="e">
        <f aca="false">Depreciation!G21</f>
        <v>#VALUE!</v>
      </c>
      <c r="G34" s="34" t="e">
        <f aca="false">Depreciation!H21</f>
        <v>#VALUE!</v>
      </c>
      <c r="H34" s="34" t="e">
        <f aca="false">Depreciation!I21</f>
        <v>#VALUE!</v>
      </c>
      <c r="I34" s="34" t="e">
        <f aca="false">Depreciation!J21</f>
        <v>#VALUE!</v>
      </c>
      <c r="J34" s="34" t="e">
        <f aca="false">Depreciation!K21</f>
        <v>#VALUE!</v>
      </c>
      <c r="K34" s="34" t="e">
        <f aca="false">Depreciation!L21</f>
        <v>#VALUE!</v>
      </c>
      <c r="L34" s="34" t="e">
        <f aca="false">Depreciation!M21</f>
        <v>#VALUE!</v>
      </c>
      <c r="M34" s="34" t="e">
        <f aca="false">Depreciation!N21</f>
        <v>#VALUE!</v>
      </c>
      <c r="N34" s="34" t="e">
        <f aca="false">Depreciation!O21</f>
        <v>#VALUE!</v>
      </c>
      <c r="O34" s="34" t="e">
        <f aca="false">Depreciation!P21</f>
        <v>#VALUE!</v>
      </c>
      <c r="P34" s="34" t="e">
        <f aca="false">Depreciation!Q21</f>
        <v>#VALUE!</v>
      </c>
      <c r="Q34" s="34" t="e">
        <f aca="false">Depreciation!R21</f>
        <v>#VALUE!</v>
      </c>
      <c r="R34" s="34" t="e">
        <f aca="false">Depreciation!S21</f>
        <v>#VALUE!</v>
      </c>
      <c r="S34" s="34" t="e">
        <f aca="false">Depreciation!T21</f>
        <v>#VALUE!</v>
      </c>
      <c r="T34" s="34" t="e">
        <f aca="false">Depreciation!U21</f>
        <v>#VALUE!</v>
      </c>
      <c r="U34" s="34" t="e">
        <f aca="false">Depreciation!V21</f>
        <v>#VALUE!</v>
      </c>
      <c r="W34" s="224" t="e">
        <f aca="false">SUM(B34:U34)</f>
        <v>#VALUE!</v>
      </c>
    </row>
    <row r="35" customFormat="false" ht="12.75" hidden="false" customHeight="false" outlineLevel="0" collapsed="false">
      <c r="A35" s="11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</row>
    <row r="36" customFormat="false" ht="12.75" hidden="false" customHeight="false" outlineLevel="0" collapsed="false">
      <c r="A36" s="223" t="s">
        <v>136</v>
      </c>
      <c r="B36" s="444" t="e">
        <f aca="false">B32-B34</f>
        <v>#VALUE!</v>
      </c>
      <c r="C36" s="444" t="e">
        <f aca="false">C32-C34</f>
        <v>#VALUE!</v>
      </c>
      <c r="D36" s="444" t="e">
        <f aca="false">D32-D34</f>
        <v>#VALUE!</v>
      </c>
      <c r="E36" s="444" t="e">
        <f aca="false">E32-E34</f>
        <v>#VALUE!</v>
      </c>
      <c r="F36" s="444" t="e">
        <f aca="false">F32-F34</f>
        <v>#VALUE!</v>
      </c>
      <c r="G36" s="444" t="e">
        <f aca="false">G32-G34</f>
        <v>#VALUE!</v>
      </c>
      <c r="H36" s="444" t="e">
        <f aca="false">H32-H34</f>
        <v>#VALUE!</v>
      </c>
      <c r="I36" s="444" t="e">
        <f aca="false">I32-I34</f>
        <v>#VALUE!</v>
      </c>
      <c r="J36" s="444" t="e">
        <f aca="false">J32-J34</f>
        <v>#VALUE!</v>
      </c>
      <c r="K36" s="444" t="e">
        <f aca="false">K32-K34</f>
        <v>#VALUE!</v>
      </c>
      <c r="L36" s="444" t="e">
        <f aca="false">L32-L34</f>
        <v>#VALUE!</v>
      </c>
      <c r="M36" s="444" t="e">
        <f aca="false">M32-M34</f>
        <v>#VALUE!</v>
      </c>
      <c r="N36" s="444" t="e">
        <f aca="false">N32-N34</f>
        <v>#VALUE!</v>
      </c>
      <c r="O36" s="444" t="e">
        <f aca="false">O32-O34</f>
        <v>#VALUE!</v>
      </c>
      <c r="P36" s="444" t="e">
        <f aca="false">P32-P34</f>
        <v>#VALUE!</v>
      </c>
      <c r="Q36" s="444" t="e">
        <f aca="false">Q32-Q34</f>
        <v>#VALUE!</v>
      </c>
      <c r="R36" s="444" t="e">
        <f aca="false">R32-R34</f>
        <v>#VALUE!</v>
      </c>
      <c r="S36" s="444" t="e">
        <f aca="false">S32-S34</f>
        <v>#VALUE!</v>
      </c>
      <c r="T36" s="444" t="e">
        <f aca="false">T32-T34</f>
        <v>#VALUE!</v>
      </c>
      <c r="U36" s="444" t="e">
        <f aca="false">U32-U34</f>
        <v>#VALUE!</v>
      </c>
      <c r="V36" s="418"/>
      <c r="W36" s="224" t="e">
        <f aca="false">SUM(B36:U36)</f>
        <v>#VALUE!</v>
      </c>
      <c r="X36" s="418"/>
      <c r="Y36" s="418"/>
      <c r="Z36" s="418"/>
      <c r="AA36" s="418"/>
      <c r="AB36" s="418"/>
      <c r="AC36" s="418"/>
      <c r="AD36" s="418"/>
      <c r="AE36" s="418"/>
      <c r="AF36" s="418"/>
      <c r="AG36" s="418"/>
      <c r="AH36" s="418"/>
      <c r="AI36" s="418"/>
      <c r="AJ36" s="418"/>
      <c r="AK36" s="418"/>
      <c r="AL36" s="418"/>
      <c r="AM36" s="418"/>
      <c r="AN36" s="418"/>
      <c r="AO36" s="418"/>
      <c r="AP36" s="418"/>
      <c r="AQ36" s="418"/>
      <c r="AR36" s="418"/>
      <c r="AS36" s="418"/>
      <c r="AT36" s="418"/>
      <c r="AU36" s="418"/>
      <c r="AV36" s="418"/>
      <c r="AW36" s="418"/>
      <c r="AX36" s="418"/>
      <c r="AY36" s="418"/>
      <c r="AZ36" s="418"/>
      <c r="BA36" s="418"/>
      <c r="BB36" s="418"/>
      <c r="BC36" s="418"/>
      <c r="BD36" s="418"/>
      <c r="BE36" s="418"/>
      <c r="BF36" s="418"/>
      <c r="BG36" s="418"/>
      <c r="BH36" s="418"/>
      <c r="BI36" s="418"/>
      <c r="BJ36" s="418"/>
      <c r="BK36" s="418"/>
      <c r="BL36" s="418"/>
      <c r="BM36" s="418"/>
      <c r="BN36" s="418"/>
      <c r="BO36" s="418"/>
      <c r="BP36" s="418"/>
      <c r="BQ36" s="418"/>
      <c r="BR36" s="418"/>
      <c r="BS36" s="418"/>
      <c r="BT36" s="418"/>
      <c r="BU36" s="418"/>
      <c r="BV36" s="418"/>
      <c r="BW36" s="418"/>
      <c r="BX36" s="418"/>
      <c r="BY36" s="418"/>
      <c r="BZ36" s="418"/>
      <c r="CA36" s="418"/>
      <c r="CB36" s="418"/>
      <c r="CC36" s="418"/>
      <c r="CD36" s="418"/>
      <c r="CE36" s="418"/>
      <c r="CF36" s="418"/>
      <c r="CG36" s="418"/>
      <c r="CH36" s="418"/>
      <c r="CI36" s="418"/>
      <c r="CJ36" s="418"/>
      <c r="CK36" s="418"/>
      <c r="CL36" s="418"/>
      <c r="CM36" s="418"/>
      <c r="CN36" s="418"/>
      <c r="CO36" s="418"/>
      <c r="CP36" s="418"/>
      <c r="CQ36" s="418"/>
      <c r="CR36" s="418"/>
      <c r="CS36" s="418"/>
      <c r="CT36" s="418"/>
      <c r="CU36" s="418"/>
      <c r="CV36" s="418"/>
      <c r="CW36" s="418"/>
      <c r="CX36" s="418"/>
      <c r="CY36" s="418"/>
      <c r="CZ36" s="418"/>
      <c r="DA36" s="418"/>
      <c r="DB36" s="418"/>
      <c r="DC36" s="418"/>
      <c r="DD36" s="418"/>
      <c r="DE36" s="418"/>
      <c r="DF36" s="418"/>
      <c r="DG36" s="418"/>
      <c r="DH36" s="418"/>
      <c r="DI36" s="418"/>
      <c r="DJ36" s="418"/>
      <c r="DK36" s="418"/>
      <c r="DL36" s="418"/>
      <c r="DM36" s="418"/>
      <c r="DN36" s="418"/>
      <c r="DO36" s="418"/>
      <c r="DP36" s="418"/>
      <c r="DQ36" s="418"/>
      <c r="DR36" s="418"/>
      <c r="DS36" s="418"/>
      <c r="DT36" s="418"/>
      <c r="DU36" s="418"/>
      <c r="DV36" s="418"/>
      <c r="DW36" s="418"/>
      <c r="DX36" s="418"/>
      <c r="DY36" s="418"/>
      <c r="DZ36" s="418"/>
      <c r="EA36" s="418"/>
      <c r="EB36" s="418"/>
      <c r="EC36" s="418"/>
      <c r="ED36" s="418"/>
      <c r="EE36" s="418"/>
      <c r="EF36" s="418"/>
      <c r="EG36" s="418"/>
      <c r="EH36" s="418"/>
      <c r="EI36" s="418"/>
      <c r="EJ36" s="418"/>
      <c r="EK36" s="418"/>
      <c r="EL36" s="418"/>
      <c r="EM36" s="418"/>
      <c r="EN36" s="418"/>
      <c r="EO36" s="418"/>
      <c r="EP36" s="418"/>
      <c r="EQ36" s="418"/>
      <c r="ER36" s="418"/>
      <c r="ES36" s="418"/>
      <c r="ET36" s="418"/>
      <c r="EU36" s="418"/>
      <c r="EV36" s="418"/>
      <c r="EW36" s="418"/>
      <c r="EX36" s="418"/>
      <c r="EY36" s="418"/>
      <c r="EZ36" s="418"/>
      <c r="FA36" s="418"/>
      <c r="FB36" s="418"/>
      <c r="FC36" s="418"/>
      <c r="FD36" s="418"/>
      <c r="FE36" s="418"/>
      <c r="FF36" s="418"/>
      <c r="FG36" s="418"/>
      <c r="FH36" s="418"/>
      <c r="FI36" s="418"/>
      <c r="FJ36" s="418"/>
      <c r="FK36" s="418"/>
      <c r="FL36" s="418"/>
      <c r="FM36" s="418"/>
      <c r="FN36" s="418"/>
      <c r="FO36" s="418"/>
      <c r="FP36" s="418"/>
      <c r="FQ36" s="418"/>
      <c r="FR36" s="418"/>
      <c r="FS36" s="418"/>
      <c r="FT36" s="418"/>
      <c r="FU36" s="418"/>
      <c r="FV36" s="418"/>
      <c r="FW36" s="418"/>
      <c r="FX36" s="418"/>
      <c r="FY36" s="418"/>
      <c r="FZ36" s="418"/>
      <c r="GA36" s="418"/>
      <c r="GB36" s="418"/>
      <c r="GC36" s="418"/>
      <c r="GD36" s="418"/>
      <c r="GE36" s="418"/>
      <c r="GF36" s="418"/>
      <c r="GG36" s="418"/>
      <c r="GH36" s="418"/>
      <c r="GI36" s="418"/>
      <c r="GJ36" s="418"/>
      <c r="GK36" s="418"/>
      <c r="GL36" s="418"/>
      <c r="GM36" s="418"/>
      <c r="GN36" s="418"/>
      <c r="GO36" s="418"/>
      <c r="GP36" s="418"/>
      <c r="GQ36" s="418"/>
      <c r="GR36" s="418"/>
      <c r="GS36" s="418"/>
      <c r="GT36" s="418"/>
      <c r="GU36" s="418"/>
      <c r="GV36" s="418"/>
      <c r="GW36" s="418"/>
      <c r="GX36" s="418"/>
      <c r="GY36" s="418"/>
      <c r="GZ36" s="418"/>
      <c r="HA36" s="418"/>
      <c r="HB36" s="418"/>
      <c r="HC36" s="418"/>
      <c r="HD36" s="418"/>
      <c r="HE36" s="418"/>
      <c r="HF36" s="418"/>
      <c r="HG36" s="418"/>
      <c r="HH36" s="418"/>
      <c r="HI36" s="418"/>
      <c r="HJ36" s="418"/>
      <c r="HK36" s="418"/>
      <c r="HL36" s="418"/>
      <c r="HM36" s="418"/>
      <c r="HN36" s="418"/>
      <c r="HO36" s="418"/>
      <c r="HP36" s="418"/>
      <c r="HQ36" s="418"/>
      <c r="HR36" s="418"/>
      <c r="HS36" s="418"/>
      <c r="HT36" s="418"/>
      <c r="HU36" s="418"/>
      <c r="HV36" s="418"/>
      <c r="HW36" s="418"/>
      <c r="HX36" s="418"/>
      <c r="HY36" s="418"/>
      <c r="HZ36" s="418"/>
      <c r="IA36" s="418"/>
      <c r="IB36" s="418"/>
      <c r="IC36" s="418"/>
      <c r="ID36" s="418"/>
      <c r="IE36" s="418"/>
      <c r="IF36" s="418"/>
      <c r="IG36" s="418"/>
      <c r="IH36" s="418"/>
      <c r="II36" s="418"/>
      <c r="IJ36" s="418"/>
      <c r="IK36" s="418"/>
      <c r="IL36" s="418"/>
      <c r="IM36" s="418"/>
      <c r="IN36" s="418"/>
      <c r="IO36" s="418"/>
      <c r="IP36" s="418"/>
      <c r="IQ36" s="418"/>
      <c r="IR36" s="418"/>
      <c r="IS36" s="418"/>
      <c r="IT36" s="418"/>
      <c r="IU36" s="418"/>
      <c r="IV36" s="418"/>
      <c r="IW36" s="418"/>
    </row>
    <row r="37" customFormat="false" ht="12.75" hidden="false" customHeight="false" outlineLevel="0" collapsed="false">
      <c r="A37" s="223"/>
      <c r="B37" s="444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444"/>
      <c r="O37" s="444"/>
      <c r="P37" s="444"/>
      <c r="Q37" s="444"/>
      <c r="R37" s="444"/>
      <c r="S37" s="444"/>
      <c r="T37" s="444"/>
      <c r="U37" s="444"/>
      <c r="V37" s="418"/>
      <c r="W37" s="224"/>
      <c r="X37" s="418"/>
      <c r="Y37" s="418"/>
      <c r="Z37" s="418"/>
      <c r="AA37" s="418"/>
      <c r="AB37" s="418"/>
      <c r="AC37" s="418"/>
      <c r="AD37" s="418"/>
      <c r="AE37" s="418"/>
      <c r="AF37" s="418"/>
      <c r="AG37" s="418"/>
      <c r="AH37" s="418"/>
      <c r="AI37" s="418"/>
      <c r="AJ37" s="418"/>
      <c r="AK37" s="418"/>
      <c r="AL37" s="418"/>
      <c r="AM37" s="418"/>
      <c r="AN37" s="418"/>
      <c r="AO37" s="418"/>
      <c r="AP37" s="418"/>
      <c r="AQ37" s="418"/>
      <c r="AR37" s="418"/>
      <c r="AS37" s="418"/>
      <c r="AT37" s="418"/>
      <c r="AU37" s="418"/>
      <c r="AV37" s="418"/>
      <c r="AW37" s="418"/>
      <c r="AX37" s="418"/>
      <c r="AY37" s="418"/>
      <c r="AZ37" s="418"/>
      <c r="BA37" s="418"/>
      <c r="BB37" s="418"/>
      <c r="BC37" s="418"/>
      <c r="BD37" s="418"/>
      <c r="BE37" s="418"/>
      <c r="BF37" s="418"/>
      <c r="BG37" s="418"/>
      <c r="BH37" s="418"/>
      <c r="BI37" s="418"/>
      <c r="BJ37" s="418"/>
      <c r="BK37" s="418"/>
      <c r="BL37" s="418"/>
      <c r="BM37" s="418"/>
      <c r="BN37" s="418"/>
      <c r="BO37" s="418"/>
      <c r="BP37" s="418"/>
      <c r="BQ37" s="418"/>
      <c r="BR37" s="418"/>
      <c r="BS37" s="418"/>
      <c r="BT37" s="418"/>
      <c r="BU37" s="418"/>
      <c r="BV37" s="418"/>
      <c r="BW37" s="418"/>
      <c r="BX37" s="418"/>
      <c r="BY37" s="418"/>
      <c r="BZ37" s="418"/>
      <c r="CA37" s="418"/>
      <c r="CB37" s="418"/>
      <c r="CC37" s="418"/>
      <c r="CD37" s="418"/>
      <c r="CE37" s="418"/>
      <c r="CF37" s="418"/>
      <c r="CG37" s="418"/>
      <c r="CH37" s="418"/>
      <c r="CI37" s="418"/>
      <c r="CJ37" s="418"/>
      <c r="CK37" s="418"/>
      <c r="CL37" s="418"/>
      <c r="CM37" s="418"/>
      <c r="CN37" s="418"/>
      <c r="CO37" s="418"/>
      <c r="CP37" s="418"/>
      <c r="CQ37" s="418"/>
      <c r="CR37" s="418"/>
      <c r="CS37" s="418"/>
      <c r="CT37" s="418"/>
      <c r="CU37" s="418"/>
      <c r="CV37" s="418"/>
      <c r="CW37" s="418"/>
      <c r="CX37" s="418"/>
      <c r="CY37" s="418"/>
      <c r="CZ37" s="418"/>
      <c r="DA37" s="418"/>
      <c r="DB37" s="418"/>
      <c r="DC37" s="418"/>
      <c r="DD37" s="418"/>
      <c r="DE37" s="418"/>
      <c r="DF37" s="418"/>
      <c r="DG37" s="418"/>
      <c r="DH37" s="418"/>
      <c r="DI37" s="418"/>
      <c r="DJ37" s="418"/>
      <c r="DK37" s="418"/>
      <c r="DL37" s="418"/>
      <c r="DM37" s="418"/>
      <c r="DN37" s="418"/>
      <c r="DO37" s="418"/>
      <c r="DP37" s="418"/>
      <c r="DQ37" s="418"/>
      <c r="DR37" s="418"/>
      <c r="DS37" s="418"/>
      <c r="DT37" s="418"/>
      <c r="DU37" s="418"/>
      <c r="DV37" s="418"/>
      <c r="DW37" s="418"/>
      <c r="DX37" s="418"/>
      <c r="DY37" s="418"/>
      <c r="DZ37" s="418"/>
      <c r="EA37" s="418"/>
      <c r="EB37" s="418"/>
      <c r="EC37" s="418"/>
      <c r="ED37" s="418"/>
      <c r="EE37" s="418"/>
      <c r="EF37" s="418"/>
      <c r="EG37" s="418"/>
      <c r="EH37" s="418"/>
      <c r="EI37" s="418"/>
      <c r="EJ37" s="418"/>
      <c r="EK37" s="418"/>
      <c r="EL37" s="418"/>
      <c r="EM37" s="418"/>
      <c r="EN37" s="418"/>
      <c r="EO37" s="418"/>
      <c r="EP37" s="418"/>
      <c r="EQ37" s="418"/>
      <c r="ER37" s="418"/>
      <c r="ES37" s="418"/>
      <c r="ET37" s="418"/>
      <c r="EU37" s="418"/>
      <c r="EV37" s="418"/>
      <c r="EW37" s="418"/>
      <c r="EX37" s="418"/>
      <c r="EY37" s="418"/>
      <c r="EZ37" s="418"/>
      <c r="FA37" s="418"/>
      <c r="FB37" s="418"/>
      <c r="FC37" s="418"/>
      <c r="FD37" s="418"/>
      <c r="FE37" s="418"/>
      <c r="FF37" s="418"/>
      <c r="FG37" s="418"/>
      <c r="FH37" s="418"/>
      <c r="FI37" s="418"/>
      <c r="FJ37" s="418"/>
      <c r="FK37" s="418"/>
      <c r="FL37" s="418"/>
      <c r="FM37" s="418"/>
      <c r="FN37" s="418"/>
      <c r="FO37" s="418"/>
      <c r="FP37" s="418"/>
      <c r="FQ37" s="418"/>
      <c r="FR37" s="418"/>
      <c r="FS37" s="418"/>
      <c r="FT37" s="418"/>
      <c r="FU37" s="418"/>
      <c r="FV37" s="418"/>
      <c r="FW37" s="418"/>
      <c r="FX37" s="418"/>
      <c r="FY37" s="418"/>
      <c r="FZ37" s="418"/>
      <c r="GA37" s="418"/>
      <c r="GB37" s="418"/>
      <c r="GC37" s="418"/>
      <c r="GD37" s="418"/>
      <c r="GE37" s="418"/>
      <c r="GF37" s="418"/>
      <c r="GG37" s="418"/>
      <c r="GH37" s="418"/>
      <c r="GI37" s="418"/>
      <c r="GJ37" s="418"/>
      <c r="GK37" s="418"/>
      <c r="GL37" s="418"/>
      <c r="GM37" s="418"/>
      <c r="GN37" s="418"/>
      <c r="GO37" s="418"/>
      <c r="GP37" s="418"/>
      <c r="GQ37" s="418"/>
      <c r="GR37" s="418"/>
      <c r="GS37" s="418"/>
      <c r="GT37" s="418"/>
      <c r="GU37" s="418"/>
      <c r="GV37" s="418"/>
      <c r="GW37" s="418"/>
      <c r="GX37" s="418"/>
      <c r="GY37" s="418"/>
      <c r="GZ37" s="418"/>
      <c r="HA37" s="418"/>
      <c r="HB37" s="418"/>
      <c r="HC37" s="418"/>
      <c r="HD37" s="418"/>
      <c r="HE37" s="418"/>
      <c r="HF37" s="418"/>
      <c r="HG37" s="418"/>
      <c r="HH37" s="418"/>
      <c r="HI37" s="418"/>
      <c r="HJ37" s="418"/>
      <c r="HK37" s="418"/>
      <c r="HL37" s="418"/>
      <c r="HM37" s="418"/>
      <c r="HN37" s="418"/>
      <c r="HO37" s="418"/>
      <c r="HP37" s="418"/>
      <c r="HQ37" s="418"/>
      <c r="HR37" s="418"/>
      <c r="HS37" s="418"/>
      <c r="HT37" s="418"/>
      <c r="HU37" s="418"/>
      <c r="HV37" s="418"/>
      <c r="HW37" s="418"/>
      <c r="HX37" s="418"/>
      <c r="HY37" s="418"/>
      <c r="HZ37" s="418"/>
      <c r="IA37" s="418"/>
      <c r="IB37" s="418"/>
      <c r="IC37" s="418"/>
      <c r="ID37" s="418"/>
      <c r="IE37" s="418"/>
      <c r="IF37" s="418"/>
      <c r="IG37" s="418"/>
      <c r="IH37" s="418"/>
      <c r="II37" s="418"/>
      <c r="IJ37" s="418"/>
      <c r="IK37" s="418"/>
      <c r="IL37" s="418"/>
      <c r="IM37" s="418"/>
      <c r="IN37" s="418"/>
      <c r="IO37" s="418"/>
      <c r="IP37" s="418"/>
      <c r="IQ37" s="418"/>
      <c r="IR37" s="418"/>
      <c r="IS37" s="418"/>
      <c r="IT37" s="418"/>
      <c r="IU37" s="418"/>
      <c r="IV37" s="418"/>
      <c r="IW37" s="418"/>
    </row>
    <row r="38" customFormat="false" ht="12.75" hidden="false" customHeight="false" outlineLevel="0" collapsed="false">
      <c r="A38" s="5" t="s">
        <v>137</v>
      </c>
      <c r="B38" s="34" t="n">
        <f aca="false">IS!B39*Allocation!$E$8</f>
        <v>12499.0993647828</v>
      </c>
      <c r="C38" s="34" t="n">
        <f aca="false">IS!C39*Allocation!$E$8</f>
        <v>12311.5548214746</v>
      </c>
      <c r="D38" s="34" t="n">
        <f aca="false">IS!D39*Allocation!$E$8</f>
        <v>12047.0169009902</v>
      </c>
      <c r="E38" s="34" t="n">
        <f aca="false">IS!E39*Allocation!$E$8</f>
        <v>11839.3555157826</v>
      </c>
      <c r="F38" s="34" t="n">
        <f aca="false">IS!F39*Allocation!$E$8</f>
        <v>11471.9582753176</v>
      </c>
      <c r="G38" s="34" t="n">
        <f aca="false">IS!G39*Allocation!$E$8</f>
        <v>11036.4974817932</v>
      </c>
      <c r="H38" s="34" t="n">
        <f aca="false">IS!H39*Allocation!$E$8</f>
        <v>10547.098180399</v>
      </c>
      <c r="I38" s="34" t="n">
        <f aca="false">IS!I39*Allocation!$E$8</f>
        <v>10035.0966560434</v>
      </c>
      <c r="J38" s="34" t="n">
        <f aca="false">IS!J39*Allocation!$E$8</f>
        <v>9399.11088077628</v>
      </c>
      <c r="K38" s="34" t="n">
        <f aca="false">IS!K39*Allocation!$E$8</f>
        <v>8694.39126397484</v>
      </c>
      <c r="L38" s="34" t="n">
        <f aca="false">IS!L39*Allocation!$E$8</f>
        <v>7952.86522285219</v>
      </c>
      <c r="M38" s="34" t="n">
        <f aca="false">IS!M39*Allocation!$E$8</f>
        <v>7144.35513960983</v>
      </c>
      <c r="N38" s="34" t="n">
        <f aca="false">IS!N39*Allocation!$E$8</f>
        <v>6295.66359217151</v>
      </c>
      <c r="O38" s="34" t="n">
        <f aca="false">IS!O39*Allocation!$E$8</f>
        <v>5467.06277683117</v>
      </c>
      <c r="P38" s="34" t="n">
        <f aca="false">IS!P39*Allocation!$E$8</f>
        <v>4628.01932107832</v>
      </c>
      <c r="Q38" s="34" t="n">
        <f aca="false">IS!Q39*Allocation!$E$8</f>
        <v>3758.44249281498</v>
      </c>
      <c r="R38" s="34" t="n">
        <f aca="false">IS!R39*Allocation!$E$8</f>
        <v>2836.08492768408</v>
      </c>
      <c r="S38" s="34" t="n">
        <f aca="false">IS!S39*Allocation!$E$8</f>
        <v>1966.39459245973</v>
      </c>
      <c r="T38" s="34" t="n">
        <f aca="false">IS!T39*Allocation!$E$8</f>
        <v>1220.65385865343</v>
      </c>
      <c r="U38" s="34" t="n">
        <f aca="false">IS!U39*Allocation!$E$8</f>
        <v>476.72923622321</v>
      </c>
      <c r="W38" s="224" t="n">
        <f aca="false">SUM(B38:U38)</f>
        <v>151627.450501713</v>
      </c>
    </row>
    <row r="39" customFormat="false" ht="6" hidden="false" customHeight="true" outlineLevel="0" collapsed="false">
      <c r="B39" s="384"/>
      <c r="C39" s="384"/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W39" s="224"/>
    </row>
    <row r="40" customFormat="false" ht="12.75" hidden="false" customHeight="false" outlineLevel="0" collapsed="false">
      <c r="A40" s="223" t="s">
        <v>138</v>
      </c>
      <c r="B40" s="444" t="e">
        <f aca="false">B36-B38</f>
        <v>#VALUE!</v>
      </c>
      <c r="C40" s="444" t="e">
        <f aca="false">C36-C38</f>
        <v>#VALUE!</v>
      </c>
      <c r="D40" s="444" t="e">
        <f aca="false">D36-D38</f>
        <v>#VALUE!</v>
      </c>
      <c r="E40" s="444" t="e">
        <f aca="false">E36-E38</f>
        <v>#VALUE!</v>
      </c>
      <c r="F40" s="444" t="e">
        <f aca="false">F36-F38</f>
        <v>#VALUE!</v>
      </c>
      <c r="G40" s="444" t="e">
        <f aca="false">G36-G38</f>
        <v>#VALUE!</v>
      </c>
      <c r="H40" s="444" t="e">
        <f aca="false">H36-H38</f>
        <v>#VALUE!</v>
      </c>
      <c r="I40" s="444" t="e">
        <f aca="false">I36-I38</f>
        <v>#VALUE!</v>
      </c>
      <c r="J40" s="444" t="e">
        <f aca="false">J36-J38</f>
        <v>#VALUE!</v>
      </c>
      <c r="K40" s="444" t="e">
        <f aca="false">K36-K38</f>
        <v>#VALUE!</v>
      </c>
      <c r="L40" s="444" t="e">
        <f aca="false">L36-L38</f>
        <v>#VALUE!</v>
      </c>
      <c r="M40" s="444" t="e">
        <f aca="false">M36-M38</f>
        <v>#VALUE!</v>
      </c>
      <c r="N40" s="444" t="e">
        <f aca="false">N36-N38</f>
        <v>#VALUE!</v>
      </c>
      <c r="O40" s="444" t="e">
        <f aca="false">O36-O38</f>
        <v>#VALUE!</v>
      </c>
      <c r="P40" s="444" t="e">
        <f aca="false">P36-P38</f>
        <v>#VALUE!</v>
      </c>
      <c r="Q40" s="444" t="e">
        <f aca="false">Q36-Q38</f>
        <v>#VALUE!</v>
      </c>
      <c r="R40" s="444" t="e">
        <f aca="false">R36-R38</f>
        <v>#VALUE!</v>
      </c>
      <c r="S40" s="444" t="e">
        <f aca="false">S36-S38</f>
        <v>#VALUE!</v>
      </c>
      <c r="T40" s="444" t="e">
        <f aca="false">T36-T38</f>
        <v>#VALUE!</v>
      </c>
      <c r="U40" s="444" t="e">
        <f aca="false">U36-U38</f>
        <v>#VALUE!</v>
      </c>
      <c r="V40" s="418"/>
      <c r="W40" s="224" t="e">
        <f aca="false">SUM(B40:U40)</f>
        <v>#VALUE!</v>
      </c>
      <c r="X40" s="418"/>
      <c r="Y40" s="418"/>
      <c r="Z40" s="418"/>
      <c r="AA40" s="418"/>
      <c r="AB40" s="418"/>
      <c r="AC40" s="418"/>
      <c r="AD40" s="418"/>
      <c r="AE40" s="418"/>
      <c r="AF40" s="418"/>
      <c r="AG40" s="418"/>
      <c r="AH40" s="418"/>
      <c r="AI40" s="418"/>
      <c r="AJ40" s="418"/>
      <c r="AK40" s="418"/>
      <c r="AL40" s="418"/>
      <c r="AM40" s="418"/>
      <c r="AN40" s="418"/>
      <c r="AO40" s="418"/>
      <c r="AP40" s="418"/>
      <c r="AQ40" s="418"/>
      <c r="AR40" s="418"/>
      <c r="AS40" s="418"/>
      <c r="AT40" s="418"/>
      <c r="AU40" s="418"/>
      <c r="AV40" s="418"/>
      <c r="AW40" s="418"/>
      <c r="AX40" s="418"/>
      <c r="AY40" s="418"/>
      <c r="AZ40" s="418"/>
      <c r="BA40" s="418"/>
      <c r="BB40" s="418"/>
      <c r="BC40" s="418"/>
      <c r="BD40" s="418"/>
      <c r="BE40" s="418"/>
      <c r="BF40" s="418"/>
      <c r="BG40" s="418"/>
      <c r="BH40" s="418"/>
      <c r="BI40" s="418"/>
      <c r="BJ40" s="418"/>
      <c r="BK40" s="418"/>
      <c r="BL40" s="418"/>
      <c r="BM40" s="418"/>
      <c r="BN40" s="418"/>
      <c r="BO40" s="418"/>
      <c r="BP40" s="418"/>
      <c r="BQ40" s="418"/>
      <c r="BR40" s="418"/>
      <c r="BS40" s="418"/>
      <c r="BT40" s="418"/>
      <c r="BU40" s="418"/>
      <c r="BV40" s="418"/>
      <c r="BW40" s="418"/>
      <c r="BX40" s="418"/>
      <c r="BY40" s="418"/>
      <c r="BZ40" s="418"/>
      <c r="CA40" s="418"/>
      <c r="CB40" s="418"/>
      <c r="CC40" s="418"/>
      <c r="CD40" s="418"/>
      <c r="CE40" s="418"/>
      <c r="CF40" s="418"/>
      <c r="CG40" s="418"/>
      <c r="CH40" s="418"/>
      <c r="CI40" s="418"/>
      <c r="CJ40" s="418"/>
      <c r="CK40" s="418"/>
      <c r="CL40" s="418"/>
      <c r="CM40" s="418"/>
      <c r="CN40" s="418"/>
      <c r="CO40" s="418"/>
      <c r="CP40" s="418"/>
      <c r="CQ40" s="418"/>
      <c r="CR40" s="418"/>
      <c r="CS40" s="418"/>
      <c r="CT40" s="418"/>
      <c r="CU40" s="418"/>
      <c r="CV40" s="418"/>
      <c r="CW40" s="418"/>
      <c r="CX40" s="418"/>
      <c r="CY40" s="418"/>
      <c r="CZ40" s="418"/>
      <c r="DA40" s="418"/>
      <c r="DB40" s="418"/>
      <c r="DC40" s="418"/>
      <c r="DD40" s="418"/>
      <c r="DE40" s="418"/>
      <c r="DF40" s="418"/>
      <c r="DG40" s="418"/>
      <c r="DH40" s="418"/>
      <c r="DI40" s="418"/>
      <c r="DJ40" s="418"/>
      <c r="DK40" s="418"/>
      <c r="DL40" s="418"/>
      <c r="DM40" s="418"/>
      <c r="DN40" s="418"/>
      <c r="DO40" s="418"/>
      <c r="DP40" s="418"/>
      <c r="DQ40" s="418"/>
      <c r="DR40" s="418"/>
      <c r="DS40" s="418"/>
      <c r="DT40" s="418"/>
      <c r="DU40" s="418"/>
      <c r="DV40" s="418"/>
      <c r="DW40" s="418"/>
      <c r="DX40" s="418"/>
      <c r="DY40" s="418"/>
      <c r="DZ40" s="418"/>
      <c r="EA40" s="418"/>
      <c r="EB40" s="418"/>
      <c r="EC40" s="418"/>
      <c r="ED40" s="418"/>
      <c r="EE40" s="418"/>
      <c r="EF40" s="418"/>
      <c r="EG40" s="418"/>
      <c r="EH40" s="418"/>
      <c r="EI40" s="418"/>
      <c r="EJ40" s="418"/>
      <c r="EK40" s="418"/>
      <c r="EL40" s="418"/>
      <c r="EM40" s="418"/>
      <c r="EN40" s="418"/>
      <c r="EO40" s="418"/>
      <c r="EP40" s="418"/>
      <c r="EQ40" s="418"/>
      <c r="ER40" s="418"/>
      <c r="ES40" s="418"/>
      <c r="ET40" s="418"/>
      <c r="EU40" s="418"/>
      <c r="EV40" s="418"/>
      <c r="EW40" s="418"/>
      <c r="EX40" s="418"/>
      <c r="EY40" s="418"/>
      <c r="EZ40" s="418"/>
      <c r="FA40" s="418"/>
      <c r="FB40" s="418"/>
      <c r="FC40" s="418"/>
      <c r="FD40" s="418"/>
      <c r="FE40" s="418"/>
      <c r="FF40" s="418"/>
      <c r="FG40" s="418"/>
      <c r="FH40" s="418"/>
      <c r="FI40" s="418"/>
      <c r="FJ40" s="418"/>
      <c r="FK40" s="418"/>
      <c r="FL40" s="418"/>
      <c r="FM40" s="418"/>
      <c r="FN40" s="418"/>
      <c r="FO40" s="418"/>
      <c r="FP40" s="418"/>
      <c r="FQ40" s="418"/>
      <c r="FR40" s="418"/>
      <c r="FS40" s="418"/>
      <c r="FT40" s="418"/>
      <c r="FU40" s="418"/>
      <c r="FV40" s="418"/>
      <c r="FW40" s="418"/>
      <c r="FX40" s="418"/>
      <c r="FY40" s="418"/>
      <c r="FZ40" s="418"/>
      <c r="GA40" s="418"/>
      <c r="GB40" s="418"/>
      <c r="GC40" s="418"/>
      <c r="GD40" s="418"/>
      <c r="GE40" s="418"/>
      <c r="GF40" s="418"/>
      <c r="GG40" s="418"/>
      <c r="GH40" s="418"/>
      <c r="GI40" s="418"/>
      <c r="GJ40" s="418"/>
      <c r="GK40" s="418"/>
      <c r="GL40" s="418"/>
      <c r="GM40" s="418"/>
      <c r="GN40" s="418"/>
      <c r="GO40" s="418"/>
      <c r="GP40" s="418"/>
      <c r="GQ40" s="418"/>
      <c r="GR40" s="418"/>
      <c r="GS40" s="418"/>
      <c r="GT40" s="418"/>
      <c r="GU40" s="418"/>
      <c r="GV40" s="418"/>
      <c r="GW40" s="418"/>
      <c r="GX40" s="418"/>
      <c r="GY40" s="418"/>
      <c r="GZ40" s="418"/>
      <c r="HA40" s="418"/>
      <c r="HB40" s="418"/>
      <c r="HC40" s="418"/>
      <c r="HD40" s="418"/>
      <c r="HE40" s="418"/>
      <c r="HF40" s="418"/>
      <c r="HG40" s="418"/>
      <c r="HH40" s="418"/>
      <c r="HI40" s="418"/>
      <c r="HJ40" s="418"/>
      <c r="HK40" s="418"/>
      <c r="HL40" s="418"/>
      <c r="HM40" s="418"/>
      <c r="HN40" s="418"/>
      <c r="HO40" s="418"/>
      <c r="HP40" s="418"/>
      <c r="HQ40" s="418"/>
      <c r="HR40" s="418"/>
      <c r="HS40" s="418"/>
      <c r="HT40" s="418"/>
      <c r="HU40" s="418"/>
      <c r="HV40" s="418"/>
      <c r="HW40" s="418"/>
      <c r="HX40" s="418"/>
      <c r="HY40" s="418"/>
      <c r="HZ40" s="418"/>
      <c r="IA40" s="418"/>
      <c r="IB40" s="418"/>
      <c r="IC40" s="418"/>
      <c r="ID40" s="418"/>
      <c r="IE40" s="418"/>
      <c r="IF40" s="418"/>
      <c r="IG40" s="418"/>
      <c r="IH40" s="418"/>
      <c r="II40" s="418"/>
      <c r="IJ40" s="418"/>
      <c r="IK40" s="418"/>
      <c r="IL40" s="418"/>
      <c r="IM40" s="418"/>
      <c r="IN40" s="418"/>
      <c r="IO40" s="418"/>
      <c r="IP40" s="418"/>
      <c r="IQ40" s="418"/>
      <c r="IR40" s="418"/>
      <c r="IS40" s="418"/>
      <c r="IT40" s="418"/>
      <c r="IU40" s="418"/>
      <c r="IV40" s="418"/>
      <c r="IW40" s="418"/>
    </row>
    <row r="41" customFormat="false" ht="12.75" hidden="false" customHeight="false" outlineLevel="0" collapsed="false">
      <c r="A41" s="223"/>
      <c r="B41" s="444"/>
      <c r="C41" s="444"/>
      <c r="D41" s="444"/>
      <c r="E41" s="444"/>
      <c r="F41" s="444"/>
      <c r="G41" s="444"/>
      <c r="H41" s="444"/>
      <c r="I41" s="444"/>
      <c r="J41" s="444"/>
      <c r="K41" s="444"/>
      <c r="L41" s="444"/>
      <c r="M41" s="444"/>
      <c r="N41" s="444"/>
      <c r="O41" s="444"/>
      <c r="P41" s="444"/>
      <c r="Q41" s="444"/>
      <c r="R41" s="444"/>
      <c r="S41" s="444"/>
      <c r="T41" s="444"/>
      <c r="U41" s="444"/>
      <c r="V41" s="418"/>
      <c r="W41" s="224"/>
      <c r="X41" s="418"/>
      <c r="Y41" s="418"/>
      <c r="Z41" s="418"/>
      <c r="AA41" s="418"/>
      <c r="AB41" s="418"/>
      <c r="AC41" s="418"/>
      <c r="AD41" s="418"/>
      <c r="AE41" s="418"/>
      <c r="AF41" s="418"/>
      <c r="AG41" s="418"/>
      <c r="AH41" s="418"/>
      <c r="AI41" s="418"/>
      <c r="AJ41" s="418"/>
      <c r="AK41" s="418"/>
      <c r="AL41" s="418"/>
      <c r="AM41" s="418"/>
      <c r="AN41" s="418"/>
      <c r="AO41" s="418"/>
      <c r="AP41" s="418"/>
      <c r="AQ41" s="418"/>
      <c r="AR41" s="418"/>
      <c r="AS41" s="418"/>
      <c r="AT41" s="418"/>
      <c r="AU41" s="418"/>
      <c r="AV41" s="418"/>
      <c r="AW41" s="418"/>
      <c r="AX41" s="418"/>
      <c r="AY41" s="418"/>
      <c r="AZ41" s="418"/>
      <c r="BA41" s="418"/>
      <c r="BB41" s="418"/>
      <c r="BC41" s="418"/>
      <c r="BD41" s="418"/>
      <c r="BE41" s="418"/>
      <c r="BF41" s="418"/>
      <c r="BG41" s="418"/>
      <c r="BH41" s="418"/>
      <c r="BI41" s="418"/>
      <c r="BJ41" s="418"/>
      <c r="BK41" s="418"/>
      <c r="BL41" s="418"/>
      <c r="BM41" s="418"/>
      <c r="BN41" s="418"/>
      <c r="BO41" s="418"/>
      <c r="BP41" s="418"/>
      <c r="BQ41" s="418"/>
      <c r="BR41" s="418"/>
      <c r="BS41" s="418"/>
      <c r="BT41" s="418"/>
      <c r="BU41" s="418"/>
      <c r="BV41" s="418"/>
      <c r="BW41" s="418"/>
      <c r="BX41" s="418"/>
      <c r="BY41" s="418"/>
      <c r="BZ41" s="418"/>
      <c r="CA41" s="418"/>
      <c r="CB41" s="418"/>
      <c r="CC41" s="418"/>
      <c r="CD41" s="418"/>
      <c r="CE41" s="418"/>
      <c r="CF41" s="418"/>
      <c r="CG41" s="418"/>
      <c r="CH41" s="418"/>
      <c r="CI41" s="418"/>
      <c r="CJ41" s="418"/>
      <c r="CK41" s="418"/>
      <c r="CL41" s="418"/>
      <c r="CM41" s="418"/>
      <c r="CN41" s="418"/>
      <c r="CO41" s="418"/>
      <c r="CP41" s="418"/>
      <c r="CQ41" s="418"/>
      <c r="CR41" s="418"/>
      <c r="CS41" s="418"/>
      <c r="CT41" s="418"/>
      <c r="CU41" s="418"/>
      <c r="CV41" s="418"/>
      <c r="CW41" s="418"/>
      <c r="CX41" s="418"/>
      <c r="CY41" s="418"/>
      <c r="CZ41" s="418"/>
      <c r="DA41" s="418"/>
      <c r="DB41" s="418"/>
      <c r="DC41" s="418"/>
      <c r="DD41" s="418"/>
      <c r="DE41" s="418"/>
      <c r="DF41" s="418"/>
      <c r="DG41" s="418"/>
      <c r="DH41" s="418"/>
      <c r="DI41" s="418"/>
      <c r="DJ41" s="418"/>
      <c r="DK41" s="418"/>
      <c r="DL41" s="418"/>
      <c r="DM41" s="418"/>
      <c r="DN41" s="418"/>
      <c r="DO41" s="418"/>
      <c r="DP41" s="418"/>
      <c r="DQ41" s="418"/>
      <c r="DR41" s="418"/>
      <c r="DS41" s="418"/>
      <c r="DT41" s="418"/>
      <c r="DU41" s="418"/>
      <c r="DV41" s="418"/>
      <c r="DW41" s="418"/>
      <c r="DX41" s="418"/>
      <c r="DY41" s="418"/>
      <c r="DZ41" s="418"/>
      <c r="EA41" s="418"/>
      <c r="EB41" s="418"/>
      <c r="EC41" s="418"/>
      <c r="ED41" s="418"/>
      <c r="EE41" s="418"/>
      <c r="EF41" s="418"/>
      <c r="EG41" s="418"/>
      <c r="EH41" s="418"/>
      <c r="EI41" s="418"/>
      <c r="EJ41" s="418"/>
      <c r="EK41" s="418"/>
      <c r="EL41" s="418"/>
      <c r="EM41" s="418"/>
      <c r="EN41" s="418"/>
      <c r="EO41" s="418"/>
      <c r="EP41" s="418"/>
      <c r="EQ41" s="418"/>
      <c r="ER41" s="418"/>
      <c r="ES41" s="418"/>
      <c r="ET41" s="418"/>
      <c r="EU41" s="418"/>
      <c r="EV41" s="418"/>
      <c r="EW41" s="418"/>
      <c r="EX41" s="418"/>
      <c r="EY41" s="418"/>
      <c r="EZ41" s="418"/>
      <c r="FA41" s="418"/>
      <c r="FB41" s="418"/>
      <c r="FC41" s="418"/>
      <c r="FD41" s="418"/>
      <c r="FE41" s="418"/>
      <c r="FF41" s="418"/>
      <c r="FG41" s="418"/>
      <c r="FH41" s="418"/>
      <c r="FI41" s="418"/>
      <c r="FJ41" s="418"/>
      <c r="FK41" s="418"/>
      <c r="FL41" s="418"/>
      <c r="FM41" s="418"/>
      <c r="FN41" s="418"/>
      <c r="FO41" s="418"/>
      <c r="FP41" s="418"/>
      <c r="FQ41" s="418"/>
      <c r="FR41" s="418"/>
      <c r="FS41" s="418"/>
      <c r="FT41" s="418"/>
      <c r="FU41" s="418"/>
      <c r="FV41" s="418"/>
      <c r="FW41" s="418"/>
      <c r="FX41" s="418"/>
      <c r="FY41" s="418"/>
      <c r="FZ41" s="418"/>
      <c r="GA41" s="418"/>
      <c r="GB41" s="418"/>
      <c r="GC41" s="418"/>
      <c r="GD41" s="418"/>
      <c r="GE41" s="418"/>
      <c r="GF41" s="418"/>
      <c r="GG41" s="418"/>
      <c r="GH41" s="418"/>
      <c r="GI41" s="418"/>
      <c r="GJ41" s="418"/>
      <c r="GK41" s="418"/>
      <c r="GL41" s="418"/>
      <c r="GM41" s="418"/>
      <c r="GN41" s="418"/>
      <c r="GO41" s="418"/>
      <c r="GP41" s="418"/>
      <c r="GQ41" s="418"/>
      <c r="GR41" s="418"/>
      <c r="GS41" s="418"/>
      <c r="GT41" s="418"/>
      <c r="GU41" s="418"/>
      <c r="GV41" s="418"/>
      <c r="GW41" s="418"/>
      <c r="GX41" s="418"/>
      <c r="GY41" s="418"/>
      <c r="GZ41" s="418"/>
      <c r="HA41" s="418"/>
      <c r="HB41" s="418"/>
      <c r="HC41" s="418"/>
      <c r="HD41" s="418"/>
      <c r="HE41" s="418"/>
      <c r="HF41" s="418"/>
      <c r="HG41" s="418"/>
      <c r="HH41" s="418"/>
      <c r="HI41" s="418"/>
      <c r="HJ41" s="418"/>
      <c r="HK41" s="418"/>
      <c r="HL41" s="418"/>
      <c r="HM41" s="418"/>
      <c r="HN41" s="418"/>
      <c r="HO41" s="418"/>
      <c r="HP41" s="418"/>
      <c r="HQ41" s="418"/>
      <c r="HR41" s="418"/>
      <c r="HS41" s="418"/>
      <c r="HT41" s="418"/>
      <c r="HU41" s="418"/>
      <c r="HV41" s="418"/>
      <c r="HW41" s="418"/>
      <c r="HX41" s="418"/>
      <c r="HY41" s="418"/>
      <c r="HZ41" s="418"/>
      <c r="IA41" s="418"/>
      <c r="IB41" s="418"/>
      <c r="IC41" s="418"/>
      <c r="ID41" s="418"/>
      <c r="IE41" s="418"/>
      <c r="IF41" s="418"/>
      <c r="IG41" s="418"/>
      <c r="IH41" s="418"/>
      <c r="II41" s="418"/>
      <c r="IJ41" s="418"/>
      <c r="IK41" s="418"/>
      <c r="IL41" s="418"/>
      <c r="IM41" s="418"/>
      <c r="IN41" s="418"/>
      <c r="IO41" s="418"/>
      <c r="IP41" s="418"/>
      <c r="IQ41" s="418"/>
      <c r="IR41" s="418"/>
      <c r="IS41" s="418"/>
      <c r="IT41" s="418"/>
      <c r="IU41" s="418"/>
      <c r="IV41" s="418"/>
      <c r="IW41" s="418"/>
    </row>
    <row r="42" customFormat="false" ht="12.75" hidden="false" customHeight="false" outlineLevel="0" collapsed="false">
      <c r="A42" s="113" t="s">
        <v>139</v>
      </c>
      <c r="B42" s="34" t="e">
        <f aca="false">B40*-Assumptions!$D$39</f>
        <v>#VALUE!</v>
      </c>
      <c r="C42" s="34" t="e">
        <f aca="false">C40*-Assumptions!$D$39</f>
        <v>#VALUE!</v>
      </c>
      <c r="D42" s="34" t="e">
        <f aca="false">D40*-Assumptions!$D$39</f>
        <v>#VALUE!</v>
      </c>
      <c r="E42" s="34" t="e">
        <f aca="false">E40*-Assumptions!$D$39</f>
        <v>#VALUE!</v>
      </c>
      <c r="F42" s="34" t="e">
        <f aca="false">F40*-Assumptions!$D$39</f>
        <v>#VALUE!</v>
      </c>
      <c r="G42" s="34" t="e">
        <f aca="false">G40*-Assumptions!$D$39</f>
        <v>#VALUE!</v>
      </c>
      <c r="H42" s="34" t="e">
        <f aca="false">H40*-Assumptions!$D$39</f>
        <v>#VALUE!</v>
      </c>
      <c r="I42" s="34" t="e">
        <f aca="false">I40*-Assumptions!$D$39</f>
        <v>#VALUE!</v>
      </c>
      <c r="J42" s="34" t="e">
        <f aca="false">J40*-Assumptions!$D$39</f>
        <v>#VALUE!</v>
      </c>
      <c r="K42" s="34" t="e">
        <f aca="false">K40*-Assumptions!$D$39</f>
        <v>#VALUE!</v>
      </c>
      <c r="L42" s="34" t="e">
        <f aca="false">L40*-Assumptions!$D$39</f>
        <v>#VALUE!</v>
      </c>
      <c r="M42" s="34" t="e">
        <f aca="false">M40*-Assumptions!$D$39</f>
        <v>#VALUE!</v>
      </c>
      <c r="N42" s="34" t="e">
        <f aca="false">N40*-Assumptions!$D$39</f>
        <v>#VALUE!</v>
      </c>
      <c r="O42" s="34" t="e">
        <f aca="false">O40*-Assumptions!$D$39</f>
        <v>#VALUE!</v>
      </c>
      <c r="P42" s="34" t="e">
        <f aca="false">P40*-Assumptions!$D$39</f>
        <v>#VALUE!</v>
      </c>
      <c r="Q42" s="34" t="e">
        <f aca="false">Q40*-Assumptions!$D$39</f>
        <v>#VALUE!</v>
      </c>
      <c r="R42" s="34" t="e">
        <f aca="false">R40*-Assumptions!$D$39</f>
        <v>#VALUE!</v>
      </c>
      <c r="S42" s="34" t="e">
        <f aca="false">S40*-Assumptions!$D$39</f>
        <v>#VALUE!</v>
      </c>
      <c r="T42" s="34" t="e">
        <f aca="false">T40*-Assumptions!$D$39</f>
        <v>#VALUE!</v>
      </c>
      <c r="U42" s="34" t="e">
        <f aca="false">U40*-Assumptions!$D$39</f>
        <v>#VALUE!</v>
      </c>
      <c r="W42" s="224" t="e">
        <f aca="false">SUM(B42:U42)</f>
        <v>#VALUE!</v>
      </c>
    </row>
    <row r="43" customFormat="false" ht="12.75" hidden="false" customHeight="false" outlineLevel="0" collapsed="false">
      <c r="A43" s="113" t="s">
        <v>140</v>
      </c>
      <c r="B43" s="446" t="e">
        <f aca="false">(B40+B42)*-Assumptions!$D$38</f>
        <v>#VALUE!</v>
      </c>
      <c r="C43" s="446" t="e">
        <f aca="false">(C40+C42)*-Assumptions!$D$38</f>
        <v>#VALUE!</v>
      </c>
      <c r="D43" s="446" t="e">
        <f aca="false">(D40+D42)*-Assumptions!$D$38</f>
        <v>#VALUE!</v>
      </c>
      <c r="E43" s="446" t="e">
        <f aca="false">(E40+E42)*-Assumptions!$D$38</f>
        <v>#VALUE!</v>
      </c>
      <c r="F43" s="446" t="e">
        <f aca="false">(F40+F42)*-Assumptions!$D$38</f>
        <v>#VALUE!</v>
      </c>
      <c r="G43" s="446" t="e">
        <f aca="false">(G40+G42)*-Assumptions!$D$38</f>
        <v>#VALUE!</v>
      </c>
      <c r="H43" s="446" t="e">
        <f aca="false">(H40+H42)*-Assumptions!$D$38</f>
        <v>#VALUE!</v>
      </c>
      <c r="I43" s="446" t="e">
        <f aca="false">(I40+I42)*-Assumptions!$D$38</f>
        <v>#VALUE!</v>
      </c>
      <c r="J43" s="446" t="e">
        <f aca="false">(J40+J42)*-Assumptions!$D$38</f>
        <v>#VALUE!</v>
      </c>
      <c r="K43" s="446" t="e">
        <f aca="false">(K40+K42)*-Assumptions!$D$38</f>
        <v>#VALUE!</v>
      </c>
      <c r="L43" s="446" t="e">
        <f aca="false">(L40+L42)*-Assumptions!$D$38</f>
        <v>#VALUE!</v>
      </c>
      <c r="M43" s="446" t="e">
        <f aca="false">(M40+M42)*-Assumptions!$D$38</f>
        <v>#VALUE!</v>
      </c>
      <c r="N43" s="446" t="e">
        <f aca="false">(N40+N42)*-Assumptions!$D$38</f>
        <v>#VALUE!</v>
      </c>
      <c r="O43" s="446" t="e">
        <f aca="false">(O40+O42)*-Assumptions!$D$38</f>
        <v>#VALUE!</v>
      </c>
      <c r="P43" s="446" t="e">
        <f aca="false">(P40+P42)*-Assumptions!$D$38</f>
        <v>#VALUE!</v>
      </c>
      <c r="Q43" s="446" t="e">
        <f aca="false">(Q40+Q42)*-Assumptions!$D$38</f>
        <v>#VALUE!</v>
      </c>
      <c r="R43" s="446" t="e">
        <f aca="false">(R40+R42)*-Assumptions!$D$38</f>
        <v>#VALUE!</v>
      </c>
      <c r="S43" s="446" t="e">
        <f aca="false">(S40+S42)*-Assumptions!$D$38</f>
        <v>#VALUE!</v>
      </c>
      <c r="T43" s="446" t="e">
        <f aca="false">(T40+T42)*-Assumptions!$D$38</f>
        <v>#VALUE!</v>
      </c>
      <c r="U43" s="446" t="e">
        <f aca="false">(U40+U42)*-Assumptions!$D$38</f>
        <v>#VALUE!</v>
      </c>
      <c r="W43" s="224" t="e">
        <f aca="false">SUM(B43:U43)</f>
        <v>#VALUE!</v>
      </c>
    </row>
    <row r="44" customFormat="false" ht="6" hidden="false" customHeight="tru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</row>
    <row r="45" customFormat="false" ht="15.75" hidden="false" customHeight="false" outlineLevel="0" collapsed="false">
      <c r="A45" s="235" t="s">
        <v>232</v>
      </c>
      <c r="B45" s="447" t="e">
        <f aca="false">SUM(B40:B43)</f>
        <v>#VALUE!</v>
      </c>
      <c r="C45" s="447" t="e">
        <f aca="false">SUM(C40:C43)</f>
        <v>#VALUE!</v>
      </c>
      <c r="D45" s="447" t="e">
        <f aca="false">SUM(D40:D43)</f>
        <v>#VALUE!</v>
      </c>
      <c r="E45" s="447" t="e">
        <f aca="false">SUM(E40:E43)</f>
        <v>#VALUE!</v>
      </c>
      <c r="F45" s="447" t="e">
        <f aca="false">SUM(F40:F43)</f>
        <v>#VALUE!</v>
      </c>
      <c r="G45" s="447" t="e">
        <f aca="false">SUM(G40:G43)</f>
        <v>#VALUE!</v>
      </c>
      <c r="H45" s="447" t="e">
        <f aca="false">SUM(H40:H43)</f>
        <v>#VALUE!</v>
      </c>
      <c r="I45" s="447" t="e">
        <f aca="false">SUM(I40:I43)</f>
        <v>#VALUE!</v>
      </c>
      <c r="J45" s="447" t="e">
        <f aca="false">SUM(J40:J43)</f>
        <v>#VALUE!</v>
      </c>
      <c r="K45" s="447" t="e">
        <f aca="false">SUM(K40:K43)</f>
        <v>#VALUE!</v>
      </c>
      <c r="L45" s="447" t="e">
        <f aca="false">SUM(L40:L43)</f>
        <v>#VALUE!</v>
      </c>
      <c r="M45" s="447" t="e">
        <f aca="false">SUM(M40:M43)</f>
        <v>#VALUE!</v>
      </c>
      <c r="N45" s="447" t="e">
        <f aca="false">SUM(N40:N43)</f>
        <v>#VALUE!</v>
      </c>
      <c r="O45" s="447" t="e">
        <f aca="false">SUM(O40:O43)</f>
        <v>#VALUE!</v>
      </c>
      <c r="P45" s="447" t="e">
        <f aca="false">SUM(P40:P43)</f>
        <v>#VALUE!</v>
      </c>
      <c r="Q45" s="447" t="e">
        <f aca="false">SUM(Q40:Q43)</f>
        <v>#VALUE!</v>
      </c>
      <c r="R45" s="447" t="e">
        <f aca="false">SUM(R40:R43)</f>
        <v>#VALUE!</v>
      </c>
      <c r="S45" s="447" t="e">
        <f aca="false">SUM(S40:S43)</f>
        <v>#VALUE!</v>
      </c>
      <c r="T45" s="447" t="e">
        <f aca="false">SUM(T40:T43)</f>
        <v>#VALUE!</v>
      </c>
      <c r="U45" s="447" t="e">
        <f aca="false">SUM(U40:U43)</f>
        <v>#VALUE!</v>
      </c>
      <c r="V45" s="448"/>
      <c r="W45" s="224" t="e">
        <f aca="false">SUM(B45:U45)</f>
        <v>#VALUE!</v>
      </c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8"/>
      <c r="AK45" s="448"/>
      <c r="AL45" s="448"/>
      <c r="AM45" s="448"/>
      <c r="AN45" s="448"/>
      <c r="AO45" s="448"/>
      <c r="AP45" s="448"/>
      <c r="AQ45" s="448"/>
      <c r="AR45" s="448"/>
      <c r="AS45" s="448"/>
      <c r="AT45" s="448"/>
      <c r="AU45" s="448"/>
      <c r="AV45" s="448"/>
      <c r="AW45" s="448"/>
      <c r="AX45" s="448"/>
      <c r="AY45" s="448"/>
      <c r="AZ45" s="448"/>
      <c r="BA45" s="448"/>
      <c r="BB45" s="448"/>
      <c r="BC45" s="448"/>
      <c r="BD45" s="448"/>
      <c r="BE45" s="448"/>
      <c r="BF45" s="448"/>
      <c r="BG45" s="448"/>
      <c r="BH45" s="448"/>
      <c r="BI45" s="448"/>
      <c r="BJ45" s="448"/>
      <c r="BK45" s="448"/>
      <c r="BL45" s="448"/>
      <c r="BM45" s="448"/>
      <c r="BN45" s="448"/>
      <c r="BO45" s="448"/>
      <c r="BP45" s="448"/>
      <c r="BQ45" s="448"/>
      <c r="BR45" s="448"/>
      <c r="BS45" s="448"/>
      <c r="BT45" s="448"/>
      <c r="BU45" s="448"/>
      <c r="BV45" s="448"/>
      <c r="BW45" s="448"/>
      <c r="BX45" s="448"/>
      <c r="BY45" s="448"/>
      <c r="BZ45" s="448"/>
      <c r="CA45" s="448"/>
      <c r="CB45" s="448"/>
      <c r="CC45" s="448"/>
      <c r="CD45" s="448"/>
      <c r="CE45" s="448"/>
      <c r="CF45" s="448"/>
      <c r="CG45" s="448"/>
      <c r="CH45" s="448"/>
      <c r="CI45" s="448"/>
      <c r="CJ45" s="448"/>
      <c r="CK45" s="448"/>
      <c r="CL45" s="448"/>
      <c r="CM45" s="448"/>
      <c r="CN45" s="448"/>
      <c r="CO45" s="448"/>
      <c r="CP45" s="448"/>
      <c r="CQ45" s="448"/>
      <c r="CR45" s="448"/>
      <c r="CS45" s="448"/>
      <c r="CT45" s="448"/>
      <c r="CU45" s="448"/>
      <c r="CV45" s="448"/>
      <c r="CW45" s="448"/>
      <c r="CX45" s="448"/>
      <c r="CY45" s="448"/>
      <c r="CZ45" s="448"/>
      <c r="DA45" s="448"/>
      <c r="DB45" s="448"/>
      <c r="DC45" s="448"/>
      <c r="DD45" s="448"/>
      <c r="DE45" s="448"/>
      <c r="DF45" s="448"/>
      <c r="DG45" s="448"/>
      <c r="DH45" s="448"/>
      <c r="DI45" s="448"/>
      <c r="DJ45" s="448"/>
      <c r="DK45" s="448"/>
      <c r="DL45" s="448"/>
      <c r="DM45" s="448"/>
      <c r="DN45" s="448"/>
      <c r="DO45" s="448"/>
      <c r="DP45" s="448"/>
      <c r="DQ45" s="448"/>
      <c r="DR45" s="448"/>
      <c r="DS45" s="448"/>
      <c r="DT45" s="448"/>
      <c r="DU45" s="448"/>
      <c r="DV45" s="448"/>
      <c r="DW45" s="448"/>
      <c r="DX45" s="448"/>
      <c r="DY45" s="448"/>
      <c r="DZ45" s="448"/>
      <c r="EA45" s="448"/>
      <c r="EB45" s="448"/>
      <c r="EC45" s="448"/>
      <c r="ED45" s="448"/>
      <c r="EE45" s="448"/>
      <c r="EF45" s="448"/>
      <c r="EG45" s="448"/>
      <c r="EH45" s="448"/>
      <c r="EI45" s="448"/>
      <c r="EJ45" s="448"/>
      <c r="EK45" s="448"/>
      <c r="EL45" s="448"/>
      <c r="EM45" s="448"/>
      <c r="EN45" s="448"/>
      <c r="EO45" s="448"/>
      <c r="EP45" s="448"/>
      <c r="EQ45" s="448"/>
      <c r="ER45" s="448"/>
      <c r="ES45" s="448"/>
      <c r="ET45" s="448"/>
      <c r="EU45" s="448"/>
      <c r="EV45" s="448"/>
      <c r="EW45" s="448"/>
      <c r="EX45" s="448"/>
      <c r="EY45" s="448"/>
      <c r="EZ45" s="448"/>
      <c r="FA45" s="448"/>
      <c r="FB45" s="448"/>
      <c r="FC45" s="448"/>
      <c r="FD45" s="448"/>
      <c r="FE45" s="448"/>
      <c r="FF45" s="448"/>
      <c r="FG45" s="448"/>
      <c r="FH45" s="448"/>
      <c r="FI45" s="448"/>
      <c r="FJ45" s="448"/>
      <c r="FK45" s="448"/>
      <c r="FL45" s="448"/>
      <c r="FM45" s="448"/>
      <c r="FN45" s="448"/>
      <c r="FO45" s="448"/>
      <c r="FP45" s="448"/>
      <c r="FQ45" s="448"/>
      <c r="FR45" s="448"/>
      <c r="FS45" s="448"/>
      <c r="FT45" s="448"/>
      <c r="FU45" s="448"/>
      <c r="FV45" s="448"/>
      <c r="FW45" s="448"/>
      <c r="FX45" s="448"/>
      <c r="FY45" s="448"/>
      <c r="FZ45" s="448"/>
      <c r="GA45" s="448"/>
      <c r="GB45" s="448"/>
      <c r="GC45" s="448"/>
      <c r="GD45" s="448"/>
      <c r="GE45" s="448"/>
      <c r="GF45" s="448"/>
      <c r="GG45" s="448"/>
      <c r="GH45" s="448"/>
      <c r="GI45" s="448"/>
      <c r="GJ45" s="448"/>
      <c r="GK45" s="448"/>
      <c r="GL45" s="448"/>
      <c r="GM45" s="448"/>
      <c r="GN45" s="448"/>
      <c r="GO45" s="448"/>
      <c r="GP45" s="448"/>
      <c r="GQ45" s="448"/>
      <c r="GR45" s="448"/>
      <c r="GS45" s="448"/>
      <c r="GT45" s="448"/>
      <c r="GU45" s="448"/>
      <c r="GV45" s="448"/>
      <c r="GW45" s="448"/>
      <c r="GX45" s="448"/>
      <c r="GY45" s="448"/>
      <c r="GZ45" s="448"/>
      <c r="HA45" s="448"/>
      <c r="HB45" s="448"/>
      <c r="HC45" s="448"/>
      <c r="HD45" s="448"/>
      <c r="HE45" s="448"/>
      <c r="HF45" s="448"/>
      <c r="HG45" s="448"/>
      <c r="HH45" s="448"/>
      <c r="HI45" s="448"/>
      <c r="HJ45" s="448"/>
      <c r="HK45" s="448"/>
      <c r="HL45" s="448"/>
      <c r="HM45" s="448"/>
      <c r="HN45" s="448"/>
      <c r="HO45" s="448"/>
      <c r="HP45" s="448"/>
      <c r="HQ45" s="448"/>
      <c r="HR45" s="448"/>
      <c r="HS45" s="448"/>
      <c r="HT45" s="448"/>
      <c r="HU45" s="448"/>
      <c r="HV45" s="448"/>
      <c r="HW45" s="448"/>
      <c r="HX45" s="448"/>
      <c r="HY45" s="448"/>
      <c r="HZ45" s="448"/>
      <c r="IA45" s="448"/>
      <c r="IB45" s="448"/>
      <c r="IC45" s="448"/>
      <c r="ID45" s="448"/>
      <c r="IE45" s="448"/>
      <c r="IF45" s="448"/>
      <c r="IG45" s="448"/>
      <c r="IH45" s="448"/>
      <c r="II45" s="448"/>
      <c r="IJ45" s="448"/>
      <c r="IK45" s="448"/>
      <c r="IL45" s="448"/>
      <c r="IM45" s="448"/>
      <c r="IN45" s="448"/>
      <c r="IO45" s="448"/>
      <c r="IP45" s="448"/>
      <c r="IQ45" s="448"/>
      <c r="IR45" s="448"/>
      <c r="IS45" s="448"/>
      <c r="IT45" s="448"/>
      <c r="IU45" s="448"/>
      <c r="IV45" s="448"/>
      <c r="IW45" s="448"/>
    </row>
    <row r="46" customFormat="false" ht="9" hidden="false" customHeight="false" outlineLevel="1" collapsed="false">
      <c r="A46" s="441"/>
      <c r="B46" s="449"/>
      <c r="C46" s="449"/>
      <c r="D46" s="449"/>
      <c r="E46" s="449"/>
      <c r="F46" s="449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0"/>
      <c r="W46" s="440"/>
      <c r="X46" s="440"/>
      <c r="Y46" s="440"/>
      <c r="Z46" s="440"/>
      <c r="AA46" s="440"/>
      <c r="AB46" s="440"/>
      <c r="AC46" s="440"/>
      <c r="AD46" s="440"/>
      <c r="AE46" s="440"/>
      <c r="AF46" s="440"/>
      <c r="AG46" s="440"/>
      <c r="AH46" s="440"/>
      <c r="AI46" s="440"/>
      <c r="AJ46" s="440"/>
      <c r="AK46" s="440"/>
      <c r="AL46" s="440"/>
      <c r="AM46" s="440"/>
      <c r="AN46" s="440"/>
      <c r="AO46" s="440"/>
      <c r="AP46" s="440"/>
      <c r="AQ46" s="440"/>
      <c r="AR46" s="440"/>
      <c r="AS46" s="440"/>
      <c r="AT46" s="440"/>
      <c r="AU46" s="440"/>
      <c r="AV46" s="440"/>
      <c r="AW46" s="440"/>
      <c r="AX46" s="440"/>
      <c r="AY46" s="440"/>
      <c r="AZ46" s="440"/>
      <c r="BA46" s="440"/>
      <c r="BB46" s="440"/>
      <c r="BC46" s="440"/>
      <c r="BD46" s="440"/>
      <c r="BE46" s="440"/>
      <c r="BF46" s="440"/>
      <c r="BG46" s="440"/>
      <c r="BH46" s="440"/>
      <c r="BI46" s="440"/>
      <c r="BJ46" s="440"/>
      <c r="BK46" s="440"/>
      <c r="BL46" s="440"/>
      <c r="BM46" s="440"/>
      <c r="BN46" s="440"/>
      <c r="BO46" s="440"/>
      <c r="BP46" s="440"/>
      <c r="BQ46" s="440"/>
      <c r="BR46" s="440"/>
      <c r="BS46" s="440"/>
      <c r="BT46" s="440"/>
      <c r="BU46" s="440"/>
      <c r="BV46" s="440"/>
      <c r="BW46" s="440"/>
      <c r="BX46" s="440"/>
      <c r="BY46" s="440"/>
      <c r="BZ46" s="440"/>
      <c r="CA46" s="440"/>
      <c r="CB46" s="440"/>
      <c r="CC46" s="440"/>
      <c r="CD46" s="440"/>
      <c r="CE46" s="440"/>
      <c r="CF46" s="440"/>
      <c r="CG46" s="440"/>
      <c r="CH46" s="440"/>
      <c r="CI46" s="440"/>
      <c r="CJ46" s="440"/>
      <c r="CK46" s="440"/>
      <c r="CL46" s="440"/>
      <c r="CM46" s="440"/>
      <c r="CN46" s="440"/>
      <c r="CO46" s="440"/>
      <c r="CP46" s="440"/>
      <c r="CQ46" s="440"/>
      <c r="CR46" s="440"/>
      <c r="CS46" s="440"/>
      <c r="CT46" s="440"/>
      <c r="CU46" s="440"/>
      <c r="CV46" s="440"/>
      <c r="CW46" s="440"/>
      <c r="CX46" s="440"/>
      <c r="CY46" s="440"/>
      <c r="CZ46" s="440"/>
      <c r="DA46" s="440"/>
      <c r="DB46" s="440"/>
      <c r="DC46" s="440"/>
      <c r="DD46" s="440"/>
      <c r="DE46" s="440"/>
      <c r="DF46" s="440"/>
      <c r="DG46" s="440"/>
      <c r="DH46" s="440"/>
      <c r="DI46" s="440"/>
      <c r="DJ46" s="440"/>
      <c r="DK46" s="440"/>
      <c r="DL46" s="440"/>
      <c r="DM46" s="440"/>
      <c r="DN46" s="440"/>
      <c r="DO46" s="440"/>
      <c r="DP46" s="440"/>
      <c r="DQ46" s="440"/>
      <c r="DR46" s="440"/>
      <c r="DS46" s="440"/>
      <c r="DT46" s="440"/>
      <c r="DU46" s="440"/>
      <c r="DV46" s="440"/>
      <c r="DW46" s="440"/>
      <c r="DX46" s="440"/>
      <c r="DY46" s="440"/>
      <c r="DZ46" s="440"/>
      <c r="EA46" s="440"/>
      <c r="EB46" s="440"/>
      <c r="EC46" s="440"/>
      <c r="ED46" s="440"/>
      <c r="EE46" s="440"/>
      <c r="EF46" s="440"/>
      <c r="EG46" s="440"/>
      <c r="EH46" s="440"/>
      <c r="EI46" s="440"/>
      <c r="EJ46" s="440"/>
      <c r="EK46" s="440"/>
      <c r="EL46" s="440"/>
      <c r="EM46" s="440"/>
      <c r="EN46" s="440"/>
      <c r="EO46" s="440"/>
      <c r="EP46" s="440"/>
      <c r="EQ46" s="440"/>
      <c r="ER46" s="440"/>
      <c r="ES46" s="440"/>
      <c r="ET46" s="440"/>
      <c r="EU46" s="440"/>
      <c r="EV46" s="440"/>
      <c r="EW46" s="440"/>
      <c r="EX46" s="440"/>
      <c r="EY46" s="440"/>
      <c r="EZ46" s="440"/>
      <c r="FA46" s="440"/>
      <c r="FB46" s="440"/>
      <c r="FC46" s="440"/>
      <c r="FD46" s="440"/>
      <c r="FE46" s="440"/>
      <c r="FF46" s="440"/>
      <c r="FG46" s="440"/>
      <c r="FH46" s="440"/>
      <c r="FI46" s="440"/>
      <c r="FJ46" s="440"/>
      <c r="FK46" s="440"/>
      <c r="FL46" s="440"/>
      <c r="FM46" s="440"/>
      <c r="FN46" s="440"/>
      <c r="FO46" s="440"/>
      <c r="FP46" s="440"/>
      <c r="FQ46" s="440"/>
      <c r="FR46" s="440"/>
      <c r="FS46" s="440"/>
      <c r="FT46" s="440"/>
      <c r="FU46" s="440"/>
      <c r="FV46" s="440"/>
      <c r="FW46" s="440"/>
      <c r="FX46" s="440"/>
      <c r="FY46" s="440"/>
      <c r="FZ46" s="440"/>
      <c r="GA46" s="440"/>
      <c r="GB46" s="440"/>
      <c r="GC46" s="440"/>
      <c r="GD46" s="440"/>
      <c r="GE46" s="440"/>
      <c r="GF46" s="440"/>
      <c r="GG46" s="440"/>
      <c r="GH46" s="440"/>
      <c r="GI46" s="440"/>
      <c r="GJ46" s="440"/>
      <c r="GK46" s="440"/>
      <c r="GL46" s="440"/>
      <c r="GM46" s="440"/>
      <c r="GN46" s="440"/>
      <c r="GO46" s="440"/>
      <c r="GP46" s="440"/>
      <c r="GQ46" s="440"/>
      <c r="GR46" s="440"/>
      <c r="GS46" s="440"/>
      <c r="GT46" s="440"/>
      <c r="GU46" s="440"/>
      <c r="GV46" s="440"/>
      <c r="GW46" s="440"/>
      <c r="GX46" s="440"/>
      <c r="GY46" s="440"/>
      <c r="GZ46" s="440"/>
      <c r="HA46" s="440"/>
      <c r="HB46" s="440"/>
      <c r="HC46" s="440"/>
      <c r="HD46" s="440"/>
      <c r="HE46" s="440"/>
      <c r="HF46" s="440"/>
      <c r="HG46" s="440"/>
      <c r="HH46" s="440"/>
      <c r="HI46" s="440"/>
      <c r="HJ46" s="440"/>
      <c r="HK46" s="440"/>
      <c r="HL46" s="440"/>
      <c r="HM46" s="440"/>
      <c r="HN46" s="440"/>
      <c r="HO46" s="440"/>
      <c r="HP46" s="440"/>
      <c r="HQ46" s="440"/>
      <c r="HR46" s="440"/>
      <c r="HS46" s="440"/>
      <c r="HT46" s="440"/>
      <c r="HU46" s="440"/>
      <c r="HV46" s="440"/>
      <c r="HW46" s="440"/>
      <c r="HX46" s="440"/>
      <c r="HY46" s="440"/>
      <c r="HZ46" s="440"/>
      <c r="IA46" s="440"/>
      <c r="IB46" s="440"/>
      <c r="IC46" s="440"/>
      <c r="ID46" s="440"/>
      <c r="IE46" s="440"/>
      <c r="IF46" s="440"/>
      <c r="IG46" s="440"/>
      <c r="IH46" s="440"/>
      <c r="II46" s="440"/>
      <c r="IJ46" s="440"/>
      <c r="IK46" s="440"/>
      <c r="IL46" s="440"/>
      <c r="IM46" s="440"/>
      <c r="IN46" s="440"/>
      <c r="IO46" s="440"/>
      <c r="IP46" s="440"/>
      <c r="IQ46" s="440"/>
      <c r="IR46" s="440"/>
      <c r="IS46" s="440"/>
      <c r="IT46" s="440"/>
      <c r="IU46" s="440"/>
      <c r="IV46" s="440"/>
      <c r="IW46" s="440"/>
    </row>
    <row r="47" customFormat="false" ht="12.75" hidden="false" customHeight="false" outlineLevel="0" collapsed="false">
      <c r="A47" s="223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2.75" hidden="false" customHeight="false" outlineLevel="1" collapsed="false">
      <c r="A48" s="383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8.75" hidden="false" customHeight="false" outlineLevel="1" collapsed="false">
      <c r="A49" s="450" t="s">
        <v>259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false" outlineLevel="1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3.5" hidden="false" customHeight="false" outlineLevel="1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5" t="s">
        <v>161</v>
      </c>
    </row>
    <row r="54" customFormat="false" ht="12.75" hidden="false" customHeight="false" outlineLevel="1" collapsed="false">
      <c r="A54" s="379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228"/>
    </row>
    <row r="55" customFormat="false" ht="12.75" hidden="false" customHeight="false" outlineLevel="1" collapsed="false">
      <c r="A55" s="383" t="s">
        <v>234</v>
      </c>
      <c r="B55" s="384" t="e">
        <f aca="false">B32-B12</f>
        <v>#VALUE!</v>
      </c>
      <c r="C55" s="384" t="e">
        <f aca="false">C32-C12</f>
        <v>#VALUE!</v>
      </c>
      <c r="D55" s="384" t="e">
        <f aca="false">D32-D12</f>
        <v>#VALUE!</v>
      </c>
      <c r="E55" s="384" t="n">
        <f aca="false">E32</f>
        <v>32576.4098922976</v>
      </c>
      <c r="F55" s="384" t="n">
        <f aca="false">F32</f>
        <v>34334.3676788559</v>
      </c>
      <c r="G55" s="384" t="n">
        <f aca="false">G32</f>
        <v>34773.7737720611</v>
      </c>
      <c r="H55" s="384" t="n">
        <f aca="false">H32</f>
        <v>35219.3522573856</v>
      </c>
      <c r="I55" s="384" t="n">
        <f aca="false">I32</f>
        <v>35668.275249289</v>
      </c>
      <c r="J55" s="384" t="n">
        <f aca="false">J32</f>
        <v>36130.8399851352</v>
      </c>
      <c r="K55" s="384" t="n">
        <f aca="false">K32</f>
        <v>36181.7394997458</v>
      </c>
      <c r="L55" s="384" t="n">
        <f aca="false">L32</f>
        <v>37058.1072248987</v>
      </c>
      <c r="M55" s="384" t="n">
        <f aca="false">M32</f>
        <v>37964.6000349568</v>
      </c>
      <c r="N55" s="384" t="n">
        <f aca="false">N32</f>
        <v>38809.1592311715</v>
      </c>
      <c r="O55" s="384" t="n">
        <f aca="false">O32</f>
        <v>39536.4438125154</v>
      </c>
      <c r="P55" s="384" t="n">
        <f aca="false">P32</f>
        <v>40275.9472671372</v>
      </c>
      <c r="Q55" s="384" t="n">
        <f aca="false">Q32</f>
        <v>40814.2169259911</v>
      </c>
      <c r="R55" s="384" t="n">
        <f aca="false">R32</f>
        <v>41352.4825872713</v>
      </c>
      <c r="S55" s="384" t="n">
        <f aca="false">S32</f>
        <v>41896.4304791372</v>
      </c>
      <c r="T55" s="384" t="n">
        <f aca="false">T32</f>
        <v>42446.0844077772</v>
      </c>
      <c r="U55" s="384" t="n">
        <f aca="false">U32</f>
        <v>43001.4664164658</v>
      </c>
      <c r="W55" s="227" t="e">
        <f aca="false">SUM(B55:U55)</f>
        <v>#VALUE!</v>
      </c>
    </row>
    <row r="56" customFormat="false" ht="12.75" hidden="false" customHeight="false" outlineLevel="0" collapsed="false">
      <c r="A56" s="383" t="s">
        <v>186</v>
      </c>
      <c r="B56" s="384" t="n">
        <f aca="false">B27</f>
        <v>579.4</v>
      </c>
      <c r="C56" s="384" t="n">
        <f aca="false">C27</f>
        <v>573.6</v>
      </c>
      <c r="D56" s="384" t="n">
        <f aca="false">D27</f>
        <v>567.9</v>
      </c>
      <c r="E56" s="384" t="n">
        <f aca="false">E27</f>
        <v>562.2</v>
      </c>
      <c r="F56" s="384" t="n">
        <f aca="false">F27</f>
        <v>556.6</v>
      </c>
      <c r="G56" s="384" t="n">
        <f aca="false">G27</f>
        <v>551</v>
      </c>
      <c r="H56" s="384" t="n">
        <f aca="false">H27</f>
        <v>534.5</v>
      </c>
      <c r="I56" s="384" t="n">
        <f aca="false">I27</f>
        <v>518.5</v>
      </c>
      <c r="J56" s="384" t="n">
        <f aca="false">J27</f>
        <v>492.6</v>
      </c>
      <c r="K56" s="384" t="n">
        <f aca="false">K27</f>
        <v>877.7</v>
      </c>
      <c r="L56" s="384" t="n">
        <f aca="false">L27</f>
        <v>694.8</v>
      </c>
      <c r="M56" s="384" t="n">
        <f aca="false">M27</f>
        <v>493.7</v>
      </c>
      <c r="N56" s="384" t="n">
        <f aca="false">N27</f>
        <v>365.7</v>
      </c>
      <c r="O56" s="384" t="n">
        <f aca="false">O27</f>
        <v>365.7</v>
      </c>
      <c r="P56" s="384" t="n">
        <f aca="false">P27</f>
        <v>365.7</v>
      </c>
      <c r="Q56" s="384" t="n">
        <f aca="false">Q27</f>
        <v>365.7</v>
      </c>
      <c r="R56" s="384" t="n">
        <f aca="false">R27</f>
        <v>365.7</v>
      </c>
      <c r="S56" s="384" t="n">
        <f aca="false">S27</f>
        <v>365.7</v>
      </c>
      <c r="T56" s="384" t="n">
        <f aca="false">T27</f>
        <v>365.7</v>
      </c>
      <c r="U56" s="384" t="n">
        <f aca="false">T56</f>
        <v>365.7</v>
      </c>
      <c r="W56" s="227" t="n">
        <f aca="false">SUM(B56:U56)</f>
        <v>9928.1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83" t="s">
        <v>187</v>
      </c>
      <c r="B57" s="451" t="n">
        <v>-591.2</v>
      </c>
      <c r="C57" s="384" t="n">
        <f aca="false">-B56</f>
        <v>-579.4</v>
      </c>
      <c r="D57" s="384" t="n">
        <f aca="false">-C56</f>
        <v>-573.6</v>
      </c>
      <c r="E57" s="384" t="n">
        <f aca="false">-D56</f>
        <v>-567.9</v>
      </c>
      <c r="F57" s="384" t="n">
        <f aca="false">-E56</f>
        <v>-562.2</v>
      </c>
      <c r="G57" s="384" t="n">
        <f aca="false">-F56</f>
        <v>-556.6</v>
      </c>
      <c r="H57" s="384" t="n">
        <f aca="false">-G56</f>
        <v>-551</v>
      </c>
      <c r="I57" s="384" t="n">
        <f aca="false">-H56</f>
        <v>-534.5</v>
      </c>
      <c r="J57" s="384" t="n">
        <f aca="false">-I56</f>
        <v>-518.5</v>
      </c>
      <c r="K57" s="384" t="n">
        <f aca="false">-J56</f>
        <v>-492.6</v>
      </c>
      <c r="L57" s="384" t="n">
        <f aca="false">-K56</f>
        <v>-877.7</v>
      </c>
      <c r="M57" s="384" t="n">
        <f aca="false">-L56</f>
        <v>-694.8</v>
      </c>
      <c r="N57" s="384" t="n">
        <f aca="false">-M56</f>
        <v>-493.7</v>
      </c>
      <c r="O57" s="384" t="n">
        <f aca="false">-N56</f>
        <v>-365.7</v>
      </c>
      <c r="P57" s="384" t="n">
        <f aca="false">-O56</f>
        <v>-365.7</v>
      </c>
      <c r="Q57" s="384" t="n">
        <f aca="false">-P56</f>
        <v>-365.7</v>
      </c>
      <c r="R57" s="384" t="n">
        <f aca="false">-Q56</f>
        <v>-365.7</v>
      </c>
      <c r="S57" s="384" t="n">
        <f aca="false">-R56</f>
        <v>-365.7</v>
      </c>
      <c r="T57" s="384" t="n">
        <f aca="false">-S56</f>
        <v>-365.7</v>
      </c>
      <c r="U57" s="384" t="n">
        <f aca="false">-T56</f>
        <v>-365.7</v>
      </c>
      <c r="W57" s="227" t="n">
        <f aca="false">SUM(B57:U57)</f>
        <v>-10153.6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1" collapsed="false">
      <c r="A58" s="383" t="s">
        <v>235</v>
      </c>
      <c r="B58" s="452" t="n">
        <f aca="false">-Debt!B77*Allocation!$E$8</f>
        <v>-14914.9094074996</v>
      </c>
      <c r="C58" s="452" t="n">
        <f aca="false">-Debt!C77*Allocation!$E$8</f>
        <v>-14902.7059156789</v>
      </c>
      <c r="D58" s="452" t="n">
        <f aca="false">-Debt!D77*Allocation!$E$8</f>
        <v>-14832.9913857362</v>
      </c>
      <c r="E58" s="452" t="n">
        <f aca="false">-Debt!E77*Allocation!$E$8</f>
        <v>-14621.4335327177</v>
      </c>
      <c r="F58" s="452" t="n">
        <f aca="false">-Debt!F77*Allocation!$E$8</f>
        <v>-15301.4068398047</v>
      </c>
      <c r="G58" s="452" t="n">
        <f aca="false">-Debt!G77*Allocation!$E$8</f>
        <v>-15389.6313200564</v>
      </c>
      <c r="H58" s="452" t="n">
        <f aca="false">-Debt!H77*Allocation!$E$8</f>
        <v>-15292.9959739942</v>
      </c>
      <c r="I58" s="452" t="n">
        <f aca="false">-Debt!I77*Allocation!$E$8</f>
        <v>-15435.6010418586</v>
      </c>
      <c r="J58" s="452" t="n">
        <f aca="false">-Debt!J77*Allocation!$E$8</f>
        <v>-15323.3005403675</v>
      </c>
      <c r="K58" s="452" t="n">
        <f aca="false">-Debt!K77*Allocation!$E$8</f>
        <v>-15499.9619423766</v>
      </c>
      <c r="L58" s="452" t="n">
        <f aca="false">-Debt!L77*Allocation!$E$8</f>
        <v>-15356.1540634358</v>
      </c>
      <c r="M58" s="452" t="n">
        <f aca="false">-Debt!M77*Allocation!$E$8</f>
        <v>-14547.6439801935</v>
      </c>
      <c r="N58" s="452" t="n">
        <f aca="false">-Debt!N77*Allocation!$E$8</f>
        <v>-13698.9524327552</v>
      </c>
      <c r="O58" s="452" t="n">
        <f aca="false">-Debt!O77*Allocation!$E$8</f>
        <v>-12870.3516174148</v>
      </c>
      <c r="P58" s="452" t="n">
        <f aca="false">-Debt!P77*Allocation!$E$8</f>
        <v>-12401.4726036911</v>
      </c>
      <c r="Q58" s="452" t="n">
        <f aca="false">-Debt!Q77*Allocation!$E$8</f>
        <v>-11902.060217457</v>
      </c>
      <c r="R58" s="452" t="n">
        <f aca="false">-Debt!R77*Allocation!$E$8</f>
        <v>-10979.7026523261</v>
      </c>
      <c r="S58" s="452" t="n">
        <f aca="false">-Debt!S77*Allocation!$E$8</f>
        <v>-8629.35454898502</v>
      </c>
      <c r="T58" s="452" t="n">
        <f aca="false">-Debt!T77*Allocation!$E$8</f>
        <v>-7883.61381517871</v>
      </c>
      <c r="U58" s="452" t="n">
        <f aca="false">-Debt!U77*Allocation!$E$8</f>
        <v>-6399.36030869013</v>
      </c>
      <c r="W58" s="227" t="n">
        <f aca="false">SUM(B58:U58)</f>
        <v>-266183.604140218</v>
      </c>
    </row>
    <row r="59" customFormat="false" ht="12.75" hidden="false" customHeight="false" outlineLevel="1" collapsed="false">
      <c r="A59" s="383"/>
      <c r="B59" s="455"/>
      <c r="C59" s="455"/>
      <c r="D59" s="455"/>
      <c r="E59" s="455"/>
      <c r="F59" s="455"/>
      <c r="G59" s="455"/>
      <c r="H59" s="455"/>
      <c r="I59" s="455"/>
      <c r="J59" s="455"/>
      <c r="K59" s="455"/>
      <c r="L59" s="455"/>
      <c r="M59" s="455"/>
      <c r="N59" s="455"/>
      <c r="O59" s="455"/>
      <c r="P59" s="455"/>
      <c r="Q59" s="455"/>
      <c r="R59" s="455"/>
      <c r="S59" s="455"/>
      <c r="T59" s="455"/>
      <c r="U59" s="455"/>
      <c r="W59" s="376"/>
    </row>
    <row r="60" customFormat="false" ht="12.75" hidden="false" customHeight="false" outlineLevel="1" collapsed="false">
      <c r="A60" s="379" t="s">
        <v>236</v>
      </c>
      <c r="B60" s="453" t="e">
        <f aca="false">SUM(B55:B58)</f>
        <v>#VALUE!</v>
      </c>
      <c r="C60" s="453" t="e">
        <f aca="false">SUM(C55:C58)</f>
        <v>#VALUE!</v>
      </c>
      <c r="D60" s="453" t="e">
        <f aca="false">SUM(D55:D58)</f>
        <v>#VALUE!</v>
      </c>
      <c r="E60" s="453" t="n">
        <f aca="false">SUM(E55:E58)</f>
        <v>17949.2763595799</v>
      </c>
      <c r="F60" s="453" t="n">
        <f aca="false">SUM(F55:F58)</f>
        <v>19027.3608390512</v>
      </c>
      <c r="G60" s="453" t="n">
        <f aca="false">SUM(G55:G58)</f>
        <v>19378.5424520047</v>
      </c>
      <c r="H60" s="453" t="n">
        <f aca="false">SUM(H55:H58)</f>
        <v>19909.8562833913</v>
      </c>
      <c r="I60" s="453" t="n">
        <f aca="false">SUM(I55:I58)</f>
        <v>20216.6742074304</v>
      </c>
      <c r="J60" s="453" t="n">
        <f aca="false">SUM(J55:J58)</f>
        <v>20781.6394447677</v>
      </c>
      <c r="K60" s="453" t="n">
        <f aca="false">SUM(K55:K58)</f>
        <v>21066.8775573692</v>
      </c>
      <c r="L60" s="453" t="n">
        <f aca="false">SUM(L55:L58)</f>
        <v>21519.0531614629</v>
      </c>
      <c r="M60" s="453" t="n">
        <f aca="false">SUM(M55:M58)</f>
        <v>23215.8560547633</v>
      </c>
      <c r="N60" s="453" t="n">
        <f aca="false">SUM(N55:N58)</f>
        <v>24982.2067984164</v>
      </c>
      <c r="O60" s="453" t="n">
        <f aca="false">SUM(O55:O58)</f>
        <v>26666.0921951006</v>
      </c>
      <c r="P60" s="453" t="n">
        <f aca="false">SUM(P55:P58)</f>
        <v>27874.474663446</v>
      </c>
      <c r="Q60" s="453" t="n">
        <f aca="false">SUM(Q55:Q58)</f>
        <v>28912.1567085341</v>
      </c>
      <c r="R60" s="453" t="n">
        <f aca="false">SUM(R55:R58)</f>
        <v>30372.7799349452</v>
      </c>
      <c r="S60" s="453" t="n">
        <f aca="false">SUM(S55:S58)</f>
        <v>33267.0759301522</v>
      </c>
      <c r="T60" s="453" t="n">
        <f aca="false">SUM(T55:T58)</f>
        <v>34562.4705925985</v>
      </c>
      <c r="U60" s="453" t="n">
        <f aca="false">SUM(U55:U58)</f>
        <v>36602.1061077757</v>
      </c>
      <c r="V60" s="418"/>
      <c r="W60" s="227" t="e">
        <f aca="false">SUM(B60:U60)</f>
        <v>#VALUE!</v>
      </c>
      <c r="X60" s="418"/>
      <c r="Y60" s="418"/>
      <c r="Z60" s="418"/>
      <c r="AA60" s="418"/>
      <c r="AB60" s="418"/>
      <c r="AC60" s="418"/>
      <c r="AD60" s="418"/>
      <c r="AE60" s="418"/>
      <c r="AF60" s="418"/>
      <c r="AG60" s="418"/>
      <c r="AH60" s="418"/>
      <c r="AI60" s="418"/>
      <c r="AJ60" s="418"/>
      <c r="AK60" s="418"/>
      <c r="AL60" s="418"/>
      <c r="AM60" s="418"/>
      <c r="AN60" s="418"/>
      <c r="AO60" s="418"/>
      <c r="AP60" s="418"/>
      <c r="AQ60" s="418"/>
      <c r="AR60" s="418"/>
      <c r="AS60" s="418"/>
      <c r="AT60" s="418"/>
      <c r="AU60" s="418"/>
      <c r="AV60" s="418"/>
      <c r="AW60" s="418"/>
      <c r="AX60" s="418"/>
      <c r="AY60" s="418"/>
      <c r="AZ60" s="418"/>
      <c r="BA60" s="418"/>
      <c r="BB60" s="418"/>
      <c r="BC60" s="418"/>
      <c r="BD60" s="418"/>
      <c r="BE60" s="418"/>
      <c r="BF60" s="418"/>
      <c r="BG60" s="418"/>
      <c r="BH60" s="418"/>
      <c r="BI60" s="418"/>
      <c r="BJ60" s="418"/>
      <c r="BK60" s="418"/>
      <c r="BL60" s="418"/>
      <c r="BM60" s="418"/>
      <c r="BN60" s="418"/>
      <c r="BO60" s="418"/>
      <c r="BP60" s="418"/>
      <c r="BQ60" s="418"/>
      <c r="BR60" s="418"/>
      <c r="BS60" s="418"/>
      <c r="BT60" s="418"/>
      <c r="BU60" s="418"/>
      <c r="BV60" s="418"/>
      <c r="BW60" s="418"/>
      <c r="BX60" s="418"/>
      <c r="BY60" s="418"/>
      <c r="BZ60" s="418"/>
      <c r="CA60" s="418"/>
      <c r="CB60" s="418"/>
      <c r="CC60" s="418"/>
      <c r="CD60" s="418"/>
      <c r="CE60" s="418"/>
      <c r="CF60" s="418"/>
      <c r="CG60" s="418"/>
      <c r="CH60" s="418"/>
      <c r="CI60" s="418"/>
      <c r="CJ60" s="418"/>
      <c r="CK60" s="418"/>
      <c r="CL60" s="418"/>
      <c r="CM60" s="418"/>
      <c r="CN60" s="418"/>
      <c r="CO60" s="418"/>
      <c r="CP60" s="418"/>
      <c r="CQ60" s="418"/>
      <c r="CR60" s="418"/>
      <c r="CS60" s="418"/>
      <c r="CT60" s="418"/>
      <c r="CU60" s="418"/>
      <c r="CV60" s="418"/>
      <c r="CW60" s="418"/>
      <c r="CX60" s="418"/>
      <c r="CY60" s="418"/>
      <c r="CZ60" s="418"/>
      <c r="DA60" s="418"/>
      <c r="DB60" s="418"/>
      <c r="DC60" s="418"/>
      <c r="DD60" s="418"/>
      <c r="DE60" s="418"/>
      <c r="DF60" s="418"/>
      <c r="DG60" s="418"/>
      <c r="DH60" s="418"/>
      <c r="DI60" s="418"/>
      <c r="DJ60" s="418"/>
      <c r="DK60" s="418"/>
      <c r="DL60" s="418"/>
      <c r="DM60" s="418"/>
      <c r="DN60" s="418"/>
      <c r="DO60" s="418"/>
      <c r="DP60" s="418"/>
      <c r="DQ60" s="418"/>
      <c r="DR60" s="418"/>
      <c r="DS60" s="418"/>
      <c r="DT60" s="418"/>
      <c r="DU60" s="418"/>
      <c r="DV60" s="418"/>
      <c r="DW60" s="418"/>
      <c r="DX60" s="418"/>
      <c r="DY60" s="418"/>
      <c r="DZ60" s="418"/>
      <c r="EA60" s="418"/>
      <c r="EB60" s="418"/>
      <c r="EC60" s="418"/>
      <c r="ED60" s="418"/>
      <c r="EE60" s="418"/>
      <c r="EF60" s="418"/>
      <c r="EG60" s="418"/>
      <c r="EH60" s="418"/>
      <c r="EI60" s="418"/>
      <c r="EJ60" s="418"/>
      <c r="EK60" s="418"/>
      <c r="EL60" s="418"/>
      <c r="EM60" s="418"/>
      <c r="EN60" s="418"/>
      <c r="EO60" s="418"/>
      <c r="EP60" s="418"/>
      <c r="EQ60" s="418"/>
      <c r="ER60" s="418"/>
      <c r="ES60" s="418"/>
      <c r="ET60" s="418"/>
      <c r="EU60" s="418"/>
      <c r="EV60" s="418"/>
      <c r="EW60" s="418"/>
      <c r="EX60" s="418"/>
      <c r="EY60" s="418"/>
      <c r="EZ60" s="418"/>
      <c r="FA60" s="418"/>
      <c r="FB60" s="418"/>
      <c r="FC60" s="418"/>
      <c r="FD60" s="418"/>
      <c r="FE60" s="418"/>
      <c r="FF60" s="418"/>
      <c r="FG60" s="418"/>
      <c r="FH60" s="418"/>
      <c r="FI60" s="418"/>
      <c r="FJ60" s="418"/>
      <c r="FK60" s="418"/>
      <c r="FL60" s="418"/>
      <c r="FM60" s="418"/>
      <c r="FN60" s="418"/>
      <c r="FO60" s="418"/>
      <c r="FP60" s="418"/>
      <c r="FQ60" s="418"/>
      <c r="FR60" s="418"/>
      <c r="FS60" s="418"/>
      <c r="FT60" s="418"/>
      <c r="FU60" s="418"/>
      <c r="FV60" s="418"/>
      <c r="FW60" s="418"/>
      <c r="FX60" s="418"/>
      <c r="FY60" s="418"/>
      <c r="FZ60" s="418"/>
      <c r="GA60" s="418"/>
      <c r="GB60" s="418"/>
      <c r="GC60" s="418"/>
      <c r="GD60" s="418"/>
      <c r="GE60" s="418"/>
      <c r="GF60" s="418"/>
      <c r="GG60" s="418"/>
      <c r="GH60" s="418"/>
      <c r="GI60" s="418"/>
      <c r="GJ60" s="418"/>
      <c r="GK60" s="418"/>
      <c r="GL60" s="418"/>
      <c r="GM60" s="418"/>
      <c r="GN60" s="418"/>
      <c r="GO60" s="418"/>
      <c r="GP60" s="418"/>
      <c r="GQ60" s="418"/>
      <c r="GR60" s="418"/>
      <c r="GS60" s="418"/>
      <c r="GT60" s="418"/>
      <c r="GU60" s="418"/>
      <c r="GV60" s="418"/>
      <c r="GW60" s="418"/>
      <c r="GX60" s="418"/>
      <c r="GY60" s="418"/>
      <c r="GZ60" s="418"/>
      <c r="HA60" s="418"/>
      <c r="HB60" s="418"/>
      <c r="HC60" s="418"/>
      <c r="HD60" s="418"/>
      <c r="HE60" s="418"/>
      <c r="HF60" s="418"/>
      <c r="HG60" s="418"/>
      <c r="HH60" s="418"/>
      <c r="HI60" s="418"/>
      <c r="HJ60" s="418"/>
      <c r="HK60" s="418"/>
      <c r="HL60" s="418"/>
      <c r="HM60" s="418"/>
      <c r="HN60" s="418"/>
      <c r="HO60" s="418"/>
      <c r="HP60" s="418"/>
      <c r="HQ60" s="418"/>
      <c r="HR60" s="418"/>
      <c r="HS60" s="418"/>
      <c r="HT60" s="418"/>
      <c r="HU60" s="418"/>
      <c r="HV60" s="418"/>
      <c r="HW60" s="418"/>
      <c r="HX60" s="418"/>
      <c r="HY60" s="418"/>
      <c r="HZ60" s="418"/>
      <c r="IA60" s="418"/>
      <c r="IB60" s="418"/>
      <c r="IC60" s="418"/>
      <c r="ID60" s="418"/>
      <c r="IE60" s="418"/>
      <c r="IF60" s="418"/>
      <c r="IG60" s="418"/>
      <c r="IH60" s="418"/>
      <c r="II60" s="418"/>
      <c r="IJ60" s="418"/>
      <c r="IK60" s="418"/>
      <c r="IL60" s="418"/>
      <c r="IM60" s="418"/>
      <c r="IN60" s="418"/>
      <c r="IO60" s="418"/>
      <c r="IP60" s="418"/>
      <c r="IQ60" s="418"/>
      <c r="IR60" s="418"/>
      <c r="IS60" s="418"/>
      <c r="IT60" s="418"/>
      <c r="IU60" s="418"/>
      <c r="IV60" s="418"/>
      <c r="IW60" s="418"/>
    </row>
    <row r="61" customFormat="false" ht="12.75" hidden="false" customHeight="false" outlineLevel="1" collapsed="false">
      <c r="A61" s="379"/>
      <c r="B61" s="384"/>
      <c r="C61" s="384"/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  <c r="T61" s="384"/>
      <c r="U61" s="384"/>
      <c r="W61" s="376"/>
    </row>
    <row r="62" customFormat="false" ht="12.75" hidden="false" customHeight="false" outlineLevel="1" collapsed="false">
      <c r="A62" s="383" t="s">
        <v>237</v>
      </c>
      <c r="B62" s="446" t="e">
        <f aca="false">-B101</f>
        <v>#VALUE!</v>
      </c>
      <c r="C62" s="446" t="e">
        <f aca="false">-C101</f>
        <v>#VALUE!</v>
      </c>
      <c r="D62" s="446" t="e">
        <f aca="false">-D101</f>
        <v>#VALUE!</v>
      </c>
      <c r="E62" s="446" t="e">
        <f aca="false">-E101</f>
        <v>#VALUE!</v>
      </c>
      <c r="F62" s="446" t="e">
        <f aca="false">-F101</f>
        <v>#VALUE!</v>
      </c>
      <c r="G62" s="446" t="e">
        <f aca="false">-G101</f>
        <v>#VALUE!</v>
      </c>
      <c r="H62" s="446" t="e">
        <f aca="false">-H101</f>
        <v>#VALUE!</v>
      </c>
      <c r="I62" s="446" t="e">
        <f aca="false">-I101</f>
        <v>#VALUE!</v>
      </c>
      <c r="J62" s="446" t="e">
        <f aca="false">-J101</f>
        <v>#VALUE!</v>
      </c>
      <c r="K62" s="446" t="e">
        <f aca="false">-K101</f>
        <v>#VALUE!</v>
      </c>
      <c r="L62" s="446" t="e">
        <f aca="false">-L101</f>
        <v>#VALUE!</v>
      </c>
      <c r="M62" s="446" t="e">
        <f aca="false">-M101</f>
        <v>#VALUE!</v>
      </c>
      <c r="N62" s="446" t="e">
        <f aca="false">-N101</f>
        <v>#VALUE!</v>
      </c>
      <c r="O62" s="446" t="e">
        <f aca="false">-O101</f>
        <v>#VALUE!</v>
      </c>
      <c r="P62" s="446" t="e">
        <f aca="false">-P101</f>
        <v>#VALUE!</v>
      </c>
      <c r="Q62" s="446" t="e">
        <f aca="false">-Q101</f>
        <v>#VALUE!</v>
      </c>
      <c r="R62" s="446" t="e">
        <f aca="false">-R101</f>
        <v>#VALUE!</v>
      </c>
      <c r="S62" s="446" t="e">
        <f aca="false">-S101</f>
        <v>#VALUE!</v>
      </c>
      <c r="T62" s="446" t="e">
        <f aca="false">-T101</f>
        <v>#VALUE!</v>
      </c>
      <c r="U62" s="446" t="e">
        <f aca="false">-U101</f>
        <v>#VALUE!</v>
      </c>
      <c r="W62" s="227" t="e">
        <f aca="false">SUM(B62:U62)</f>
        <v>#VALUE!</v>
      </c>
    </row>
    <row r="63" customFormat="false" ht="12.75" hidden="false" customHeight="false" outlineLevel="1" collapsed="false">
      <c r="A63" s="383" t="s">
        <v>238</v>
      </c>
      <c r="B63" s="454" t="e">
        <f aca="false">-Allocation!$E$8*Tax!B24</f>
        <v>#VALUE!</v>
      </c>
      <c r="C63" s="454" t="e">
        <f aca="false">-Allocation!$E$8*Tax!C24</f>
        <v>#VALUE!</v>
      </c>
      <c r="D63" s="454" t="e">
        <f aca="false">-Allocation!$E$8*Tax!D24</f>
        <v>#VALUE!</v>
      </c>
      <c r="E63" s="454" t="e">
        <f aca="false">-Allocation!$E$8*Tax!E24</f>
        <v>#VALUE!</v>
      </c>
      <c r="F63" s="454" t="e">
        <f aca="false">-Allocation!$E$8*Tax!F24</f>
        <v>#VALUE!</v>
      </c>
      <c r="G63" s="454" t="e">
        <f aca="false">-Allocation!$E$8*Tax!G24</f>
        <v>#VALUE!</v>
      </c>
      <c r="H63" s="454" t="e">
        <f aca="false">-Allocation!$E$8*Tax!H24</f>
        <v>#VALUE!</v>
      </c>
      <c r="I63" s="454" t="e">
        <f aca="false">-Allocation!$E$8*Tax!I24</f>
        <v>#VALUE!</v>
      </c>
      <c r="J63" s="454" t="e">
        <f aca="false">-Allocation!$E$8*Tax!J24</f>
        <v>#VALUE!</v>
      </c>
      <c r="K63" s="454" t="e">
        <f aca="false">-Allocation!$E$8*Tax!K24</f>
        <v>#VALUE!</v>
      </c>
      <c r="L63" s="454" t="e">
        <f aca="false">-Allocation!$E$8*Tax!L24</f>
        <v>#VALUE!</v>
      </c>
      <c r="M63" s="454" t="e">
        <f aca="false">-Allocation!$E$8*Tax!M24</f>
        <v>#VALUE!</v>
      </c>
      <c r="N63" s="454" t="e">
        <f aca="false">-Allocation!$E$8*Tax!N24</f>
        <v>#VALUE!</v>
      </c>
      <c r="O63" s="454" t="e">
        <f aca="false">-Allocation!$E$8*Tax!O24</f>
        <v>#VALUE!</v>
      </c>
      <c r="P63" s="454" t="e">
        <f aca="false">-Allocation!$E$8*Tax!P24</f>
        <v>#VALUE!</v>
      </c>
      <c r="Q63" s="454" t="e">
        <f aca="false">-Allocation!$E$8*Tax!Q24</f>
        <v>#VALUE!</v>
      </c>
      <c r="R63" s="454" t="e">
        <f aca="false">-Allocation!$E$8*Tax!R24</f>
        <v>#VALUE!</v>
      </c>
      <c r="S63" s="454" t="e">
        <f aca="false">-Allocation!$E$8*Tax!S24</f>
        <v>#VALUE!</v>
      </c>
      <c r="T63" s="454" t="e">
        <f aca="false">-Allocation!$E$8*Tax!T24</f>
        <v>#VALUE!</v>
      </c>
      <c r="U63" s="454" t="e">
        <f aca="false">-Allocation!$E$8*Tax!U24</f>
        <v>#VALUE!</v>
      </c>
      <c r="W63" s="227" t="e">
        <f aca="false">SUM(B63:U63)</f>
        <v>#VALUE!</v>
      </c>
    </row>
    <row r="64" customFormat="false" ht="12.75" hidden="false" customHeight="false" outlineLevel="1" collapsed="false">
      <c r="A64" s="383"/>
      <c r="B64" s="446"/>
      <c r="C64" s="446"/>
      <c r="D64" s="446"/>
      <c r="E64" s="446"/>
      <c r="F64" s="446"/>
      <c r="G64" s="446"/>
      <c r="H64" s="446"/>
      <c r="I64" s="446"/>
      <c r="J64" s="446"/>
      <c r="K64" s="446"/>
      <c r="L64" s="446"/>
      <c r="M64" s="446"/>
      <c r="N64" s="446"/>
      <c r="O64" s="446"/>
      <c r="P64" s="446"/>
      <c r="Q64" s="446"/>
      <c r="R64" s="446"/>
      <c r="S64" s="446"/>
      <c r="T64" s="446"/>
      <c r="U64" s="446"/>
      <c r="W64" s="376"/>
    </row>
    <row r="65" customFormat="false" ht="15.75" hidden="false" customHeight="false" outlineLevel="1" collapsed="false">
      <c r="A65" s="512" t="s">
        <v>239</v>
      </c>
      <c r="B65" s="457" t="e">
        <f aca="false">B60+B63+B62</f>
        <v>#VALUE!</v>
      </c>
      <c r="C65" s="457" t="e">
        <f aca="false">C60+C63+C62</f>
        <v>#VALUE!</v>
      </c>
      <c r="D65" s="457" t="e">
        <f aca="false">D60+D63+D62</f>
        <v>#VALUE!</v>
      </c>
      <c r="E65" s="457" t="e">
        <f aca="false">E60+E63+E62</f>
        <v>#VALUE!</v>
      </c>
      <c r="F65" s="457" t="e">
        <f aca="false">F60+F63+F62</f>
        <v>#VALUE!</v>
      </c>
      <c r="G65" s="457" t="e">
        <f aca="false">G60+G63+G62</f>
        <v>#VALUE!</v>
      </c>
      <c r="H65" s="457" t="e">
        <f aca="false">H60+H63+H62</f>
        <v>#VALUE!</v>
      </c>
      <c r="I65" s="457" t="e">
        <f aca="false">I60+I63+I62</f>
        <v>#VALUE!</v>
      </c>
      <c r="J65" s="457" t="e">
        <f aca="false">J60+J63+J62</f>
        <v>#VALUE!</v>
      </c>
      <c r="K65" s="457" t="e">
        <f aca="false">K60+K63+K62</f>
        <v>#VALUE!</v>
      </c>
      <c r="L65" s="457" t="e">
        <f aca="false">L60+L63+L62</f>
        <v>#VALUE!</v>
      </c>
      <c r="M65" s="457" t="e">
        <f aca="false">M60+M63+M62</f>
        <v>#VALUE!</v>
      </c>
      <c r="N65" s="457" t="e">
        <f aca="false">N60+N63+N62</f>
        <v>#VALUE!</v>
      </c>
      <c r="O65" s="457" t="e">
        <f aca="false">O60+O63+O62</f>
        <v>#VALUE!</v>
      </c>
      <c r="P65" s="457" t="e">
        <f aca="false">P60+P63+P62</f>
        <v>#VALUE!</v>
      </c>
      <c r="Q65" s="457" t="e">
        <f aca="false">Q60+Q63+Q62</f>
        <v>#VALUE!</v>
      </c>
      <c r="R65" s="457" t="e">
        <f aca="false">R60+R63+R62</f>
        <v>#VALUE!</v>
      </c>
      <c r="S65" s="457" t="e">
        <f aca="false">S60+S63+S62</f>
        <v>#VALUE!</v>
      </c>
      <c r="T65" s="457" t="e">
        <f aca="false">T60+T63+T62</f>
        <v>#VALUE!</v>
      </c>
      <c r="U65" s="457" t="e">
        <f aca="false">U60+U63+U62</f>
        <v>#VALUE!</v>
      </c>
      <c r="V65" s="448"/>
      <c r="W65" s="227" t="e">
        <f aca="false">SUM(B65:U65)</f>
        <v>#VALUE!</v>
      </c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448"/>
      <c r="BH65" s="448"/>
      <c r="BI65" s="448"/>
      <c r="BJ65" s="448"/>
      <c r="BK65" s="448"/>
      <c r="BL65" s="448"/>
      <c r="BM65" s="448"/>
      <c r="BN65" s="448"/>
      <c r="BO65" s="448"/>
      <c r="BP65" s="448"/>
      <c r="BQ65" s="448"/>
      <c r="BR65" s="448"/>
      <c r="BS65" s="448"/>
      <c r="BT65" s="448"/>
      <c r="BU65" s="448"/>
      <c r="BV65" s="448"/>
      <c r="BW65" s="448"/>
      <c r="BX65" s="448"/>
      <c r="BY65" s="448"/>
      <c r="BZ65" s="448"/>
      <c r="CA65" s="448"/>
      <c r="CB65" s="448"/>
      <c r="CC65" s="448"/>
      <c r="CD65" s="448"/>
      <c r="CE65" s="448"/>
      <c r="CF65" s="448"/>
      <c r="CG65" s="448"/>
      <c r="CH65" s="448"/>
      <c r="CI65" s="448"/>
      <c r="CJ65" s="448"/>
      <c r="CK65" s="448"/>
      <c r="CL65" s="448"/>
      <c r="CM65" s="448"/>
      <c r="CN65" s="448"/>
      <c r="CO65" s="448"/>
      <c r="CP65" s="448"/>
      <c r="CQ65" s="448"/>
      <c r="CR65" s="448"/>
      <c r="CS65" s="448"/>
      <c r="CT65" s="448"/>
      <c r="CU65" s="448"/>
      <c r="CV65" s="448"/>
      <c r="CW65" s="448"/>
      <c r="CX65" s="448"/>
      <c r="CY65" s="448"/>
      <c r="CZ65" s="448"/>
      <c r="DA65" s="448"/>
      <c r="DB65" s="448"/>
      <c r="DC65" s="448"/>
      <c r="DD65" s="448"/>
      <c r="DE65" s="448"/>
      <c r="DF65" s="448"/>
      <c r="DG65" s="448"/>
      <c r="DH65" s="448"/>
      <c r="DI65" s="448"/>
      <c r="DJ65" s="448"/>
      <c r="DK65" s="448"/>
      <c r="DL65" s="448"/>
      <c r="DM65" s="448"/>
      <c r="DN65" s="448"/>
      <c r="DO65" s="448"/>
      <c r="DP65" s="448"/>
      <c r="DQ65" s="448"/>
      <c r="DR65" s="448"/>
      <c r="DS65" s="448"/>
      <c r="DT65" s="448"/>
      <c r="DU65" s="448"/>
      <c r="DV65" s="448"/>
      <c r="DW65" s="448"/>
      <c r="DX65" s="448"/>
      <c r="DY65" s="448"/>
      <c r="DZ65" s="448"/>
      <c r="EA65" s="448"/>
      <c r="EB65" s="448"/>
      <c r="EC65" s="448"/>
      <c r="ED65" s="448"/>
      <c r="EE65" s="448"/>
      <c r="EF65" s="448"/>
      <c r="EG65" s="448"/>
      <c r="EH65" s="448"/>
      <c r="EI65" s="448"/>
      <c r="EJ65" s="448"/>
      <c r="EK65" s="448"/>
      <c r="EL65" s="448"/>
      <c r="EM65" s="448"/>
      <c r="EN65" s="448"/>
      <c r="EO65" s="448"/>
      <c r="EP65" s="448"/>
      <c r="EQ65" s="448"/>
      <c r="ER65" s="448"/>
      <c r="ES65" s="448"/>
      <c r="ET65" s="448"/>
      <c r="EU65" s="448"/>
      <c r="EV65" s="448"/>
      <c r="EW65" s="448"/>
      <c r="EX65" s="448"/>
      <c r="EY65" s="448"/>
      <c r="EZ65" s="448"/>
      <c r="FA65" s="448"/>
      <c r="FB65" s="448"/>
      <c r="FC65" s="448"/>
      <c r="FD65" s="448"/>
      <c r="FE65" s="448"/>
      <c r="FF65" s="448"/>
      <c r="FG65" s="448"/>
      <c r="FH65" s="448"/>
      <c r="FI65" s="448"/>
      <c r="FJ65" s="448"/>
      <c r="FK65" s="448"/>
      <c r="FL65" s="448"/>
      <c r="FM65" s="448"/>
      <c r="FN65" s="448"/>
      <c r="FO65" s="448"/>
      <c r="FP65" s="448"/>
      <c r="FQ65" s="448"/>
      <c r="FR65" s="448"/>
      <c r="FS65" s="448"/>
      <c r="FT65" s="448"/>
      <c r="FU65" s="448"/>
      <c r="FV65" s="448"/>
      <c r="FW65" s="448"/>
      <c r="FX65" s="448"/>
      <c r="FY65" s="448"/>
      <c r="FZ65" s="448"/>
      <c r="GA65" s="448"/>
      <c r="GB65" s="448"/>
      <c r="GC65" s="448"/>
      <c r="GD65" s="448"/>
      <c r="GE65" s="448"/>
      <c r="GF65" s="448"/>
      <c r="GG65" s="448"/>
      <c r="GH65" s="448"/>
      <c r="GI65" s="448"/>
      <c r="GJ65" s="448"/>
      <c r="GK65" s="448"/>
      <c r="GL65" s="448"/>
      <c r="GM65" s="448"/>
      <c r="GN65" s="448"/>
      <c r="GO65" s="448"/>
      <c r="GP65" s="448"/>
      <c r="GQ65" s="448"/>
      <c r="GR65" s="448"/>
      <c r="GS65" s="448"/>
      <c r="GT65" s="448"/>
      <c r="GU65" s="448"/>
      <c r="GV65" s="448"/>
      <c r="GW65" s="448"/>
      <c r="GX65" s="448"/>
      <c r="GY65" s="448"/>
      <c r="GZ65" s="448"/>
      <c r="HA65" s="448"/>
      <c r="HB65" s="448"/>
      <c r="HC65" s="448"/>
      <c r="HD65" s="448"/>
      <c r="HE65" s="448"/>
      <c r="HF65" s="448"/>
      <c r="HG65" s="448"/>
      <c r="HH65" s="448"/>
      <c r="HI65" s="448"/>
      <c r="HJ65" s="448"/>
      <c r="HK65" s="448"/>
      <c r="HL65" s="448"/>
      <c r="HM65" s="448"/>
      <c r="HN65" s="448"/>
      <c r="HO65" s="448"/>
      <c r="HP65" s="448"/>
      <c r="HQ65" s="448"/>
      <c r="HR65" s="448"/>
      <c r="HS65" s="448"/>
      <c r="HT65" s="448"/>
      <c r="HU65" s="448"/>
      <c r="HV65" s="448"/>
      <c r="HW65" s="448"/>
      <c r="HX65" s="448"/>
      <c r="HY65" s="448"/>
      <c r="HZ65" s="448"/>
      <c r="IA65" s="448"/>
      <c r="IB65" s="448"/>
      <c r="IC65" s="448"/>
      <c r="ID65" s="448"/>
      <c r="IE65" s="448"/>
      <c r="IF65" s="448"/>
      <c r="IG65" s="448"/>
      <c r="IH65" s="448"/>
      <c r="II65" s="448"/>
      <c r="IJ65" s="448"/>
      <c r="IK65" s="448"/>
      <c r="IL65" s="448"/>
      <c r="IM65" s="448"/>
      <c r="IN65" s="448"/>
      <c r="IO65" s="448"/>
      <c r="IP65" s="448"/>
      <c r="IQ65" s="448"/>
      <c r="IR65" s="448"/>
      <c r="IS65" s="448"/>
      <c r="IT65" s="448"/>
      <c r="IU65" s="448"/>
      <c r="IV65" s="448"/>
      <c r="IW65" s="448"/>
    </row>
    <row r="66" customFormat="false" ht="12.75" hidden="false" customHeight="false" outlineLevel="1" collapsed="false">
      <c r="A66" s="458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458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36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1" collapsed="false">
      <c r="A69" s="450" t="s">
        <v>260</v>
      </c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  <c r="N69" s="398"/>
      <c r="O69" s="398"/>
      <c r="P69" s="398"/>
      <c r="Q69" s="398"/>
      <c r="R69" s="398"/>
      <c r="S69" s="398"/>
      <c r="T69" s="398"/>
      <c r="U69" s="398"/>
    </row>
    <row r="70" customFormat="false" ht="12.75" hidden="false" customHeight="false" outlineLevel="1" collapsed="false">
      <c r="A70" s="418"/>
      <c r="B70" s="419"/>
      <c r="C70" s="419"/>
      <c r="D70" s="419"/>
      <c r="E70" s="419"/>
      <c r="F70" s="419"/>
      <c r="G70" s="420"/>
      <c r="H70" s="419"/>
      <c r="I70" s="419"/>
      <c r="J70" s="419"/>
      <c r="K70" s="419"/>
      <c r="L70" s="419"/>
      <c r="M70" s="420"/>
      <c r="N70" s="419"/>
      <c r="O70" s="419"/>
      <c r="P70" s="419"/>
      <c r="Q70" s="419"/>
      <c r="R70" s="419"/>
      <c r="S70" s="420"/>
      <c r="T70" s="419"/>
      <c r="U70" s="419"/>
    </row>
    <row r="71" customFormat="false" ht="12.75" hidden="false" customHeight="false" outlineLevel="1" collapsed="false">
      <c r="A71" s="373"/>
      <c r="B71" s="422" t="n">
        <v>3</v>
      </c>
      <c r="C71" s="422" t="n">
        <v>4</v>
      </c>
      <c r="D71" s="422" t="n">
        <v>5</v>
      </c>
      <c r="E71" s="423" t="n">
        <v>6</v>
      </c>
      <c r="F71" s="422" t="n">
        <v>7</v>
      </c>
      <c r="G71" s="422" t="n">
        <v>8</v>
      </c>
      <c r="H71" s="422" t="n">
        <v>9</v>
      </c>
      <c r="I71" s="422" t="n">
        <v>10</v>
      </c>
      <c r="J71" s="422" t="n">
        <v>11</v>
      </c>
      <c r="K71" s="423" t="n">
        <v>12</v>
      </c>
      <c r="L71" s="422" t="n">
        <v>13</v>
      </c>
      <c r="M71" s="422" t="n">
        <v>14</v>
      </c>
      <c r="N71" s="422" t="n">
        <v>15</v>
      </c>
      <c r="O71" s="422" t="n">
        <v>16</v>
      </c>
      <c r="P71" s="422" t="n">
        <v>17</v>
      </c>
      <c r="Q71" s="423" t="n">
        <v>18</v>
      </c>
      <c r="R71" s="422" t="n">
        <v>19</v>
      </c>
      <c r="S71" s="422" t="n">
        <v>20</v>
      </c>
      <c r="T71" s="422" t="n">
        <v>21</v>
      </c>
      <c r="U71" s="422" t="n">
        <v>22</v>
      </c>
    </row>
    <row r="72" customFormat="false" ht="13.5" hidden="false" customHeight="false" outlineLevel="1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1" collapsed="false">
      <c r="A73" s="373"/>
      <c r="B73" s="42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1" collapsed="false">
      <c r="A74" s="373"/>
      <c r="B74" s="425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</row>
    <row r="75" customFormat="false" ht="12.75" hidden="false" customHeight="false" outlineLevel="1" collapsed="false">
      <c r="A75" s="426" t="s">
        <v>241</v>
      </c>
      <c r="B75" s="42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</row>
    <row r="76" customFormat="false" ht="12.75" hidden="false" customHeight="false" outlineLevel="1" collapsed="false">
      <c r="A76" s="373"/>
      <c r="B76" s="425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</row>
    <row r="77" customFormat="false" ht="12.75" hidden="false" customHeight="false" outlineLevel="1" collapsed="false">
      <c r="A77" s="131" t="s">
        <v>243</v>
      </c>
      <c r="B77" s="396" t="n">
        <f aca="false">Allocation!$C$8*'Summary Output'!$C$8</f>
        <v>87384.0759876217</v>
      </c>
      <c r="C77" s="396" t="n">
        <f aca="false">Allocation!$C$8*'Summary Output'!$C$8</f>
        <v>87384.0759876217</v>
      </c>
      <c r="D77" s="396" t="n">
        <f aca="false">Allocation!$C$8*'Summary Output'!$C$8</f>
        <v>87384.0759876217</v>
      </c>
      <c r="E77" s="396" t="n">
        <f aca="false">Allocation!$C$8*'Summary Output'!$C$8</f>
        <v>87384.0759876217</v>
      </c>
      <c r="F77" s="396" t="n">
        <f aca="false">Allocation!$C$8*'Summary Output'!$C$8</f>
        <v>87384.0759876217</v>
      </c>
      <c r="G77" s="396" t="n">
        <f aca="false">Allocation!$C$8*'Summary Output'!$C$8</f>
        <v>87384.0759876217</v>
      </c>
      <c r="H77" s="396" t="n">
        <f aca="false">Allocation!$C$8*'Summary Output'!$C$8</f>
        <v>87384.0759876217</v>
      </c>
      <c r="I77" s="396" t="n">
        <f aca="false">Allocation!$C$8*'Summary Output'!$C$8</f>
        <v>87384.0759876217</v>
      </c>
      <c r="J77" s="396" t="n">
        <f aca="false">Allocation!$C$8*'Summary Output'!$C$8</f>
        <v>87384.0759876217</v>
      </c>
      <c r="K77" s="396" t="n">
        <f aca="false">Allocation!$C$8*'Summary Output'!$C$8</f>
        <v>87384.0759876217</v>
      </c>
      <c r="L77" s="396" t="n">
        <f aca="false">Allocation!$C$8*'Summary Output'!$C$8</f>
        <v>87384.0759876217</v>
      </c>
      <c r="M77" s="396" t="n">
        <f aca="false">Allocation!$C$8*'Summary Output'!$C$8</f>
        <v>87384.0759876217</v>
      </c>
      <c r="N77" s="396" t="n">
        <f aca="false">Allocation!$C$8*'Summary Output'!$C$8</f>
        <v>87384.0759876217</v>
      </c>
      <c r="O77" s="396" t="n">
        <f aca="false">Allocation!$C$8*'Summary Output'!$C$8</f>
        <v>87384.0759876217</v>
      </c>
      <c r="P77" s="396" t="n">
        <f aca="false">Allocation!$C$8*'Summary Output'!$C$8</f>
        <v>87384.0759876217</v>
      </c>
      <c r="Q77" s="396" t="n">
        <f aca="false">Allocation!$C$8*'Summary Output'!$C$8</f>
        <v>87384.0759876217</v>
      </c>
      <c r="R77" s="396" t="n">
        <f aca="false">Allocation!$C$8*'Summary Output'!$C$8</f>
        <v>87384.0759876217</v>
      </c>
      <c r="S77" s="396" t="n">
        <f aca="false">Allocation!$C$8*'Summary Output'!$C$8</f>
        <v>87384.0759876217</v>
      </c>
      <c r="T77" s="396" t="n">
        <f aca="false">Allocation!$C$8*'Summary Output'!$C$8</f>
        <v>87384.0759876217</v>
      </c>
      <c r="U77" s="396" t="n">
        <f aca="false">Allocation!$C$8*'Summary Output'!$C$8</f>
        <v>87384.0759876217</v>
      </c>
    </row>
    <row r="78" customFormat="false" ht="12.75" hidden="false" customHeight="false" outlineLevel="1" collapsed="false">
      <c r="A78" s="460" t="s">
        <v>244</v>
      </c>
      <c r="B78" s="461" t="e">
        <f aca="false">B45-B65-B12*(Assumptions!$D$39+(1-Assumptions!$D$39)*Assumptions!$D$38)</f>
        <v>#VALUE!</v>
      </c>
      <c r="C78" s="461" t="e">
        <f aca="false">C45-C65-C12*(Assumptions!$D$39+(1-Assumptions!$D$39)*Assumptions!$D$38)+B78</f>
        <v>#VALUE!</v>
      </c>
      <c r="D78" s="461" t="e">
        <f aca="false">D45-D65-D12*(Assumptions!$D$39+(1-Assumptions!$D$39)*Assumptions!$D$38)+C78</f>
        <v>#VALUE!</v>
      </c>
      <c r="E78" s="461" t="e">
        <f aca="false">E45-E65+D78</f>
        <v>#VALUE!</v>
      </c>
      <c r="F78" s="461" t="e">
        <f aca="false">F45-F65+E78</f>
        <v>#VALUE!</v>
      </c>
      <c r="G78" s="461" t="e">
        <f aca="false">G45-G65+F78</f>
        <v>#VALUE!</v>
      </c>
      <c r="H78" s="461" t="e">
        <f aca="false">H45-H65+G78</f>
        <v>#VALUE!</v>
      </c>
      <c r="I78" s="461" t="e">
        <f aca="false">I45-I65+H78</f>
        <v>#VALUE!</v>
      </c>
      <c r="J78" s="461" t="e">
        <f aca="false">J45-J65+I78</f>
        <v>#VALUE!</v>
      </c>
      <c r="K78" s="461" t="e">
        <f aca="false">K45-K65+J78</f>
        <v>#VALUE!</v>
      </c>
      <c r="L78" s="461" t="e">
        <f aca="false">L45-L65+K78</f>
        <v>#VALUE!</v>
      </c>
      <c r="M78" s="461" t="e">
        <f aca="false">M45-M65+L78</f>
        <v>#VALUE!</v>
      </c>
      <c r="N78" s="461" t="e">
        <f aca="false">N45-N65+M78</f>
        <v>#VALUE!</v>
      </c>
      <c r="O78" s="461" t="e">
        <f aca="false">O45-O65+N78</f>
        <v>#VALUE!</v>
      </c>
      <c r="P78" s="461" t="e">
        <f aca="false">P45-P65+O78</f>
        <v>#VALUE!</v>
      </c>
      <c r="Q78" s="461" t="e">
        <f aca="false">Q45-Q65+P78</f>
        <v>#VALUE!</v>
      </c>
      <c r="R78" s="461" t="e">
        <f aca="false">R45-R65+Q78</f>
        <v>#VALUE!</v>
      </c>
      <c r="S78" s="461" t="e">
        <f aca="false">S45-S65+R78</f>
        <v>#VALUE!</v>
      </c>
      <c r="T78" s="461" t="e">
        <f aca="false">T45-T65+S78</f>
        <v>#VALUE!</v>
      </c>
      <c r="U78" s="461" t="e">
        <f aca="false">U45-U65+T78</f>
        <v>#VALUE!</v>
      </c>
      <c r="Y78" s="461"/>
      <c r="Z78" s="461"/>
      <c r="AA78" s="461"/>
      <c r="AB78" s="461"/>
      <c r="AC78" s="461"/>
      <c r="AD78" s="461"/>
      <c r="AE78" s="461"/>
      <c r="AF78" s="461"/>
      <c r="AG78" s="461"/>
      <c r="AH78" s="461"/>
      <c r="AI78" s="461"/>
      <c r="AJ78" s="461"/>
      <c r="AK78" s="461"/>
      <c r="AL78" s="461"/>
      <c r="AM78" s="461"/>
      <c r="AN78" s="461"/>
      <c r="AO78" s="461"/>
      <c r="AP78" s="461"/>
      <c r="AQ78" s="461"/>
      <c r="AR78" s="461"/>
    </row>
    <row r="79" customFormat="false" ht="12.75" hidden="false" customHeight="false" outlineLevel="1" collapsed="false">
      <c r="A79" s="460" t="s">
        <v>245</v>
      </c>
      <c r="B79" s="462" t="n">
        <f aca="false">Debt!B73*Allocation!$E$8</f>
        <v>112140.343595788</v>
      </c>
      <c r="C79" s="462" t="n">
        <f aca="false">Debt!C73*Allocation!$E$8</f>
        <v>109549.192501584</v>
      </c>
      <c r="D79" s="462" t="n">
        <f aca="false">Debt!D73*Allocation!$E$8</f>
        <v>106763.218016838</v>
      </c>
      <c r="E79" s="462" t="n">
        <f aca="false">Debt!E73*Allocation!$E$8</f>
        <v>103981.139999903</v>
      </c>
      <c r="F79" s="462" t="n">
        <f aca="false">Debt!F73*Allocation!$E$8</f>
        <v>100151.691435416</v>
      </c>
      <c r="G79" s="462" t="n">
        <f aca="false">Debt!G73*Allocation!$E$8</f>
        <v>95798.5575971524</v>
      </c>
      <c r="H79" s="462" t="n">
        <f aca="false">Debt!H73*Allocation!$E$8</f>
        <v>91052.6598035572</v>
      </c>
      <c r="I79" s="462" t="n">
        <f aca="false">Debt!I73*Allocation!$E$8</f>
        <v>85652.155417742</v>
      </c>
      <c r="J79" s="462" t="n">
        <f aca="false">Debt!J73*Allocation!$E$8</f>
        <v>79727.9657581507</v>
      </c>
      <c r="K79" s="462" t="n">
        <f aca="false">Debt!K73*Allocation!$E$8</f>
        <v>72922.3950797489</v>
      </c>
      <c r="L79" s="462" t="n">
        <f aca="false">Debt!L73*Allocation!$E$8</f>
        <v>65519.1062391653</v>
      </c>
      <c r="M79" s="462" t="n">
        <f aca="false">Debt!M73*Allocation!$E$8</f>
        <v>58115.8173985816</v>
      </c>
      <c r="N79" s="462" t="n">
        <f aca="false">Debt!N73*Allocation!$E$8</f>
        <v>50712.528557998</v>
      </c>
      <c r="O79" s="462" t="n">
        <f aca="false">Debt!O73*Allocation!$E$8</f>
        <v>43309.2397174143</v>
      </c>
      <c r="P79" s="462" t="n">
        <f aca="false">Debt!P73*Allocation!$E$8</f>
        <v>35535.7864348015</v>
      </c>
      <c r="Q79" s="462" t="n">
        <f aca="false">Debt!Q73*Allocation!$E$8</f>
        <v>27392.1687101595</v>
      </c>
      <c r="R79" s="462" t="n">
        <f aca="false">Debt!R73*Allocation!$E$8</f>
        <v>19248.5509855175</v>
      </c>
      <c r="S79" s="462" t="n">
        <f aca="false">Debt!S73*Allocation!$E$8</f>
        <v>12585.5910289922</v>
      </c>
      <c r="T79" s="462" t="n">
        <f aca="false">Debt!T73*Allocation!$E$8</f>
        <v>5922.63107246692</v>
      </c>
      <c r="U79" s="462" t="n">
        <f aca="false">Debt!U73*Allocation!$E$8</f>
        <v>0</v>
      </c>
    </row>
    <row r="80" customFormat="false" ht="12.75" hidden="false" customHeight="false" outlineLevel="1" collapsed="false">
      <c r="A80" s="373" t="s">
        <v>261</v>
      </c>
      <c r="B80" s="463" t="e">
        <f aca="false">SUM(B77:B79)</f>
        <v>#VALUE!</v>
      </c>
      <c r="C80" s="463" t="e">
        <f aca="false">SUM(C77:C79)</f>
        <v>#VALUE!</v>
      </c>
      <c r="D80" s="463" t="e">
        <f aca="false">SUM(D77:D79)</f>
        <v>#VALUE!</v>
      </c>
      <c r="E80" s="463" t="e">
        <f aca="false">SUM(E77:E79)</f>
        <v>#VALUE!</v>
      </c>
      <c r="F80" s="463" t="e">
        <f aca="false">SUM(F77:F79)</f>
        <v>#VALUE!</v>
      </c>
      <c r="G80" s="463" t="e">
        <f aca="false">SUM(G77:G79)</f>
        <v>#VALUE!</v>
      </c>
      <c r="H80" s="463" t="e">
        <f aca="false">SUM(H77:H79)</f>
        <v>#VALUE!</v>
      </c>
      <c r="I80" s="463" t="e">
        <f aca="false">SUM(I77:I79)</f>
        <v>#VALUE!</v>
      </c>
      <c r="J80" s="463" t="e">
        <f aca="false">SUM(J77:J79)</f>
        <v>#VALUE!</v>
      </c>
      <c r="K80" s="463" t="e">
        <f aca="false">SUM(K77:K79)</f>
        <v>#VALUE!</v>
      </c>
      <c r="L80" s="463" t="e">
        <f aca="false">SUM(L77:L79)</f>
        <v>#VALUE!</v>
      </c>
      <c r="M80" s="463" t="e">
        <f aca="false">SUM(M77:M79)</f>
        <v>#VALUE!</v>
      </c>
      <c r="N80" s="463" t="e">
        <f aca="false">SUM(N77:N79)</f>
        <v>#VALUE!</v>
      </c>
      <c r="O80" s="463" t="e">
        <f aca="false">SUM(O77:O79)</f>
        <v>#VALUE!</v>
      </c>
      <c r="P80" s="463" t="e">
        <f aca="false">SUM(P77:P79)</f>
        <v>#VALUE!</v>
      </c>
      <c r="Q80" s="463" t="e">
        <f aca="false">SUM(Q77:Q79)</f>
        <v>#VALUE!</v>
      </c>
      <c r="R80" s="463" t="e">
        <f aca="false">SUM(R77:R79)</f>
        <v>#VALUE!</v>
      </c>
      <c r="S80" s="463" t="e">
        <f aca="false">SUM(S77:S79)</f>
        <v>#VALUE!</v>
      </c>
      <c r="T80" s="463" t="e">
        <f aca="false">SUM(T77:T79)</f>
        <v>#VALUE!</v>
      </c>
      <c r="U80" s="463" t="e">
        <f aca="false">SUM(U77:U79)</f>
        <v>#VALUE!</v>
      </c>
    </row>
    <row r="81" customFormat="false" ht="12.75" hidden="false" customHeight="false" outlineLevel="1" collapsed="false">
      <c r="A81" s="460" t="s">
        <v>248</v>
      </c>
      <c r="B81" s="464" t="n">
        <f aca="false">Assumptions!$D$42</f>
        <v>0.0025</v>
      </c>
      <c r="C81" s="464" t="n">
        <f aca="false">Assumptions!$D$43</f>
        <v>0.0025</v>
      </c>
      <c r="D81" s="464" t="n">
        <f aca="false">Assumptions!$D$43</f>
        <v>0.0025</v>
      </c>
      <c r="E81" s="464" t="n">
        <f aca="false">Assumptions!$D$43</f>
        <v>0.0025</v>
      </c>
      <c r="F81" s="464" t="n">
        <f aca="false">Assumptions!$D$43</f>
        <v>0.0025</v>
      </c>
      <c r="G81" s="464" t="n">
        <f aca="false">Assumptions!$D$43</f>
        <v>0.0025</v>
      </c>
      <c r="H81" s="464" t="n">
        <f aca="false">Assumptions!$D$43</f>
        <v>0.0025</v>
      </c>
      <c r="I81" s="464" t="n">
        <f aca="false">Assumptions!$D$43</f>
        <v>0.0025</v>
      </c>
      <c r="J81" s="464" t="n">
        <f aca="false">Assumptions!$D$43</f>
        <v>0.0025</v>
      </c>
      <c r="K81" s="464" t="n">
        <f aca="false">Assumptions!$D$43</f>
        <v>0.0025</v>
      </c>
      <c r="L81" s="464" t="n">
        <f aca="false">Assumptions!$D$43</f>
        <v>0.0025</v>
      </c>
      <c r="M81" s="464" t="n">
        <f aca="false">Assumptions!$D$43</f>
        <v>0.0025</v>
      </c>
      <c r="N81" s="464" t="n">
        <f aca="false">Assumptions!$D$43</f>
        <v>0.0025</v>
      </c>
      <c r="O81" s="464" t="n">
        <f aca="false">Assumptions!$D$43</f>
        <v>0.0025</v>
      </c>
      <c r="P81" s="464" t="n">
        <f aca="false">Assumptions!$D$43</f>
        <v>0.0025</v>
      </c>
      <c r="Q81" s="464" t="n">
        <f aca="false">Assumptions!$D$43</f>
        <v>0.0025</v>
      </c>
      <c r="R81" s="464" t="n">
        <f aca="false">Assumptions!$D$43</f>
        <v>0.0025</v>
      </c>
      <c r="S81" s="464" t="n">
        <f aca="false">Assumptions!$D$43</f>
        <v>0.0025</v>
      </c>
      <c r="T81" s="464" t="n">
        <f aca="false">Assumptions!$D$43</f>
        <v>0.0025</v>
      </c>
      <c r="U81" s="464" t="n">
        <f aca="false">Assumptions!$D$43</f>
        <v>0.0025</v>
      </c>
    </row>
    <row r="82" customFormat="false" ht="12.75" hidden="false" customHeight="false" outlineLevel="1" collapsed="false">
      <c r="A82" s="373" t="s">
        <v>249</v>
      </c>
      <c r="B82" s="465" t="n">
        <v>481.429030400371</v>
      </c>
      <c r="C82" s="465" t="n">
        <v>468.833754142971</v>
      </c>
      <c r="D82" s="465" t="n">
        <v>455.963057937565</v>
      </c>
      <c r="E82" s="465" t="n">
        <v>425.264610170847</v>
      </c>
      <c r="F82" s="465" t="n">
        <v>392.596150689976</v>
      </c>
      <c r="G82" s="465" t="n">
        <v>362.814462388972</v>
      </c>
      <c r="H82" s="465" t="n">
        <v>341.495188204337</v>
      </c>
      <c r="I82" s="465" t="n">
        <v>320.034630745948</v>
      </c>
      <c r="J82" s="465" t="n">
        <v>298.664743338424</v>
      </c>
      <c r="K82" s="465" t="n">
        <v>276.542531801993</v>
      </c>
      <c r="L82" s="465" t="n">
        <v>255.708762581878</v>
      </c>
      <c r="M82" s="465" t="n">
        <v>234.758471401289</v>
      </c>
      <c r="N82" s="465" t="n">
        <v>213.497646589754</v>
      </c>
      <c r="O82" s="465" t="n">
        <v>191.870384195221</v>
      </c>
      <c r="P82" s="465" t="n">
        <v>170.170716877517</v>
      </c>
      <c r="Q82" s="465" t="n">
        <v>154.11519597081</v>
      </c>
      <c r="R82" s="465" t="n">
        <v>143.630975239494</v>
      </c>
      <c r="S82" s="465" t="n">
        <v>133.127804108446</v>
      </c>
      <c r="T82" s="465" t="n">
        <v>122.606705669555</v>
      </c>
      <c r="U82" s="465" t="n">
        <v>112.069136296996</v>
      </c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</row>
    <row r="83" customFormat="false" ht="12.75" hidden="false" customHeight="false" outlineLevel="1" collapsed="false">
      <c r="A83" s="460"/>
      <c r="B83" s="466"/>
      <c r="C83" s="466"/>
      <c r="D83" s="466"/>
      <c r="E83" s="466"/>
      <c r="F83" s="466"/>
      <c r="G83" s="466"/>
      <c r="H83" s="466"/>
      <c r="I83" s="466"/>
      <c r="J83" s="466"/>
      <c r="K83" s="466"/>
      <c r="L83" s="466"/>
      <c r="M83" s="466"/>
      <c r="N83" s="466"/>
      <c r="O83" s="466"/>
      <c r="P83" s="466"/>
      <c r="Q83" s="466"/>
      <c r="R83" s="466"/>
      <c r="S83" s="466"/>
      <c r="T83" s="466"/>
      <c r="U83" s="466"/>
    </row>
    <row r="84" customFormat="false" ht="12.75" hidden="false" customHeight="false" outlineLevel="1" collapsed="false">
      <c r="A84" s="373"/>
      <c r="B84" s="42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</row>
    <row r="85" customFormat="false" ht="12.75" hidden="false" customHeight="false" outlineLevel="1" collapsed="false">
      <c r="A85" s="426" t="s">
        <v>217</v>
      </c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</row>
    <row r="86" customFormat="false" ht="12.75" hidden="false" customHeight="false" outlineLevel="0" collapsed="false">
      <c r="A86" s="426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</row>
    <row r="87" customFormat="false" ht="12.75" hidden="false" customHeight="false" outlineLevel="1" collapsed="false">
      <c r="A87" s="399" t="s">
        <v>250</v>
      </c>
      <c r="B87" s="26" t="e">
        <f aca="false">B40-B12</f>
        <v>#VALUE!</v>
      </c>
      <c r="C87" s="26" t="e">
        <f aca="false">C40-C12</f>
        <v>#VALUE!</v>
      </c>
      <c r="D87" s="26" t="e">
        <f aca="false">D40-D12</f>
        <v>#VALUE!</v>
      </c>
      <c r="E87" s="26" t="e">
        <f aca="false">E40</f>
        <v>#VALUE!</v>
      </c>
      <c r="F87" s="26" t="e">
        <f aca="false">F40</f>
        <v>#VALUE!</v>
      </c>
      <c r="G87" s="26" t="e">
        <f aca="false">G40</f>
        <v>#VALUE!</v>
      </c>
      <c r="H87" s="26" t="e">
        <f aca="false">H40</f>
        <v>#VALUE!</v>
      </c>
      <c r="I87" s="26" t="e">
        <f aca="false">I40</f>
        <v>#VALUE!</v>
      </c>
      <c r="J87" s="26" t="e">
        <f aca="false">J40</f>
        <v>#VALUE!</v>
      </c>
      <c r="K87" s="26" t="e">
        <f aca="false">K40</f>
        <v>#VALUE!</v>
      </c>
      <c r="L87" s="26" t="e">
        <f aca="false">L40</f>
        <v>#VALUE!</v>
      </c>
      <c r="M87" s="26" t="e">
        <f aca="false">M40</f>
        <v>#VALUE!</v>
      </c>
      <c r="N87" s="26" t="e">
        <f aca="false">N40</f>
        <v>#VALUE!</v>
      </c>
      <c r="O87" s="26" t="e">
        <f aca="false">O40</f>
        <v>#VALUE!</v>
      </c>
      <c r="P87" s="26" t="e">
        <f aca="false">P40</f>
        <v>#VALUE!</v>
      </c>
      <c r="Q87" s="26" t="e">
        <f aca="false">Q40</f>
        <v>#VALUE!</v>
      </c>
      <c r="R87" s="26" t="e">
        <f aca="false">R40</f>
        <v>#VALUE!</v>
      </c>
      <c r="S87" s="26" t="e">
        <f aca="false">S40</f>
        <v>#VALUE!</v>
      </c>
      <c r="T87" s="26" t="e">
        <f aca="false">T40</f>
        <v>#VALUE!</v>
      </c>
      <c r="U87" s="26" t="e">
        <f aca="false">U40</f>
        <v>#VALUE!</v>
      </c>
      <c r="W87" s="459" t="e">
        <f aca="false">SUM(B87:U87)</f>
        <v>#VALUE!</v>
      </c>
    </row>
    <row r="88" customFormat="false" ht="12.75" hidden="false" customHeight="false" outlineLevel="1" collapsed="false">
      <c r="A88" s="399" t="s">
        <v>221</v>
      </c>
      <c r="B88" s="26" t="e">
        <f aca="false">B34</f>
        <v>#VALUE!</v>
      </c>
      <c r="C88" s="26" t="e">
        <f aca="false">C34</f>
        <v>#VALUE!</v>
      </c>
      <c r="D88" s="26" t="e">
        <f aca="false">D34</f>
        <v>#VALUE!</v>
      </c>
      <c r="E88" s="26" t="e">
        <f aca="false">E34</f>
        <v>#VALUE!</v>
      </c>
      <c r="F88" s="26" t="e">
        <f aca="false">F34</f>
        <v>#VALUE!</v>
      </c>
      <c r="G88" s="26" t="e">
        <f aca="false">G34</f>
        <v>#VALUE!</v>
      </c>
      <c r="H88" s="26" t="e">
        <f aca="false">H34</f>
        <v>#VALUE!</v>
      </c>
      <c r="I88" s="26" t="e">
        <f aca="false">I34</f>
        <v>#VALUE!</v>
      </c>
      <c r="J88" s="26" t="e">
        <f aca="false">J34</f>
        <v>#VALUE!</v>
      </c>
      <c r="K88" s="26" t="e">
        <f aca="false">K34</f>
        <v>#VALUE!</v>
      </c>
      <c r="L88" s="26" t="e">
        <f aca="false">L34</f>
        <v>#VALUE!</v>
      </c>
      <c r="M88" s="26" t="e">
        <f aca="false">M34</f>
        <v>#VALUE!</v>
      </c>
      <c r="N88" s="26" t="e">
        <f aca="false">N34</f>
        <v>#VALUE!</v>
      </c>
      <c r="O88" s="26" t="e">
        <f aca="false">O34</f>
        <v>#VALUE!</v>
      </c>
      <c r="P88" s="26" t="e">
        <f aca="false">P34</f>
        <v>#VALUE!</v>
      </c>
      <c r="Q88" s="26" t="e">
        <f aca="false">Q34</f>
        <v>#VALUE!</v>
      </c>
      <c r="R88" s="26" t="e">
        <f aca="false">R34</f>
        <v>#VALUE!</v>
      </c>
      <c r="S88" s="26" t="e">
        <f aca="false">S34</f>
        <v>#VALUE!</v>
      </c>
      <c r="T88" s="26" t="e">
        <f aca="false">T34</f>
        <v>#VALUE!</v>
      </c>
      <c r="U88" s="26" t="e">
        <f aca="false">U34</f>
        <v>#VALUE!</v>
      </c>
      <c r="W88" s="459" t="e">
        <f aca="false">SUM(B88:U88)</f>
        <v>#VALUE!</v>
      </c>
    </row>
    <row r="89" customFormat="false" ht="15" hidden="false" customHeight="false" outlineLevel="1" collapsed="false">
      <c r="A89" s="399" t="s">
        <v>251</v>
      </c>
      <c r="B89" s="322" t="e">
        <f aca="false">-Depreciation!C75</f>
        <v>#VALUE!</v>
      </c>
      <c r="C89" s="322" t="e">
        <f aca="false">-Depreciation!D75</f>
        <v>#VALUE!</v>
      </c>
      <c r="D89" s="322" t="e">
        <f aca="false">-Depreciation!E75</f>
        <v>#VALUE!</v>
      </c>
      <c r="E89" s="322" t="e">
        <f aca="false">-Depreciation!F75</f>
        <v>#VALUE!</v>
      </c>
      <c r="F89" s="322" t="e">
        <f aca="false">-Depreciation!G75</f>
        <v>#VALUE!</v>
      </c>
      <c r="G89" s="322" t="e">
        <f aca="false">-Depreciation!H75</f>
        <v>#VALUE!</v>
      </c>
      <c r="H89" s="322" t="e">
        <f aca="false">-Depreciation!I75</f>
        <v>#VALUE!</v>
      </c>
      <c r="I89" s="322" t="e">
        <f aca="false">-Depreciation!J75</f>
        <v>#VALUE!</v>
      </c>
      <c r="J89" s="322" t="e">
        <f aca="false">-Depreciation!K75</f>
        <v>#VALUE!</v>
      </c>
      <c r="K89" s="322" t="e">
        <f aca="false">-Depreciation!L75</f>
        <v>#VALUE!</v>
      </c>
      <c r="L89" s="322" t="e">
        <f aca="false">-Depreciation!M75</f>
        <v>#VALUE!</v>
      </c>
      <c r="M89" s="322" t="e">
        <f aca="false">-Depreciation!N75</f>
        <v>#VALUE!</v>
      </c>
      <c r="N89" s="322" t="e">
        <f aca="false">-Depreciation!O75</f>
        <v>#VALUE!</v>
      </c>
      <c r="O89" s="322" t="e">
        <f aca="false">-Depreciation!P75</f>
        <v>#VALUE!</v>
      </c>
      <c r="P89" s="322" t="e">
        <f aca="false">-Depreciation!Q75</f>
        <v>#VALUE!</v>
      </c>
      <c r="Q89" s="322" t="e">
        <f aca="false">-Depreciation!R75</f>
        <v>#VALUE!</v>
      </c>
      <c r="R89" s="322" t="e">
        <f aca="false">-Depreciation!S75</f>
        <v>#VALUE!</v>
      </c>
      <c r="S89" s="322" t="e">
        <f aca="false">-Depreciation!T75</f>
        <v>#VALUE!</v>
      </c>
      <c r="T89" s="322" t="e">
        <f aca="false">-Depreciation!U75</f>
        <v>#VALUE!</v>
      </c>
      <c r="U89" s="322" t="e">
        <f aca="false">-Depreciation!V75</f>
        <v>#VALUE!</v>
      </c>
      <c r="W89" s="467" t="e">
        <f aca="false">SUM(B89:U89)</f>
        <v>#VALUE!</v>
      </c>
    </row>
    <row r="90" customFormat="false" ht="12.75" hidden="false" customHeight="false" outlineLevel="1" collapsed="false">
      <c r="A90" s="432" t="s">
        <v>252</v>
      </c>
      <c r="B90" s="26" t="e">
        <f aca="false">SUM(B87:B89)</f>
        <v>#VALUE!</v>
      </c>
      <c r="C90" s="26" t="e">
        <f aca="false">SUM(C87:C89)</f>
        <v>#VALUE!</v>
      </c>
      <c r="D90" s="26" t="e">
        <f aca="false">SUM(D87:D89)</f>
        <v>#VALUE!</v>
      </c>
      <c r="E90" s="26" t="e">
        <f aca="false">SUM(E87:E89)</f>
        <v>#VALUE!</v>
      </c>
      <c r="F90" s="26" t="e">
        <f aca="false">SUM(F87:F89)</f>
        <v>#VALUE!</v>
      </c>
      <c r="G90" s="26" t="e">
        <f aca="false">SUM(G87:G89)</f>
        <v>#VALUE!</v>
      </c>
      <c r="H90" s="26" t="e">
        <f aca="false">SUM(H87:H89)</f>
        <v>#VALUE!</v>
      </c>
      <c r="I90" s="26" t="e">
        <f aca="false">SUM(I87:I89)</f>
        <v>#VALUE!</v>
      </c>
      <c r="J90" s="26" t="e">
        <f aca="false">SUM(J87:J89)</f>
        <v>#VALUE!</v>
      </c>
      <c r="K90" s="26" t="e">
        <f aca="false">SUM(K87:K89)</f>
        <v>#VALUE!</v>
      </c>
      <c r="L90" s="26" t="e">
        <f aca="false">SUM(L87:L89)</f>
        <v>#VALUE!</v>
      </c>
      <c r="M90" s="26" t="e">
        <f aca="false">SUM(M87:M89)</f>
        <v>#VALUE!</v>
      </c>
      <c r="N90" s="26" t="e">
        <f aca="false">SUM(N87:N89)</f>
        <v>#VALUE!</v>
      </c>
      <c r="O90" s="26" t="e">
        <f aca="false">SUM(O87:O89)</f>
        <v>#VALUE!</v>
      </c>
      <c r="P90" s="26" t="e">
        <f aca="false">SUM(P87:P89)</f>
        <v>#VALUE!</v>
      </c>
      <c r="Q90" s="26" t="e">
        <f aca="false">SUM(Q87:Q89)</f>
        <v>#VALUE!</v>
      </c>
      <c r="R90" s="26" t="e">
        <f aca="false">SUM(R87:R89)</f>
        <v>#VALUE!</v>
      </c>
      <c r="S90" s="26" t="e">
        <f aca="false">SUM(S87:S89)</f>
        <v>#VALUE!</v>
      </c>
      <c r="T90" s="26" t="e">
        <f aca="false">SUM(T87:T89)</f>
        <v>#VALUE!</v>
      </c>
      <c r="U90" s="26" t="e">
        <f aca="false">SUM(U87:U89)</f>
        <v>#VALUE!</v>
      </c>
      <c r="W90" s="459" t="e">
        <f aca="false">SUM(B90:U90)</f>
        <v>#VALUE!</v>
      </c>
    </row>
    <row r="91" customFormat="false" ht="12.75" hidden="false" customHeight="false" outlineLevel="1" collapsed="false">
      <c r="A91" s="399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</row>
    <row r="92" customFormat="false" ht="12.75" hidden="false" customHeight="false" outlineLevel="1" collapsed="false">
      <c r="A92" s="399" t="s">
        <v>93</v>
      </c>
      <c r="B92" s="468" t="n">
        <f aca="false">Assumptions!$D$39</f>
        <v>0.05</v>
      </c>
      <c r="C92" s="468" t="n">
        <f aca="false">Assumptions!$D$39</f>
        <v>0.05</v>
      </c>
      <c r="D92" s="468" t="n">
        <f aca="false">Assumptions!$D$39</f>
        <v>0.05</v>
      </c>
      <c r="E92" s="468" t="n">
        <f aca="false">Assumptions!$D$39</f>
        <v>0.05</v>
      </c>
      <c r="F92" s="468" t="n">
        <f aca="false">Assumptions!$D$39</f>
        <v>0.05</v>
      </c>
      <c r="G92" s="468" t="n">
        <f aca="false">Assumptions!$D$39</f>
        <v>0.05</v>
      </c>
      <c r="H92" s="468" t="n">
        <f aca="false">Assumptions!$D$39</f>
        <v>0.05</v>
      </c>
      <c r="I92" s="468" t="n">
        <f aca="false">Assumptions!$D$39</f>
        <v>0.05</v>
      </c>
      <c r="J92" s="468" t="n">
        <f aca="false">Assumptions!$D$39</f>
        <v>0.05</v>
      </c>
      <c r="K92" s="468" t="n">
        <f aca="false">Assumptions!$D$39</f>
        <v>0.05</v>
      </c>
      <c r="L92" s="468" t="n">
        <f aca="false">Assumptions!$D$39</f>
        <v>0.05</v>
      </c>
      <c r="M92" s="468" t="n">
        <f aca="false">Assumptions!$D$39</f>
        <v>0.05</v>
      </c>
      <c r="N92" s="468" t="n">
        <f aca="false">Assumptions!$D$39</f>
        <v>0.05</v>
      </c>
      <c r="O92" s="468" t="n">
        <f aca="false">Assumptions!$D$39</f>
        <v>0.05</v>
      </c>
      <c r="P92" s="468" t="n">
        <f aca="false">Assumptions!$D$39</f>
        <v>0.05</v>
      </c>
      <c r="Q92" s="468" t="n">
        <f aca="false">Assumptions!$D$39</f>
        <v>0.05</v>
      </c>
      <c r="R92" s="468" t="n">
        <f aca="false">Assumptions!$D$39</f>
        <v>0.05</v>
      </c>
      <c r="S92" s="468" t="n">
        <f aca="false">Assumptions!$D$39</f>
        <v>0.05</v>
      </c>
      <c r="T92" s="468" t="n">
        <f aca="false">Assumptions!$D$39</f>
        <v>0.05</v>
      </c>
      <c r="U92" s="468" t="n">
        <f aca="false">Assumptions!$D$39</f>
        <v>0.05</v>
      </c>
    </row>
    <row r="93" customFormat="false" ht="12.75" hidden="false" customHeight="false" outlineLevel="1" collapsed="false">
      <c r="A93" s="399" t="s">
        <v>253</v>
      </c>
      <c r="B93" s="26" t="e">
        <f aca="false">B90*B92</f>
        <v>#VALUE!</v>
      </c>
      <c r="C93" s="26" t="e">
        <f aca="false">C90*C92</f>
        <v>#VALUE!</v>
      </c>
      <c r="D93" s="26" t="e">
        <f aca="false">D90*D92</f>
        <v>#VALUE!</v>
      </c>
      <c r="E93" s="26" t="e">
        <f aca="false">E90*E92</f>
        <v>#VALUE!</v>
      </c>
      <c r="F93" s="26" t="e">
        <f aca="false">F90*F92</f>
        <v>#VALUE!</v>
      </c>
      <c r="G93" s="26" t="e">
        <f aca="false">G90*G92</f>
        <v>#VALUE!</v>
      </c>
      <c r="H93" s="26" t="e">
        <f aca="false">H90*H92</f>
        <v>#VALUE!</v>
      </c>
      <c r="I93" s="26" t="e">
        <f aca="false">I90*I92</f>
        <v>#VALUE!</v>
      </c>
      <c r="J93" s="26" t="e">
        <f aca="false">J90*J92</f>
        <v>#VALUE!</v>
      </c>
      <c r="K93" s="26" t="e">
        <f aca="false">K90*K92</f>
        <v>#VALUE!</v>
      </c>
      <c r="L93" s="26" t="e">
        <f aca="false">L90*L92</f>
        <v>#VALUE!</v>
      </c>
      <c r="M93" s="26" t="e">
        <f aca="false">M90*M92</f>
        <v>#VALUE!</v>
      </c>
      <c r="N93" s="26" t="e">
        <f aca="false">N90*N92</f>
        <v>#VALUE!</v>
      </c>
      <c r="O93" s="26" t="e">
        <f aca="false">O90*O92</f>
        <v>#VALUE!</v>
      </c>
      <c r="P93" s="26" t="e">
        <f aca="false">P90*P92</f>
        <v>#VALUE!</v>
      </c>
      <c r="Q93" s="26" t="e">
        <f aca="false">Q90*Q92</f>
        <v>#VALUE!</v>
      </c>
      <c r="R93" s="26" t="e">
        <f aca="false">R90*R92</f>
        <v>#VALUE!</v>
      </c>
      <c r="S93" s="26" t="e">
        <f aca="false">S90*S92</f>
        <v>#VALUE!</v>
      </c>
      <c r="T93" s="26" t="e">
        <f aca="false">T90*T92</f>
        <v>#VALUE!</v>
      </c>
      <c r="U93" s="26" t="e">
        <f aca="false">U90*U92</f>
        <v>#VALUE!</v>
      </c>
    </row>
    <row r="94" customFormat="false" ht="12.75" hidden="false" customHeight="false" outlineLevel="1" collapsed="false">
      <c r="A94" s="399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customFormat="false" ht="12.75" hidden="false" customHeight="false" outlineLevel="1" collapsed="false">
      <c r="A95" s="399" t="s">
        <v>254</v>
      </c>
      <c r="B95" s="26" t="n">
        <v>0</v>
      </c>
      <c r="C95" s="26" t="e">
        <f aca="false">B99</f>
        <v>#VALUE!</v>
      </c>
      <c r="D95" s="26" t="e">
        <f aca="false">C99</f>
        <v>#VALUE!</v>
      </c>
      <c r="E95" s="26" t="e">
        <f aca="false">D99</f>
        <v>#VALUE!</v>
      </c>
      <c r="F95" s="26" t="e">
        <f aca="false">E99</f>
        <v>#VALUE!</v>
      </c>
      <c r="G95" s="26" t="e">
        <f aca="false">F99</f>
        <v>#VALUE!</v>
      </c>
      <c r="H95" s="26" t="e">
        <f aca="false">G99</f>
        <v>#VALUE!</v>
      </c>
      <c r="I95" s="26" t="e">
        <f aca="false">H99</f>
        <v>#VALUE!</v>
      </c>
      <c r="J95" s="26" t="e">
        <f aca="false">I99</f>
        <v>#VALUE!</v>
      </c>
      <c r="K95" s="26" t="e">
        <f aca="false">J99</f>
        <v>#VALUE!</v>
      </c>
      <c r="L95" s="26" t="e">
        <f aca="false">K99</f>
        <v>#VALUE!</v>
      </c>
      <c r="M95" s="26" t="e">
        <f aca="false">L99</f>
        <v>#VALUE!</v>
      </c>
      <c r="N95" s="26" t="e">
        <f aca="false">M99</f>
        <v>#VALUE!</v>
      </c>
      <c r="O95" s="26" t="e">
        <f aca="false">N99</f>
        <v>#VALUE!</v>
      </c>
      <c r="P95" s="26" t="e">
        <f aca="false">O99</f>
        <v>#VALUE!</v>
      </c>
      <c r="Q95" s="26" t="e">
        <f aca="false">P99</f>
        <v>#VALUE!</v>
      </c>
      <c r="R95" s="26" t="n">
        <v>0</v>
      </c>
      <c r="S95" s="26" t="e">
        <f aca="false">R99</f>
        <v>#VALUE!</v>
      </c>
      <c r="T95" s="26" t="e">
        <f aca="false">S99</f>
        <v>#VALUE!</v>
      </c>
      <c r="U95" s="26" t="e">
        <f aca="false">T99</f>
        <v>#VALUE!</v>
      </c>
    </row>
    <row r="96" customFormat="false" ht="12.75" hidden="false" customHeight="false" outlineLevel="1" collapsed="false">
      <c r="A96" s="399" t="s">
        <v>255</v>
      </c>
      <c r="B96" s="26" t="e">
        <f aca="false">IF(B69&gt;2020,0,IF(B93&lt;0,-B93,0))</f>
        <v>#VALUE!</v>
      </c>
      <c r="C96" s="26" t="e">
        <f aca="false">IF(C69&gt;2020,0,IF(C93&lt;0,-C93,0))</f>
        <v>#VALUE!</v>
      </c>
      <c r="D96" s="26" t="e">
        <f aca="false">IF(D69&gt;2020,0,IF(D93&lt;0,-D93,0))</f>
        <v>#VALUE!</v>
      </c>
      <c r="E96" s="26" t="e">
        <f aca="false">IF(E69&gt;2020,0,IF(E93&lt;0,-E93,0))</f>
        <v>#VALUE!</v>
      </c>
      <c r="F96" s="26" t="e">
        <f aca="false">IF(F69&gt;2020,0,IF(F93&lt;0,-F93,0))</f>
        <v>#VALUE!</v>
      </c>
      <c r="G96" s="26" t="e">
        <f aca="false">IF(G69&gt;2020,0,IF(G93&lt;0,-G93,0))</f>
        <v>#VALUE!</v>
      </c>
      <c r="H96" s="26" t="e">
        <f aca="false">IF(H69&gt;2020,0,IF(H93&lt;0,-H93,0))</f>
        <v>#VALUE!</v>
      </c>
      <c r="I96" s="26" t="e">
        <f aca="false">IF(I69&gt;2020,0,IF(I93&lt;0,-I93,0))</f>
        <v>#VALUE!</v>
      </c>
      <c r="J96" s="26" t="e">
        <f aca="false">IF(J69&gt;2020,0,IF(J93&lt;0,-J93,0))</f>
        <v>#VALUE!</v>
      </c>
      <c r="K96" s="26" t="e">
        <f aca="false">IF(K69&gt;2020,0,IF(K93&lt;0,-K93,0))</f>
        <v>#VALUE!</v>
      </c>
      <c r="L96" s="26" t="e">
        <f aca="false">IF(L69&gt;2020,0,IF(L93&lt;0,-L93,0))</f>
        <v>#VALUE!</v>
      </c>
      <c r="M96" s="26" t="e">
        <f aca="false">IF(M69&gt;2020,0,IF(M93&lt;0,-M93,0))</f>
        <v>#VALUE!</v>
      </c>
      <c r="N96" s="26" t="e">
        <f aca="false">IF(N69&gt;2020,0,IF(N93&lt;0,-N93,0))</f>
        <v>#VALUE!</v>
      </c>
      <c r="O96" s="26" t="e">
        <f aca="false">IF(O69&gt;2020,0,IF(O93&lt;0,-O93,0))</f>
        <v>#VALUE!</v>
      </c>
      <c r="P96" s="26" t="e">
        <f aca="false">IF(P69&gt;2020,0,IF(P93&lt;0,-P93,0))</f>
        <v>#VALUE!</v>
      </c>
      <c r="Q96" s="26" t="e">
        <f aca="false">IF(Q69&gt;2020,0,IF(Q93&lt;0,-Q93,0))</f>
        <v>#VALUE!</v>
      </c>
      <c r="R96" s="26" t="e">
        <f aca="false">IF(R69&gt;2020,0,IF(R93&lt;0,-R93,0))</f>
        <v>#VALUE!</v>
      </c>
      <c r="S96" s="26" t="e">
        <f aca="false">IF(S69&gt;2020,0,IF(S93&lt;0,-S93,0))</f>
        <v>#VALUE!</v>
      </c>
      <c r="T96" s="26" t="e">
        <f aca="false">IF(T69&gt;2020,0,IF(T93&lt;0,-T93,0))</f>
        <v>#VALUE!</v>
      </c>
      <c r="U96" s="26" t="e">
        <f aca="false">IF(U69&gt;2020,0,IF(U93&lt;0,-U93,0))</f>
        <v>#VALUE!</v>
      </c>
    </row>
    <row r="97" customFormat="false" ht="12.75" hidden="false" customHeight="false" outlineLevel="1" collapsed="false">
      <c r="A97" s="399" t="s">
        <v>256</v>
      </c>
      <c r="B97" s="469" t="n">
        <v>0</v>
      </c>
      <c r="C97" s="469" t="n">
        <v>0</v>
      </c>
      <c r="D97" s="469" t="n">
        <v>0</v>
      </c>
      <c r="E97" s="469" t="n">
        <v>0</v>
      </c>
      <c r="F97" s="469" t="n">
        <v>0</v>
      </c>
      <c r="G97" s="469" t="n">
        <v>0</v>
      </c>
      <c r="H97" s="469" t="n">
        <v>0</v>
      </c>
      <c r="I97" s="469" t="n">
        <v>0</v>
      </c>
      <c r="J97" s="469" t="n">
        <v>0</v>
      </c>
      <c r="K97" s="469" t="n">
        <v>0</v>
      </c>
      <c r="L97" s="469" t="n">
        <v>0</v>
      </c>
      <c r="M97" s="469" t="n">
        <v>0</v>
      </c>
      <c r="N97" s="469" t="n">
        <v>0</v>
      </c>
      <c r="O97" s="469" t="n">
        <v>0</v>
      </c>
      <c r="P97" s="469" t="n">
        <v>0</v>
      </c>
      <c r="Q97" s="469" t="n">
        <v>0</v>
      </c>
      <c r="R97" s="469" t="n">
        <v>0</v>
      </c>
      <c r="S97" s="469" t="n">
        <v>0</v>
      </c>
      <c r="T97" s="26" t="e">
        <f aca="false">IF(L96&gt;(SUM(M98:S98)+SUM(L97:S97))*-1,L96-(SUM(L98:S98)+SUM(L97:S97))*-1,0)</f>
        <v>#VALUE!</v>
      </c>
      <c r="U97" s="26" t="e">
        <f aca="false">IF(M96&gt;(SUM(N98:T98)+SUM(M97:T97))*-1,M96-(SUM(M98:T98)+SUM(M97:T97))*-1,0)</f>
        <v>#VALUE!</v>
      </c>
    </row>
    <row r="98" customFormat="false" ht="12.75" hidden="false" customHeight="false" outlineLevel="1" collapsed="false">
      <c r="A98" s="33" t="s">
        <v>228</v>
      </c>
      <c r="B98" s="322" t="e">
        <f aca="false">IF(B93&lt;0,0,IF(B95&gt;B93,-B93,-B95))</f>
        <v>#VALUE!</v>
      </c>
      <c r="C98" s="322" t="e">
        <f aca="false">IF(C93&lt;0,0,IF(C95&gt;C93,-C93,-C95))</f>
        <v>#VALUE!</v>
      </c>
      <c r="D98" s="322" t="e">
        <f aca="false">IF(D93&lt;0,0,IF(D95&gt;D93,-D93,-D95))</f>
        <v>#VALUE!</v>
      </c>
      <c r="E98" s="322" t="e">
        <f aca="false">IF(E93&lt;0,0,IF(E95&gt;E93,-E93,-E95))</f>
        <v>#VALUE!</v>
      </c>
      <c r="F98" s="322" t="e">
        <f aca="false">IF(F93&lt;0,0,IF(F95&gt;F93,-F93,-F95))</f>
        <v>#VALUE!</v>
      </c>
      <c r="G98" s="322" t="e">
        <f aca="false">IF(G93&lt;0,0,IF(G95&gt;G93,-G93,-G95))</f>
        <v>#VALUE!</v>
      </c>
      <c r="H98" s="322" t="e">
        <f aca="false">IF(H93&lt;0,0,IF(H95&gt;H93,-H93,-H95))</f>
        <v>#VALUE!</v>
      </c>
      <c r="I98" s="322" t="e">
        <f aca="false">IF(I93&lt;0,0,IF(I95&gt;I93,-I93,-I95))</f>
        <v>#VALUE!</v>
      </c>
      <c r="J98" s="322" t="e">
        <f aca="false">IF(J93&lt;0,0,IF(J95&gt;J93,-J93,-J95))</f>
        <v>#VALUE!</v>
      </c>
      <c r="K98" s="322" t="e">
        <f aca="false">IF(K93&lt;0,0,IF(K95&gt;K93,-K93,-K95))</f>
        <v>#VALUE!</v>
      </c>
      <c r="L98" s="322" t="e">
        <f aca="false">IF(L93&lt;0,0,IF(L95&gt;L93,-L93,-L95))</f>
        <v>#VALUE!</v>
      </c>
      <c r="M98" s="322" t="e">
        <f aca="false">IF(M93&lt;0,0,IF(M95&gt;M93,-M93,-M95))</f>
        <v>#VALUE!</v>
      </c>
      <c r="N98" s="322" t="e">
        <f aca="false">IF(N93&lt;0,0,IF(N95&gt;N93,-N93,-N95))</f>
        <v>#VALUE!</v>
      </c>
      <c r="O98" s="322" t="e">
        <f aca="false">IF(O93&lt;0,0,IF(O95&gt;O93,-O93,-O95))</f>
        <v>#VALUE!</v>
      </c>
      <c r="P98" s="322" t="e">
        <f aca="false">IF(P93&lt;0,0,IF(P95&gt;P93,-P93,-P95))</f>
        <v>#VALUE!</v>
      </c>
      <c r="Q98" s="322" t="e">
        <f aca="false">IF(Q93&lt;0,0,IF(Q95&gt;Q93,-Q93,-Q95))</f>
        <v>#VALUE!</v>
      </c>
      <c r="R98" s="322" t="e">
        <f aca="false">IF(R93&lt;0,0,IF(R95&gt;R93,-R93,-R95))</f>
        <v>#VALUE!</v>
      </c>
      <c r="S98" s="322" t="e">
        <f aca="false">IF(S93&lt;0,0,IF(S95&gt;S93,-S93,-S95))</f>
        <v>#VALUE!</v>
      </c>
      <c r="T98" s="322" t="e">
        <f aca="false">IF(T93&lt;0,0,IF(T95&gt;T93,-T93,-T95))</f>
        <v>#VALUE!</v>
      </c>
      <c r="U98" s="322" t="e">
        <f aca="false">IF(U93&lt;0,0,IF(U95&gt;U93,-U93,-U95))</f>
        <v>#VALUE!</v>
      </c>
    </row>
    <row r="99" customFormat="false" ht="12.75" hidden="false" customHeight="false" outlineLevel="1" collapsed="false">
      <c r="A99" s="33" t="s">
        <v>257</v>
      </c>
      <c r="B99" s="322" t="e">
        <f aca="false">SUM(B95:B98)</f>
        <v>#VALUE!</v>
      </c>
      <c r="C99" s="322" t="e">
        <f aca="false">SUM(C95:C98)</f>
        <v>#VALUE!</v>
      </c>
      <c r="D99" s="322" t="e">
        <f aca="false">SUM(D95:D98)</f>
        <v>#VALUE!</v>
      </c>
      <c r="E99" s="322" t="e">
        <f aca="false">SUM(E95:E98)</f>
        <v>#VALUE!</v>
      </c>
      <c r="F99" s="322" t="e">
        <f aca="false">SUM(F95:F98)</f>
        <v>#VALUE!</v>
      </c>
      <c r="G99" s="322" t="e">
        <f aca="false">SUM(G95:G98)</f>
        <v>#VALUE!</v>
      </c>
      <c r="H99" s="322" t="e">
        <f aca="false">SUM(H95:H98)</f>
        <v>#VALUE!</v>
      </c>
      <c r="I99" s="322" t="e">
        <f aca="false">SUM(I95:I98)</f>
        <v>#VALUE!</v>
      </c>
      <c r="J99" s="322" t="e">
        <f aca="false">SUM(J95:J98)</f>
        <v>#VALUE!</v>
      </c>
      <c r="K99" s="322" t="e">
        <f aca="false">SUM(K95:K98)</f>
        <v>#VALUE!</v>
      </c>
      <c r="L99" s="322" t="e">
        <f aca="false">SUM(L95:L98)</f>
        <v>#VALUE!</v>
      </c>
      <c r="M99" s="322" t="e">
        <f aca="false">SUM(M95:M98)</f>
        <v>#VALUE!</v>
      </c>
      <c r="N99" s="322" t="e">
        <f aca="false">SUM(N95:N98)</f>
        <v>#VALUE!</v>
      </c>
      <c r="O99" s="322" t="e">
        <f aca="false">SUM(O95:O98)</f>
        <v>#VALUE!</v>
      </c>
      <c r="P99" s="322" t="e">
        <f aca="false">SUM(P95:P98)</f>
        <v>#VALUE!</v>
      </c>
      <c r="Q99" s="322" t="e">
        <f aca="false">SUM(Q95:Q98)</f>
        <v>#VALUE!</v>
      </c>
      <c r="R99" s="322" t="e">
        <f aca="false">SUM(R95:R98)</f>
        <v>#VALUE!</v>
      </c>
      <c r="S99" s="322" t="e">
        <f aca="false">SUM(S95:S98)</f>
        <v>#VALUE!</v>
      </c>
      <c r="T99" s="322" t="e">
        <f aca="false">SUM(T95:T98)</f>
        <v>#VALUE!</v>
      </c>
      <c r="U99" s="322" t="e">
        <f aca="false">SUM(U95:U98)</f>
        <v>#VALUE!</v>
      </c>
    </row>
    <row r="100" customFormat="false" ht="12.75" hidden="false" customHeight="false" outlineLevel="1" collapsed="false">
      <c r="A100" s="33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</row>
    <row r="101" customFormat="false" ht="13.5" hidden="false" customHeight="false" outlineLevel="1" collapsed="false">
      <c r="A101" s="53" t="s">
        <v>218</v>
      </c>
      <c r="B101" s="428" t="e">
        <f aca="false">IF(B93&lt;0,0,B93+B98)</f>
        <v>#VALUE!</v>
      </c>
      <c r="C101" s="428" t="e">
        <f aca="false">IF(C93&lt;0,0,C93+C98)</f>
        <v>#VALUE!</v>
      </c>
      <c r="D101" s="428" t="e">
        <f aca="false">IF(D93&lt;0,0,D93+D98)</f>
        <v>#VALUE!</v>
      </c>
      <c r="E101" s="428" t="e">
        <f aca="false">IF(E93&lt;0,0,E93+E98)</f>
        <v>#VALUE!</v>
      </c>
      <c r="F101" s="428" t="e">
        <f aca="false">IF(F93&lt;0,0,F93+F98)</f>
        <v>#VALUE!</v>
      </c>
      <c r="G101" s="428" t="e">
        <f aca="false">IF(G93&lt;0,0,G93+G98)</f>
        <v>#VALUE!</v>
      </c>
      <c r="H101" s="428" t="e">
        <f aca="false">IF(H93&lt;0,0,H93+H98)</f>
        <v>#VALUE!</v>
      </c>
      <c r="I101" s="428" t="e">
        <f aca="false">IF(I93&lt;0,0,I93+I98)</f>
        <v>#VALUE!</v>
      </c>
      <c r="J101" s="428" t="e">
        <f aca="false">IF(J93&lt;0,0,J93+J98)</f>
        <v>#VALUE!</v>
      </c>
      <c r="K101" s="428" t="e">
        <f aca="false">IF(K93&lt;0,0,K93+K98)</f>
        <v>#VALUE!</v>
      </c>
      <c r="L101" s="428" t="e">
        <f aca="false">IF(L93&lt;0,0,L93+L98)</f>
        <v>#VALUE!</v>
      </c>
      <c r="M101" s="428" t="e">
        <f aca="false">IF(M93&lt;0,0,M93+M98)</f>
        <v>#VALUE!</v>
      </c>
      <c r="N101" s="428" t="e">
        <f aca="false">IF(N93&lt;0,0,N93+N98)</f>
        <v>#VALUE!</v>
      </c>
      <c r="O101" s="428" t="e">
        <f aca="false">IF(O93&lt;0,0,O93+O98)</f>
        <v>#VALUE!</v>
      </c>
      <c r="P101" s="428" t="e">
        <f aca="false">IF(P93&lt;0,0,P93+P98)</f>
        <v>#VALUE!</v>
      </c>
      <c r="Q101" s="428" t="e">
        <f aca="false">IF(Q93&lt;0,0,Q93+Q98)</f>
        <v>#VALUE!</v>
      </c>
      <c r="R101" s="428" t="e">
        <f aca="false">IF(R93&lt;0,0,R93+R98)</f>
        <v>#VALUE!</v>
      </c>
      <c r="S101" s="428" t="e">
        <f aca="false">IF(S93&lt;0,0,S93+S98)</f>
        <v>#VALUE!</v>
      </c>
      <c r="T101" s="428" t="e">
        <f aca="false">IF(T93&lt;0,0,T93+T98)</f>
        <v>#VALUE!</v>
      </c>
      <c r="U101" s="428" t="e">
        <f aca="false">IF(U93&lt;0,0,U93+U98)</f>
        <v>#VALUE!</v>
      </c>
      <c r="W101" s="459" t="e">
        <f aca="false">SUM(B101:U101)</f>
        <v>#VALUE!</v>
      </c>
    </row>
    <row r="102" customFormat="false" ht="12.75" hidden="false" customHeight="false" outlineLevel="1" collapsed="false">
      <c r="A102" s="131"/>
      <c r="B102" s="470"/>
      <c r="C102" s="470"/>
      <c r="D102" s="470"/>
      <c r="E102" s="470"/>
      <c r="F102" s="470"/>
      <c r="G102" s="470"/>
      <c r="H102" s="470"/>
      <c r="I102" s="470"/>
      <c r="J102" s="470"/>
      <c r="K102" s="470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5.75" hidden="false" customHeight="false" outlineLevel="1" collapsed="false">
      <c r="A103" s="119"/>
      <c r="B103" s="131"/>
      <c r="C103" s="492"/>
      <c r="D103" s="131"/>
      <c r="E103" s="131"/>
      <c r="F103" s="131"/>
      <c r="G103" s="131"/>
      <c r="H103" s="131"/>
      <c r="I103" s="131"/>
      <c r="J103" s="131"/>
      <c r="K103" s="131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18"/>
      <c r="B104" s="492"/>
      <c r="C104" s="513"/>
      <c r="D104" s="514"/>
      <c r="E104" s="514"/>
      <c r="F104" s="514"/>
      <c r="G104" s="514"/>
      <c r="H104" s="514"/>
      <c r="I104" s="514"/>
      <c r="J104" s="514"/>
      <c r="K104" s="514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471"/>
      <c r="B105" s="471"/>
      <c r="C105" s="471"/>
      <c r="D105" s="471"/>
      <c r="E105" s="471"/>
      <c r="F105" s="471"/>
      <c r="G105" s="471"/>
      <c r="H105" s="471"/>
      <c r="I105" s="471"/>
      <c r="J105" s="471"/>
      <c r="K105" s="471"/>
      <c r="L105" s="471"/>
      <c r="M105" s="471"/>
      <c r="N105" s="471"/>
      <c r="O105" s="471"/>
      <c r="P105" s="471"/>
      <c r="Q105" s="471"/>
      <c r="R105" s="471"/>
      <c r="S105" s="471"/>
      <c r="T105" s="471"/>
      <c r="U105" s="471"/>
    </row>
    <row r="106" customFormat="false" ht="12.75" hidden="false" customHeight="false" outlineLevel="1" collapsed="false">
      <c r="A106" s="379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72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473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131"/>
      <c r="B109" s="470"/>
      <c r="C109" s="470"/>
      <c r="D109" s="470"/>
      <c r="E109" s="470"/>
      <c r="F109" s="470"/>
      <c r="G109" s="470"/>
      <c r="H109" s="470"/>
      <c r="I109" s="470"/>
      <c r="J109" s="470"/>
      <c r="K109" s="470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418"/>
      <c r="B110" s="470"/>
      <c r="C110" s="470"/>
      <c r="D110" s="470"/>
      <c r="E110" s="470"/>
      <c r="F110" s="470"/>
      <c r="G110" s="470"/>
      <c r="H110" s="470"/>
      <c r="I110" s="470"/>
      <c r="J110" s="470"/>
      <c r="K110" s="470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418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131"/>
      <c r="B113" s="470"/>
      <c r="C113" s="470"/>
      <c r="D113" s="470"/>
      <c r="E113" s="470"/>
      <c r="F113" s="470"/>
      <c r="G113" s="470"/>
      <c r="H113" s="470"/>
      <c r="I113" s="470"/>
      <c r="J113" s="470"/>
      <c r="K113" s="470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4.25" hidden="false" customHeight="false" outlineLevel="1" collapsed="false">
      <c r="A114" s="515"/>
      <c r="B114" s="492"/>
      <c r="C114" s="492"/>
      <c r="D114" s="492"/>
      <c r="E114" s="492"/>
      <c r="F114" s="492"/>
      <c r="G114" s="492"/>
      <c r="H114" s="492"/>
      <c r="I114" s="492"/>
      <c r="J114" s="492"/>
      <c r="K114" s="492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79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83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83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83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83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83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83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83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77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474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83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83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7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7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83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7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83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83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83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47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79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77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77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5" hidden="false" customHeight="true" outlineLevel="1" collapsed="false">
      <c r="A138" s="477"/>
      <c r="B138" s="366"/>
      <c r="C138" s="36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477"/>
      <c r="B139" s="366"/>
      <c r="C139" s="36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4.25" hidden="false" customHeight="true" outlineLevel="1" collapsed="false">
      <c r="A140" s="477"/>
      <c r="B140" s="366"/>
      <c r="C140" s="36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77"/>
      <c r="B141" s="366"/>
      <c r="C141" s="36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77"/>
      <c r="B142" s="366"/>
      <c r="C142" s="366"/>
      <c r="D142" s="366"/>
      <c r="E142" s="366"/>
      <c r="F142" s="366"/>
      <c r="G142" s="366"/>
      <c r="H142" s="366"/>
      <c r="I142" s="366"/>
      <c r="J142" s="366"/>
      <c r="K142" s="366"/>
      <c r="L142" s="366"/>
      <c r="M142" s="366"/>
      <c r="N142" s="366"/>
      <c r="O142" s="366"/>
      <c r="P142" s="366"/>
      <c r="Q142" s="366"/>
      <c r="R142" s="366"/>
      <c r="S142" s="366"/>
      <c r="T142" s="366"/>
      <c r="U142" s="366"/>
    </row>
    <row r="143" customFormat="false" ht="12.75" hidden="false" customHeight="false" outlineLevel="1" collapsed="false">
      <c r="A143" s="458"/>
      <c r="B143" s="366"/>
      <c r="C143" s="366"/>
      <c r="D143" s="366"/>
      <c r="E143" s="366"/>
      <c r="F143" s="366"/>
      <c r="G143" s="366"/>
      <c r="H143" s="366"/>
      <c r="I143" s="366"/>
      <c r="J143" s="366"/>
      <c r="K143" s="366"/>
      <c r="L143" s="366"/>
      <c r="M143" s="366"/>
      <c r="N143" s="366"/>
      <c r="O143" s="366"/>
      <c r="P143" s="366"/>
      <c r="Q143" s="366"/>
      <c r="R143" s="366"/>
      <c r="S143" s="366"/>
      <c r="T143" s="366"/>
      <c r="U143" s="366"/>
    </row>
    <row r="144" customFormat="false" ht="12.75" hidden="false" customHeight="false" outlineLevel="1" collapsed="false">
      <c r="A144" s="458"/>
      <c r="B144" s="366"/>
      <c r="C144" s="366"/>
      <c r="D144" s="366"/>
      <c r="E144" s="366"/>
      <c r="F144" s="366"/>
      <c r="G144" s="366"/>
      <c r="H144" s="366"/>
      <c r="I144" s="366"/>
      <c r="J144" s="366"/>
      <c r="K144" s="366"/>
      <c r="L144" s="366"/>
      <c r="M144" s="366"/>
      <c r="N144" s="366"/>
      <c r="O144" s="366"/>
      <c r="P144" s="366"/>
      <c r="Q144" s="366"/>
      <c r="R144" s="366"/>
      <c r="S144" s="366"/>
      <c r="T144" s="366"/>
      <c r="U144" s="366"/>
    </row>
    <row r="145" customFormat="false" ht="12.75" hidden="false" customHeight="false" outlineLevel="1" collapsed="false">
      <c r="A145" s="458"/>
      <c r="B145" s="366"/>
      <c r="C145" s="366"/>
      <c r="D145" s="366"/>
      <c r="E145" s="366"/>
      <c r="F145" s="366"/>
      <c r="G145" s="366"/>
      <c r="H145" s="366"/>
      <c r="I145" s="366"/>
      <c r="J145" s="366"/>
      <c r="K145" s="366"/>
      <c r="L145" s="366"/>
      <c r="M145" s="366"/>
      <c r="N145" s="366"/>
      <c r="O145" s="366"/>
      <c r="P145" s="366"/>
      <c r="Q145" s="366"/>
      <c r="R145" s="366"/>
      <c r="S145" s="366"/>
      <c r="T145" s="366"/>
      <c r="U145" s="366"/>
    </row>
    <row r="146" customFormat="false" ht="12.75" hidden="false" customHeight="false" outlineLevel="1" collapsed="false">
      <c r="A146" s="366"/>
      <c r="B146" s="366"/>
      <c r="C146" s="366"/>
      <c r="D146" s="366"/>
      <c r="E146" s="366"/>
      <c r="F146" s="366"/>
      <c r="G146" s="366"/>
      <c r="H146" s="366"/>
      <c r="I146" s="366"/>
      <c r="J146" s="366"/>
      <c r="K146" s="366"/>
      <c r="L146" s="366"/>
      <c r="M146" s="366"/>
      <c r="N146" s="366"/>
      <c r="O146" s="366"/>
      <c r="P146" s="366"/>
      <c r="Q146" s="366"/>
      <c r="R146" s="366"/>
      <c r="S146" s="366"/>
      <c r="T146" s="366"/>
      <c r="U146" s="366"/>
    </row>
    <row r="147" customFormat="false" ht="12.75" hidden="false" customHeight="false" outlineLevel="1" collapsed="false">
      <c r="A147" s="131"/>
      <c r="B147" s="366"/>
      <c r="C147" s="366"/>
      <c r="D147" s="366"/>
      <c r="E147" s="366"/>
      <c r="F147" s="366"/>
      <c r="G147" s="366"/>
      <c r="H147" s="366"/>
      <c r="I147" s="366"/>
      <c r="J147" s="366"/>
      <c r="K147" s="366"/>
      <c r="L147" s="366"/>
      <c r="M147" s="366"/>
      <c r="N147" s="366"/>
      <c r="O147" s="366"/>
      <c r="P147" s="366"/>
      <c r="Q147" s="366"/>
      <c r="R147" s="366"/>
      <c r="S147" s="366"/>
      <c r="T147" s="366"/>
      <c r="U147" s="366"/>
    </row>
    <row r="148" customFormat="false" ht="12.75" hidden="false" customHeight="false" outlineLevel="1" collapsed="false">
      <c r="A148" s="131"/>
      <c r="B148" s="366"/>
      <c r="C148" s="366"/>
      <c r="D148" s="366"/>
      <c r="E148" s="366"/>
      <c r="F148" s="366"/>
      <c r="G148" s="366"/>
      <c r="H148" s="366"/>
      <c r="I148" s="366"/>
      <c r="J148" s="366"/>
      <c r="K148" s="366"/>
      <c r="L148" s="366"/>
      <c r="M148" s="366"/>
      <c r="N148" s="366"/>
      <c r="O148" s="366"/>
      <c r="P148" s="366"/>
      <c r="Q148" s="366"/>
      <c r="R148" s="366"/>
      <c r="S148" s="366"/>
      <c r="T148" s="366"/>
      <c r="U148" s="366"/>
    </row>
    <row r="149" customFormat="false" ht="12.75" hidden="false" customHeight="false" outlineLevel="1" collapsed="false">
      <c r="A149" s="131"/>
      <c r="B149" s="366"/>
      <c r="C149" s="366"/>
      <c r="D149" s="366"/>
      <c r="E149" s="366"/>
      <c r="F149" s="366"/>
      <c r="G149" s="366"/>
      <c r="H149" s="366"/>
      <c r="I149" s="366"/>
      <c r="J149" s="366"/>
      <c r="K149" s="366"/>
      <c r="L149" s="366"/>
      <c r="M149" s="366"/>
      <c r="N149" s="366"/>
      <c r="O149" s="366"/>
      <c r="P149" s="366"/>
      <c r="Q149" s="366"/>
      <c r="R149" s="366"/>
      <c r="S149" s="366"/>
      <c r="T149" s="366"/>
      <c r="U149" s="366"/>
    </row>
    <row r="150" customFormat="false" ht="18.75" hidden="false" customHeight="false" outlineLevel="1" collapsed="false">
      <c r="A150" s="478"/>
      <c r="B150" s="366"/>
      <c r="C150" s="366"/>
      <c r="D150" s="366"/>
      <c r="E150" s="366"/>
      <c r="F150" s="366"/>
      <c r="G150" s="366"/>
      <c r="H150" s="366"/>
      <c r="I150" s="366"/>
      <c r="J150" s="366"/>
      <c r="K150" s="366"/>
      <c r="L150" s="366"/>
      <c r="M150" s="366"/>
      <c r="N150" s="366"/>
      <c r="O150" s="366"/>
      <c r="P150" s="366"/>
      <c r="Q150" s="366"/>
      <c r="R150" s="366"/>
      <c r="S150" s="366"/>
      <c r="T150" s="366"/>
      <c r="U150" s="366"/>
    </row>
    <row r="151" customFormat="false" ht="12.75" hidden="false" customHeight="false" outlineLevel="1" collapsed="false">
      <c r="A151" s="418"/>
      <c r="B151" s="366"/>
      <c r="C151" s="366"/>
      <c r="D151" s="366"/>
      <c r="E151" s="366"/>
      <c r="F151" s="366"/>
      <c r="G151" s="366"/>
      <c r="H151" s="366"/>
      <c r="I151" s="366"/>
      <c r="J151" s="366"/>
      <c r="K151" s="366"/>
      <c r="L151" s="366"/>
      <c r="M151" s="366"/>
      <c r="N151" s="366"/>
      <c r="O151" s="366"/>
      <c r="P151" s="366"/>
      <c r="Q151" s="366"/>
      <c r="R151" s="366"/>
      <c r="S151" s="366"/>
      <c r="T151" s="366"/>
      <c r="U151" s="366"/>
    </row>
    <row r="152" customFormat="false" ht="12.75" hidden="false" customHeight="false" outlineLevel="1" collapsed="false">
      <c r="A152" s="418"/>
      <c r="B152" s="366"/>
      <c r="C152" s="366"/>
      <c r="D152" s="366"/>
      <c r="E152" s="366"/>
      <c r="F152" s="366"/>
      <c r="G152" s="366"/>
      <c r="H152" s="366"/>
      <c r="I152" s="366"/>
      <c r="J152" s="366"/>
      <c r="K152" s="366"/>
      <c r="L152" s="366"/>
      <c r="M152" s="366"/>
      <c r="N152" s="366"/>
      <c r="O152" s="366"/>
      <c r="P152" s="366"/>
      <c r="Q152" s="366"/>
      <c r="R152" s="366"/>
      <c r="S152" s="366"/>
      <c r="T152" s="366"/>
      <c r="U152" s="366"/>
    </row>
    <row r="153" customFormat="false" ht="12.75" hidden="false" customHeight="false" outlineLevel="1" collapsed="false">
      <c r="A153" s="131"/>
      <c r="B153" s="366"/>
      <c r="C153" s="366"/>
      <c r="D153" s="366"/>
      <c r="E153" s="366"/>
      <c r="F153" s="366"/>
      <c r="G153" s="366"/>
      <c r="H153" s="366"/>
      <c r="I153" s="366"/>
      <c r="J153" s="366"/>
      <c r="K153" s="366"/>
      <c r="L153" s="366"/>
      <c r="M153" s="366"/>
      <c r="N153" s="366"/>
      <c r="O153" s="366"/>
      <c r="P153" s="366"/>
      <c r="Q153" s="366"/>
      <c r="R153" s="366"/>
      <c r="S153" s="366"/>
      <c r="T153" s="366"/>
      <c r="U153" s="366"/>
    </row>
    <row r="154" customFormat="false" ht="12.75" hidden="false" customHeight="false" outlineLevel="1" collapsed="false">
      <c r="A154" s="131"/>
      <c r="B154" s="366"/>
      <c r="C154" s="366"/>
      <c r="D154" s="366"/>
      <c r="E154" s="366"/>
      <c r="F154" s="366"/>
      <c r="G154" s="366"/>
      <c r="H154" s="366"/>
      <c r="I154" s="366"/>
      <c r="J154" s="366"/>
      <c r="K154" s="366"/>
      <c r="L154" s="366"/>
      <c r="M154" s="366"/>
      <c r="N154" s="366"/>
      <c r="O154" s="366"/>
      <c r="P154" s="366"/>
      <c r="Q154" s="366"/>
      <c r="R154" s="366"/>
      <c r="S154" s="366"/>
      <c r="T154" s="366"/>
      <c r="U154" s="366"/>
    </row>
    <row r="155" customFormat="false" ht="12.75" hidden="false" customHeight="false" outlineLevel="1" collapsed="false">
      <c r="A155" s="219"/>
      <c r="B155" s="216"/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</row>
    <row r="156" customFormat="false" ht="12.75" hidden="false" customHeight="false" outlineLevel="1" collapsed="false">
      <c r="A156" s="477"/>
      <c r="B156" s="366"/>
      <c r="C156" s="36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83"/>
      <c r="B157" s="366"/>
      <c r="C157" s="36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83"/>
      <c r="B158" s="366"/>
      <c r="C158" s="36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379"/>
      <c r="B159" s="366"/>
      <c r="C159" s="36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366"/>
      <c r="B160" s="366"/>
      <c r="C160" s="36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77"/>
      <c r="B161" s="366"/>
      <c r="C161" s="36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83"/>
      <c r="B162" s="366"/>
      <c r="C162" s="36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83"/>
      <c r="B163" s="366"/>
      <c r="C163" s="36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83"/>
      <c r="B164" s="366"/>
      <c r="C164" s="36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83"/>
      <c r="B165" s="366"/>
      <c r="C165" s="36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66"/>
      <c r="B166" s="366"/>
      <c r="C166" s="36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477"/>
      <c r="B167" s="366"/>
      <c r="C167" s="36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66"/>
      <c r="B168" s="366"/>
      <c r="C168" s="36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477"/>
      <c r="B169" s="366"/>
      <c r="C169" s="36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83"/>
      <c r="B170" s="366"/>
      <c r="C170" s="36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77"/>
      <c r="B171" s="366"/>
      <c r="C171" s="36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76"/>
      <c r="B172" s="366"/>
      <c r="C172" s="36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83"/>
      <c r="B173" s="366"/>
      <c r="C173" s="36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79"/>
      <c r="B174" s="366"/>
      <c r="C174" s="36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83"/>
      <c r="B175" s="366"/>
      <c r="C175" s="36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79"/>
      <c r="B176" s="366"/>
      <c r="C176" s="36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83"/>
      <c r="B177" s="366"/>
      <c r="C177" s="36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83"/>
      <c r="B178" s="366"/>
      <c r="C178" s="36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83"/>
      <c r="B179" s="366"/>
      <c r="C179" s="36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83"/>
      <c r="B180" s="366"/>
      <c r="C180" s="36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83"/>
      <c r="B181" s="366"/>
      <c r="C181" s="36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383"/>
      <c r="B182" s="366"/>
      <c r="C182" s="36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77"/>
      <c r="B183" s="366"/>
      <c r="C183" s="36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74"/>
      <c r="B184" s="366"/>
      <c r="C184" s="36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383"/>
      <c r="B185" s="366"/>
      <c r="C185" s="36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76"/>
      <c r="B186" s="366"/>
      <c r="C186" s="36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476"/>
      <c r="B187" s="366"/>
      <c r="C187" s="36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83"/>
      <c r="B188" s="366"/>
      <c r="C188" s="36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83"/>
      <c r="B189" s="366"/>
      <c r="C189" s="36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379"/>
      <c r="B190" s="366"/>
      <c r="C190" s="36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77"/>
      <c r="B191" s="366"/>
      <c r="C191" s="36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77"/>
      <c r="B192" s="366"/>
      <c r="C192" s="36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77"/>
      <c r="B193" s="366"/>
      <c r="C193" s="36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77"/>
      <c r="B194" s="366"/>
      <c r="C194" s="36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77"/>
      <c r="B195" s="366"/>
      <c r="C195" s="36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77"/>
      <c r="B196" s="366"/>
      <c r="C196" s="36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477"/>
      <c r="B197" s="366"/>
      <c r="C197" s="36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</row>
    <row r="198" customFormat="false" ht="12.75" hidden="false" customHeight="false" outlineLevel="1" collapsed="false">
      <c r="A198" s="131"/>
      <c r="B198" s="366"/>
      <c r="C198" s="366"/>
      <c r="D198" s="366"/>
      <c r="E198" s="366"/>
      <c r="F198" s="366"/>
      <c r="G198" s="366"/>
      <c r="H198" s="366"/>
      <c r="I198" s="366"/>
      <c r="J198" s="366"/>
      <c r="K198" s="366"/>
      <c r="L198" s="366"/>
      <c r="M198" s="366"/>
      <c r="N198" s="366"/>
      <c r="O198" s="366"/>
      <c r="P198" s="366"/>
      <c r="Q198" s="366"/>
      <c r="R198" s="366"/>
      <c r="S198" s="366"/>
      <c r="T198" s="366"/>
      <c r="U198" s="366"/>
    </row>
    <row r="199" customFormat="false" ht="12.75" hidden="false" customHeight="false" outlineLevel="1" collapsed="false">
      <c r="A199" s="131"/>
      <c r="B199" s="366"/>
      <c r="C199" s="366"/>
      <c r="D199" s="366"/>
      <c r="E199" s="366"/>
      <c r="F199" s="366"/>
      <c r="G199" s="366"/>
      <c r="H199" s="366"/>
      <c r="I199" s="366"/>
      <c r="J199" s="366"/>
      <c r="K199" s="366"/>
      <c r="L199" s="366"/>
      <c r="M199" s="366"/>
      <c r="N199" s="366"/>
      <c r="O199" s="366"/>
      <c r="P199" s="366"/>
      <c r="Q199" s="366"/>
      <c r="R199" s="366"/>
      <c r="S199" s="366"/>
      <c r="T199" s="366"/>
      <c r="U199" s="366"/>
    </row>
    <row r="200" customFormat="false" ht="12.75" hidden="false" customHeight="false" outlineLevel="1" collapsed="false">
      <c r="A200" s="131"/>
      <c r="B200" s="131"/>
      <c r="C200" s="131"/>
      <c r="D200" s="366"/>
      <c r="E200" s="366"/>
      <c r="F200" s="366"/>
      <c r="G200" s="366"/>
      <c r="H200" s="366"/>
      <c r="I200" s="366"/>
      <c r="J200" s="366"/>
      <c r="K200" s="366"/>
      <c r="L200" s="366"/>
      <c r="M200" s="366"/>
      <c r="N200" s="366"/>
      <c r="O200" s="366"/>
      <c r="P200" s="366"/>
      <c r="Q200" s="366"/>
      <c r="R200" s="366"/>
      <c r="S200" s="366"/>
      <c r="T200" s="366"/>
      <c r="U200" s="366"/>
    </row>
    <row r="201" customFormat="false" ht="18.75" hidden="false" customHeight="false" outlineLevel="1" collapsed="false">
      <c r="A201" s="479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418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418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219"/>
      <c r="B205" s="216"/>
      <c r="C205" s="216"/>
      <c r="D205" s="216"/>
      <c r="E205" s="216"/>
      <c r="F205" s="216"/>
      <c r="G205" s="216"/>
      <c r="H205" s="216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418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80"/>
      <c r="C207" s="480"/>
      <c r="D207" s="480"/>
      <c r="E207" s="480"/>
      <c r="F207" s="480"/>
      <c r="G207" s="480"/>
      <c r="H207" s="480"/>
      <c r="I207" s="131"/>
      <c r="J207" s="480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80"/>
      <c r="C208" s="480"/>
      <c r="D208" s="480"/>
      <c r="E208" s="480"/>
      <c r="F208" s="480"/>
      <c r="G208" s="480"/>
      <c r="H208" s="480"/>
      <c r="I208" s="131"/>
      <c r="J208" s="480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80"/>
      <c r="C209" s="480"/>
      <c r="D209" s="480"/>
      <c r="E209" s="480"/>
      <c r="F209" s="480"/>
      <c r="G209" s="480"/>
      <c r="H209" s="480"/>
      <c r="I209" s="131"/>
      <c r="J209" s="480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80"/>
      <c r="C210" s="480"/>
      <c r="D210" s="480"/>
      <c r="E210" s="480"/>
      <c r="F210" s="480"/>
      <c r="G210" s="480"/>
      <c r="H210" s="480"/>
      <c r="I210" s="131"/>
      <c r="J210" s="480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77"/>
      <c r="B211" s="480"/>
      <c r="C211" s="480"/>
      <c r="D211" s="480"/>
      <c r="E211" s="480"/>
      <c r="F211" s="480"/>
      <c r="G211" s="480"/>
      <c r="H211" s="480"/>
      <c r="I211" s="131"/>
      <c r="J211" s="480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131"/>
      <c r="B212" s="480"/>
      <c r="C212" s="480"/>
      <c r="D212" s="480"/>
      <c r="E212" s="480"/>
      <c r="F212" s="480"/>
      <c r="G212" s="480"/>
      <c r="H212" s="480"/>
      <c r="I212" s="131"/>
      <c r="J212" s="480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418"/>
      <c r="B213" s="480"/>
      <c r="C213" s="480"/>
      <c r="D213" s="480"/>
      <c r="E213" s="480"/>
      <c r="F213" s="480"/>
      <c r="G213" s="480"/>
      <c r="H213" s="480"/>
      <c r="I213" s="131"/>
      <c r="J213" s="480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80"/>
      <c r="C214" s="480"/>
      <c r="D214" s="480"/>
      <c r="E214" s="480"/>
      <c r="F214" s="480"/>
      <c r="G214" s="480"/>
      <c r="H214" s="480"/>
      <c r="I214" s="131"/>
      <c r="J214" s="480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80"/>
      <c r="C215" s="480"/>
      <c r="D215" s="480"/>
      <c r="E215" s="480"/>
      <c r="F215" s="480"/>
      <c r="G215" s="480"/>
      <c r="H215" s="480"/>
      <c r="I215" s="131"/>
      <c r="J215" s="480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80"/>
      <c r="C216" s="480"/>
      <c r="D216" s="480"/>
      <c r="E216" s="480"/>
      <c r="F216" s="480"/>
      <c r="G216" s="480"/>
      <c r="H216" s="480"/>
      <c r="I216" s="131"/>
      <c r="J216" s="480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177"/>
      <c r="B217" s="480"/>
      <c r="C217" s="480"/>
      <c r="D217" s="480"/>
      <c r="E217" s="480"/>
      <c r="F217" s="480"/>
      <c r="G217" s="480"/>
      <c r="H217" s="480"/>
      <c r="I217" s="131"/>
      <c r="J217" s="480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77"/>
      <c r="B218" s="480"/>
      <c r="C218" s="480"/>
      <c r="D218" s="480"/>
      <c r="E218" s="480"/>
      <c r="F218" s="480"/>
      <c r="G218" s="480"/>
      <c r="H218" s="480"/>
      <c r="I218" s="131"/>
      <c r="J218" s="480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77"/>
      <c r="B219" s="480"/>
      <c r="C219" s="480"/>
      <c r="D219" s="480"/>
      <c r="E219" s="480"/>
      <c r="F219" s="480"/>
      <c r="G219" s="480"/>
      <c r="H219" s="480"/>
      <c r="I219" s="131"/>
      <c r="J219" s="480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77"/>
      <c r="B220" s="480"/>
      <c r="C220" s="480"/>
      <c r="D220" s="480"/>
      <c r="E220" s="480"/>
      <c r="F220" s="480"/>
      <c r="G220" s="480"/>
      <c r="H220" s="480"/>
      <c r="I220" s="131"/>
      <c r="J220" s="480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80"/>
      <c r="C221" s="480"/>
      <c r="D221" s="480"/>
      <c r="E221" s="480"/>
      <c r="F221" s="480"/>
      <c r="G221" s="480"/>
      <c r="H221" s="480"/>
      <c r="I221" s="131"/>
      <c r="J221" s="480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80"/>
      <c r="C222" s="480"/>
      <c r="D222" s="480"/>
      <c r="E222" s="480"/>
      <c r="F222" s="480"/>
      <c r="G222" s="480"/>
      <c r="H222" s="480"/>
      <c r="I222" s="131"/>
      <c r="J222" s="480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77"/>
      <c r="B223" s="480"/>
      <c r="C223" s="480"/>
      <c r="D223" s="480"/>
      <c r="E223" s="480"/>
      <c r="F223" s="480"/>
      <c r="G223" s="480"/>
      <c r="H223" s="480"/>
      <c r="I223" s="131"/>
      <c r="J223" s="480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177"/>
      <c r="B224" s="480"/>
      <c r="C224" s="480"/>
      <c r="D224" s="480"/>
      <c r="E224" s="480"/>
      <c r="F224" s="480"/>
      <c r="G224" s="480"/>
      <c r="H224" s="480"/>
      <c r="I224" s="131"/>
      <c r="J224" s="480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418"/>
      <c r="B225" s="480"/>
      <c r="C225" s="480"/>
      <c r="D225" s="480"/>
      <c r="E225" s="480"/>
      <c r="F225" s="480"/>
      <c r="G225" s="480"/>
      <c r="H225" s="480"/>
      <c r="I225" s="131"/>
      <c r="J225" s="480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80"/>
      <c r="C226" s="480"/>
      <c r="D226" s="480"/>
      <c r="E226" s="480"/>
      <c r="F226" s="480"/>
      <c r="G226" s="480"/>
      <c r="H226" s="480"/>
      <c r="I226" s="131"/>
      <c r="J226" s="480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77"/>
      <c r="B227" s="480"/>
      <c r="C227" s="480"/>
      <c r="D227" s="480"/>
      <c r="E227" s="480"/>
      <c r="F227" s="480"/>
      <c r="G227" s="480"/>
      <c r="H227" s="480"/>
      <c r="I227" s="131"/>
      <c r="J227" s="480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418"/>
      <c r="B228" s="480"/>
      <c r="C228" s="480"/>
      <c r="D228" s="480"/>
      <c r="E228" s="480"/>
      <c r="F228" s="480"/>
      <c r="G228" s="480"/>
      <c r="H228" s="480"/>
      <c r="I228" s="131"/>
      <c r="J228" s="480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8"/>
      <c r="B229" s="480"/>
      <c r="C229" s="480"/>
      <c r="D229" s="480"/>
      <c r="E229" s="480"/>
      <c r="F229" s="480"/>
      <c r="G229" s="480"/>
      <c r="H229" s="480"/>
      <c r="I229" s="131"/>
      <c r="J229" s="480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31"/>
      <c r="B230" s="480"/>
      <c r="C230" s="480"/>
      <c r="D230" s="480"/>
      <c r="E230" s="480"/>
      <c r="F230" s="480"/>
      <c r="G230" s="480"/>
      <c r="H230" s="480"/>
      <c r="I230" s="131"/>
      <c r="J230" s="480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131"/>
      <c r="B231" s="480"/>
      <c r="C231" s="480"/>
      <c r="D231" s="480"/>
      <c r="E231" s="480"/>
      <c r="F231" s="480"/>
      <c r="G231" s="480"/>
      <c r="H231" s="480"/>
      <c r="I231" s="131"/>
      <c r="J231" s="480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8"/>
      <c r="B232" s="480"/>
      <c r="C232" s="480"/>
      <c r="D232" s="480"/>
      <c r="E232" s="480"/>
      <c r="F232" s="480"/>
      <c r="G232" s="480"/>
      <c r="H232" s="480"/>
      <c r="I232" s="131"/>
      <c r="J232" s="480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177"/>
      <c r="B233" s="480"/>
      <c r="C233" s="480"/>
      <c r="D233" s="480"/>
      <c r="E233" s="480"/>
      <c r="F233" s="480"/>
      <c r="G233" s="480"/>
      <c r="H233" s="480"/>
      <c r="I233" s="131"/>
      <c r="J233" s="480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418"/>
      <c r="B234" s="480"/>
      <c r="C234" s="480"/>
      <c r="D234" s="480"/>
      <c r="E234" s="480"/>
      <c r="F234" s="480"/>
      <c r="G234" s="480"/>
      <c r="H234" s="480"/>
      <c r="I234" s="131"/>
      <c r="J234" s="480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131"/>
      <c r="B235" s="480"/>
      <c r="C235" s="480"/>
      <c r="D235" s="480"/>
      <c r="E235" s="480"/>
      <c r="F235" s="480"/>
      <c r="G235" s="480"/>
      <c r="H235" s="480"/>
      <c r="I235" s="131"/>
      <c r="J235" s="480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418"/>
      <c r="B236" s="480"/>
      <c r="C236" s="480"/>
      <c r="D236" s="480"/>
      <c r="E236" s="480"/>
      <c r="F236" s="480"/>
      <c r="G236" s="480"/>
      <c r="H236" s="480"/>
      <c r="I236" s="131"/>
      <c r="J236" s="480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77"/>
      <c r="B237" s="480"/>
      <c r="C237" s="480"/>
      <c r="D237" s="480"/>
      <c r="E237" s="480"/>
      <c r="F237" s="480"/>
      <c r="G237" s="480"/>
      <c r="H237" s="480"/>
      <c r="I237" s="131"/>
      <c r="J237" s="480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77"/>
      <c r="B238" s="480"/>
      <c r="C238" s="480"/>
      <c r="D238" s="480"/>
      <c r="E238" s="480"/>
      <c r="F238" s="480"/>
      <c r="G238" s="480"/>
      <c r="H238" s="480"/>
      <c r="I238" s="131"/>
      <c r="J238" s="480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77"/>
      <c r="B239" s="480"/>
      <c r="C239" s="480"/>
      <c r="D239" s="480"/>
      <c r="E239" s="480"/>
      <c r="F239" s="480"/>
      <c r="G239" s="480"/>
      <c r="H239" s="480"/>
      <c r="I239" s="131"/>
      <c r="J239" s="480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77"/>
      <c r="B240" s="480"/>
      <c r="C240" s="480"/>
      <c r="D240" s="480"/>
      <c r="E240" s="480"/>
      <c r="F240" s="480"/>
      <c r="G240" s="480"/>
      <c r="H240" s="480"/>
      <c r="I240" s="131"/>
      <c r="J240" s="480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77"/>
      <c r="B241" s="480"/>
      <c r="C241" s="480"/>
      <c r="D241" s="480"/>
      <c r="E241" s="480"/>
      <c r="F241" s="480"/>
      <c r="G241" s="480"/>
      <c r="H241" s="480"/>
      <c r="I241" s="131"/>
      <c r="J241" s="480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177"/>
      <c r="B242" s="480"/>
      <c r="C242" s="480"/>
      <c r="D242" s="480"/>
      <c r="E242" s="480"/>
      <c r="F242" s="480"/>
      <c r="G242" s="480"/>
      <c r="H242" s="480"/>
      <c r="I242" s="131"/>
      <c r="J242" s="480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418"/>
      <c r="B243" s="480"/>
      <c r="C243" s="480"/>
      <c r="D243" s="480"/>
      <c r="E243" s="480"/>
      <c r="F243" s="480"/>
      <c r="G243" s="480"/>
      <c r="H243" s="480"/>
      <c r="I243" s="131"/>
      <c r="J243" s="480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418"/>
      <c r="B244" s="480"/>
      <c r="C244" s="480"/>
      <c r="D244" s="480"/>
      <c r="E244" s="480"/>
      <c r="F244" s="480"/>
      <c r="G244" s="480"/>
      <c r="H244" s="480"/>
      <c r="I244" s="131"/>
      <c r="J244" s="480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480"/>
      <c r="C245" s="480"/>
      <c r="D245" s="480"/>
      <c r="E245" s="480"/>
      <c r="F245" s="480"/>
      <c r="G245" s="480"/>
      <c r="H245" s="480"/>
      <c r="I245" s="131"/>
      <c r="J245" s="480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418"/>
      <c r="B246" s="480"/>
      <c r="C246" s="480"/>
      <c r="D246" s="480"/>
      <c r="E246" s="480"/>
      <c r="F246" s="480"/>
      <c r="G246" s="480"/>
      <c r="H246" s="480"/>
      <c r="I246" s="131"/>
      <c r="J246" s="480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418"/>
      <c r="B247" s="480"/>
      <c r="C247" s="480"/>
      <c r="D247" s="480"/>
      <c r="E247" s="480"/>
      <c r="F247" s="480"/>
      <c r="G247" s="480"/>
      <c r="H247" s="480"/>
      <c r="I247" s="131"/>
      <c r="J247" s="480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418"/>
      <c r="B249" s="131"/>
      <c r="C249" s="26"/>
      <c r="D249" s="26"/>
      <c r="E249" s="26"/>
      <c r="F249" s="26"/>
      <c r="G249" s="26"/>
      <c r="H249" s="26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418"/>
      <c r="B250" s="131"/>
      <c r="C250" s="26"/>
      <c r="D250" s="26"/>
      <c r="E250" s="26"/>
      <c r="F250" s="26"/>
      <c r="G250" s="26"/>
      <c r="H250" s="26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418"/>
      <c r="B251" s="131"/>
      <c r="C251" s="26"/>
      <c r="D251" s="26"/>
      <c r="E251" s="26"/>
      <c r="F251" s="26"/>
      <c r="G251" s="26"/>
      <c r="H251" s="26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418"/>
      <c r="B252" s="131"/>
      <c r="C252" s="26"/>
      <c r="D252" s="26"/>
      <c r="E252" s="26"/>
      <c r="F252" s="26"/>
      <c r="G252" s="26"/>
      <c r="H252" s="26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131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8.75" hidden="false" customHeight="false" outlineLevel="1" collapsed="false">
      <c r="A254" s="478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418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481"/>
      <c r="B258" s="482"/>
      <c r="C258" s="482"/>
      <c r="D258" s="482"/>
      <c r="E258" s="482"/>
      <c r="F258" s="482"/>
      <c r="G258" s="482"/>
      <c r="H258" s="482"/>
      <c r="I258" s="482"/>
      <c r="J258" s="482"/>
      <c r="K258" s="482"/>
      <c r="L258" s="482"/>
      <c r="M258" s="482"/>
      <c r="N258" s="482"/>
      <c r="O258" s="482"/>
      <c r="P258" s="482"/>
      <c r="Q258" s="482"/>
      <c r="R258" s="482"/>
      <c r="S258" s="482"/>
      <c r="T258" s="482"/>
      <c r="U258" s="482"/>
      <c r="V258" s="482"/>
      <c r="W258" s="482"/>
      <c r="X258" s="482"/>
      <c r="Y258" s="482"/>
      <c r="Z258" s="482"/>
      <c r="AA258" s="482"/>
      <c r="AB258" s="482"/>
      <c r="AC258" s="482"/>
      <c r="AD258" s="482"/>
      <c r="AE258" s="482"/>
      <c r="AF258" s="482"/>
      <c r="AG258" s="482"/>
      <c r="AH258" s="482"/>
      <c r="AI258" s="482"/>
      <c r="AJ258" s="482"/>
      <c r="AK258" s="482"/>
      <c r="AL258" s="482"/>
      <c r="AM258" s="482"/>
      <c r="AN258" s="482"/>
      <c r="AO258" s="482"/>
      <c r="AP258" s="482"/>
      <c r="AQ258" s="482"/>
      <c r="AR258" s="482"/>
      <c r="AS258" s="482"/>
      <c r="AT258" s="482"/>
      <c r="AU258" s="482"/>
      <c r="AV258" s="482"/>
      <c r="AW258" s="482"/>
      <c r="AX258" s="482"/>
      <c r="AY258" s="482"/>
      <c r="AZ258" s="482"/>
      <c r="BA258" s="482"/>
      <c r="BB258" s="482"/>
      <c r="BC258" s="482"/>
      <c r="BD258" s="482"/>
      <c r="BE258" s="482"/>
      <c r="BF258" s="482"/>
      <c r="BG258" s="482"/>
      <c r="BH258" s="482"/>
      <c r="BI258" s="482"/>
      <c r="BJ258" s="482"/>
      <c r="BK258" s="482"/>
      <c r="BL258" s="482"/>
      <c r="BM258" s="482"/>
      <c r="BN258" s="482"/>
      <c r="BO258" s="482"/>
      <c r="BP258" s="482"/>
      <c r="BQ258" s="482"/>
      <c r="BR258" s="482"/>
      <c r="BS258" s="482"/>
      <c r="BT258" s="482"/>
      <c r="BU258" s="482"/>
      <c r="BV258" s="482"/>
      <c r="BW258" s="482"/>
      <c r="BX258" s="482"/>
      <c r="BY258" s="482"/>
      <c r="BZ258" s="482"/>
      <c r="CA258" s="482"/>
      <c r="CB258" s="482"/>
      <c r="CC258" s="482"/>
      <c r="CD258" s="482"/>
      <c r="CE258" s="482"/>
      <c r="CF258" s="482"/>
      <c r="CG258" s="482"/>
      <c r="CH258" s="482"/>
      <c r="CI258" s="482"/>
      <c r="CJ258" s="482"/>
      <c r="CK258" s="482"/>
      <c r="CL258" s="482"/>
      <c r="CM258" s="482"/>
      <c r="CN258" s="482"/>
      <c r="CO258" s="482"/>
      <c r="CP258" s="482"/>
      <c r="CQ258" s="482"/>
      <c r="CR258" s="482"/>
      <c r="CS258" s="482"/>
      <c r="CT258" s="482"/>
      <c r="CU258" s="482"/>
      <c r="CV258" s="482"/>
      <c r="CW258" s="482"/>
      <c r="CX258" s="482"/>
      <c r="CY258" s="482"/>
      <c r="CZ258" s="482"/>
      <c r="DA258" s="482"/>
      <c r="DB258" s="482"/>
      <c r="DC258" s="482"/>
      <c r="DD258" s="482"/>
      <c r="DE258" s="482"/>
      <c r="DF258" s="482"/>
      <c r="DG258" s="482"/>
      <c r="DH258" s="482"/>
      <c r="DI258" s="482"/>
      <c r="DJ258" s="482"/>
      <c r="DK258" s="482"/>
      <c r="DL258" s="482"/>
      <c r="DM258" s="482"/>
      <c r="DN258" s="482"/>
      <c r="DO258" s="482"/>
      <c r="DP258" s="482"/>
      <c r="DQ258" s="482"/>
      <c r="DR258" s="482"/>
      <c r="DS258" s="482"/>
      <c r="DT258" s="482"/>
      <c r="DU258" s="482"/>
      <c r="DV258" s="482"/>
      <c r="DW258" s="482"/>
      <c r="DX258" s="482"/>
      <c r="DY258" s="482"/>
      <c r="DZ258" s="482"/>
      <c r="EA258" s="482"/>
      <c r="EB258" s="482"/>
      <c r="EC258" s="482"/>
      <c r="ED258" s="482"/>
      <c r="EE258" s="482"/>
      <c r="EF258" s="482"/>
      <c r="EG258" s="482"/>
      <c r="EH258" s="482"/>
      <c r="EI258" s="482"/>
      <c r="EJ258" s="482"/>
      <c r="EK258" s="482"/>
      <c r="EL258" s="482"/>
      <c r="EM258" s="482"/>
      <c r="EN258" s="482"/>
      <c r="EO258" s="482"/>
      <c r="EP258" s="482"/>
      <c r="EQ258" s="482"/>
      <c r="ER258" s="482"/>
      <c r="ES258" s="482"/>
      <c r="ET258" s="482"/>
      <c r="EU258" s="482"/>
      <c r="EV258" s="482"/>
      <c r="EW258" s="482"/>
      <c r="EX258" s="482"/>
      <c r="EY258" s="482"/>
      <c r="EZ258" s="482"/>
      <c r="FA258" s="482"/>
      <c r="FB258" s="482"/>
      <c r="FC258" s="482"/>
      <c r="FD258" s="482"/>
      <c r="FE258" s="482"/>
      <c r="FF258" s="482"/>
      <c r="FG258" s="482"/>
      <c r="FH258" s="482"/>
      <c r="FI258" s="482"/>
      <c r="FJ258" s="482"/>
      <c r="FK258" s="482"/>
      <c r="FL258" s="482"/>
      <c r="FM258" s="482"/>
      <c r="FN258" s="482"/>
      <c r="FO258" s="482"/>
      <c r="FP258" s="482"/>
      <c r="FQ258" s="482"/>
      <c r="FR258" s="482"/>
      <c r="FS258" s="482"/>
      <c r="FT258" s="482"/>
      <c r="FU258" s="482"/>
      <c r="FV258" s="482"/>
      <c r="FW258" s="482"/>
      <c r="FX258" s="482"/>
      <c r="FY258" s="482"/>
      <c r="FZ258" s="482"/>
      <c r="GA258" s="482"/>
      <c r="GB258" s="482"/>
      <c r="GC258" s="482"/>
      <c r="GD258" s="482"/>
      <c r="GE258" s="482"/>
      <c r="GF258" s="482"/>
      <c r="GG258" s="482"/>
      <c r="GH258" s="482"/>
      <c r="GI258" s="482"/>
      <c r="GJ258" s="482"/>
      <c r="GK258" s="482"/>
      <c r="GL258" s="482"/>
      <c r="GM258" s="482"/>
      <c r="GN258" s="482"/>
      <c r="GO258" s="482"/>
      <c r="GP258" s="482"/>
      <c r="GQ258" s="482"/>
      <c r="GR258" s="482"/>
      <c r="GS258" s="482"/>
      <c r="GT258" s="482"/>
      <c r="GU258" s="482"/>
      <c r="GV258" s="482"/>
      <c r="GW258" s="482"/>
      <c r="GX258" s="482"/>
      <c r="GY258" s="482"/>
      <c r="GZ258" s="482"/>
      <c r="HA258" s="482"/>
      <c r="HB258" s="482"/>
      <c r="HC258" s="482"/>
      <c r="HD258" s="482"/>
      <c r="HE258" s="482"/>
      <c r="HF258" s="482"/>
      <c r="HG258" s="482"/>
      <c r="HH258" s="482"/>
      <c r="HI258" s="482"/>
      <c r="HJ258" s="482"/>
      <c r="HK258" s="482"/>
      <c r="HL258" s="482"/>
      <c r="HM258" s="482"/>
      <c r="HN258" s="482"/>
      <c r="HO258" s="482"/>
      <c r="HP258" s="482"/>
      <c r="HQ258" s="482"/>
      <c r="HR258" s="482"/>
      <c r="HS258" s="482"/>
      <c r="HT258" s="482"/>
      <c r="HU258" s="482"/>
      <c r="HV258" s="482"/>
      <c r="HW258" s="482"/>
      <c r="HX258" s="482"/>
      <c r="HY258" s="482"/>
      <c r="HZ258" s="482"/>
      <c r="IA258" s="482"/>
      <c r="IB258" s="482"/>
      <c r="IC258" s="482"/>
      <c r="ID258" s="482"/>
      <c r="IE258" s="482"/>
      <c r="IF258" s="482"/>
      <c r="IG258" s="482"/>
      <c r="IH258" s="482"/>
      <c r="II258" s="482"/>
      <c r="IJ258" s="482"/>
      <c r="IK258" s="482"/>
      <c r="IL258" s="482"/>
      <c r="IM258" s="482"/>
      <c r="IN258" s="482"/>
      <c r="IO258" s="482"/>
      <c r="IP258" s="482"/>
      <c r="IQ258" s="482"/>
      <c r="IR258" s="482"/>
      <c r="IS258" s="482"/>
      <c r="IT258" s="482"/>
      <c r="IU258" s="482"/>
      <c r="IV258" s="482"/>
      <c r="IW258" s="482"/>
    </row>
    <row r="259" customFormat="false" ht="12.75" hidden="false" customHeight="false" outlineLevel="1" collapsed="false">
      <c r="A259" s="418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418"/>
      <c r="B260" s="131"/>
      <c r="C260" s="224"/>
      <c r="D260" s="224"/>
      <c r="E260" s="224"/>
      <c r="F260" s="224"/>
      <c r="G260" s="224"/>
      <c r="H260" s="224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418"/>
      <c r="B261" s="131"/>
      <c r="C261" s="224"/>
      <c r="D261" s="224"/>
      <c r="E261" s="224"/>
      <c r="F261" s="224"/>
      <c r="G261" s="224"/>
      <c r="H261" s="224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131"/>
      <c r="B262" s="131"/>
      <c r="C262" s="483"/>
      <c r="D262" s="483"/>
      <c r="E262" s="483"/>
      <c r="F262" s="483"/>
      <c r="G262" s="483"/>
      <c r="H262" s="483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8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81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84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84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484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484"/>
      <c r="B268" s="131"/>
      <c r="C268" s="26"/>
      <c r="D268" s="26"/>
      <c r="E268" s="26"/>
      <c r="F268" s="26"/>
      <c r="G268" s="26"/>
      <c r="H268" s="26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484"/>
      <c r="B269" s="131"/>
      <c r="C269" s="224"/>
      <c r="D269" s="224"/>
      <c r="E269" s="224"/>
      <c r="F269" s="224"/>
      <c r="G269" s="224"/>
      <c r="H269" s="224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418"/>
      <c r="B270" s="131"/>
      <c r="C270" s="485"/>
      <c r="D270" s="485"/>
      <c r="E270" s="485"/>
      <c r="F270" s="485"/>
      <c r="G270" s="485"/>
      <c r="H270" s="485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84"/>
      <c r="B271" s="131"/>
      <c r="C271" s="486"/>
      <c r="D271" s="486"/>
      <c r="E271" s="486"/>
      <c r="F271" s="486"/>
      <c r="G271" s="486"/>
      <c r="H271" s="486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84"/>
      <c r="B272" s="131"/>
      <c r="C272" s="486"/>
      <c r="D272" s="486"/>
      <c r="E272" s="486"/>
      <c r="F272" s="486"/>
      <c r="G272" s="486"/>
      <c r="H272" s="486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84"/>
      <c r="B273" s="131"/>
      <c r="C273" s="486"/>
      <c r="D273" s="486"/>
      <c r="E273" s="486"/>
      <c r="F273" s="486"/>
      <c r="G273" s="486"/>
      <c r="H273" s="486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84"/>
      <c r="B274" s="131"/>
      <c r="C274" s="486"/>
      <c r="D274" s="486"/>
      <c r="E274" s="486"/>
      <c r="F274" s="486"/>
      <c r="G274" s="486"/>
      <c r="H274" s="486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484"/>
      <c r="B275" s="131"/>
      <c r="C275" s="485"/>
      <c r="D275" s="485"/>
      <c r="E275" s="485"/>
      <c r="F275" s="485"/>
      <c r="G275" s="485"/>
      <c r="H275" s="485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418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6"/>
      <c r="D277" s="26"/>
      <c r="E277" s="26"/>
      <c r="F277" s="26"/>
      <c r="G277" s="26"/>
      <c r="H277" s="26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6"/>
      <c r="D278" s="26"/>
      <c r="E278" s="26"/>
      <c r="F278" s="26"/>
      <c r="G278" s="26"/>
      <c r="H278" s="26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131"/>
      <c r="C279" s="26"/>
      <c r="D279" s="26"/>
      <c r="E279" s="26"/>
      <c r="F279" s="26"/>
      <c r="G279" s="26"/>
      <c r="H279" s="26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469"/>
      <c r="C280" s="26"/>
      <c r="D280" s="26"/>
      <c r="E280" s="26"/>
      <c r="F280" s="26"/>
      <c r="G280" s="26"/>
      <c r="H280" s="26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418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131"/>
      <c r="B283" s="131"/>
      <c r="C283" s="224"/>
      <c r="D283" s="224"/>
      <c r="E283" s="224"/>
      <c r="F283" s="224"/>
      <c r="G283" s="224"/>
      <c r="H283" s="224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84"/>
      <c r="B284" s="131"/>
      <c r="C284" s="224"/>
      <c r="D284" s="224"/>
      <c r="E284" s="224"/>
      <c r="F284" s="224"/>
      <c r="G284" s="224"/>
      <c r="H284" s="224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84"/>
      <c r="B285" s="131"/>
      <c r="C285" s="224"/>
      <c r="D285" s="224"/>
      <c r="E285" s="224"/>
      <c r="F285" s="224"/>
      <c r="G285" s="224"/>
      <c r="H285" s="224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484"/>
      <c r="B286" s="469"/>
      <c r="C286" s="224"/>
      <c r="D286" s="224"/>
      <c r="E286" s="224"/>
      <c r="F286" s="224"/>
      <c r="G286" s="224"/>
      <c r="H286" s="224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224"/>
      <c r="D287" s="224"/>
      <c r="E287" s="224"/>
      <c r="F287" s="224"/>
      <c r="G287" s="224"/>
      <c r="H287" s="224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224"/>
      <c r="D288" s="224"/>
      <c r="E288" s="224"/>
      <c r="F288" s="224"/>
      <c r="G288" s="224"/>
      <c r="H288" s="224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224"/>
      <c r="D289" s="224"/>
      <c r="E289" s="224"/>
      <c r="F289" s="224"/>
      <c r="G289" s="224"/>
      <c r="H289" s="224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224"/>
      <c r="D290" s="224"/>
      <c r="E290" s="224"/>
      <c r="F290" s="224"/>
      <c r="G290" s="224"/>
      <c r="H290" s="224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224"/>
      <c r="D291" s="224"/>
      <c r="E291" s="224"/>
      <c r="F291" s="224"/>
      <c r="G291" s="224"/>
      <c r="H291" s="224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224"/>
      <c r="D292" s="224"/>
      <c r="E292" s="224"/>
      <c r="F292" s="224"/>
      <c r="G292" s="224"/>
      <c r="H292" s="224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418"/>
      <c r="B294" s="487"/>
      <c r="C294" s="487"/>
      <c r="D294" s="487"/>
      <c r="E294" s="487"/>
      <c r="F294" s="487"/>
      <c r="G294" s="487"/>
      <c r="H294" s="487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418"/>
      <c r="B295" s="469"/>
      <c r="C295" s="487"/>
      <c r="D295" s="487"/>
      <c r="E295" s="487"/>
      <c r="F295" s="487"/>
      <c r="G295" s="487"/>
      <c r="H295" s="487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418"/>
      <c r="B296" s="487"/>
      <c r="C296" s="487"/>
      <c r="D296" s="487"/>
      <c r="E296" s="487"/>
      <c r="F296" s="487"/>
      <c r="G296" s="487"/>
      <c r="H296" s="487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418"/>
      <c r="B297" s="131"/>
      <c r="C297" s="487"/>
      <c r="D297" s="487"/>
      <c r="E297" s="487"/>
      <c r="F297" s="487"/>
      <c r="G297" s="487"/>
      <c r="H297" s="487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418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418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31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31"/>
      <c r="B302" s="131"/>
      <c r="C302" s="480"/>
      <c r="D302" s="480"/>
      <c r="E302" s="480"/>
      <c r="F302" s="480"/>
      <c r="G302" s="480"/>
      <c r="H302" s="480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false" customHeight="false" outlineLevel="1" collapsed="false">
      <c r="A303" s="131"/>
      <c r="B303" s="131"/>
      <c r="C303" s="487"/>
      <c r="D303" s="487"/>
      <c r="E303" s="487"/>
      <c r="F303" s="487"/>
      <c r="G303" s="487"/>
      <c r="H303" s="487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false" customHeight="false" outlineLevel="1" collapsed="false">
      <c r="A304" s="131"/>
      <c r="B304" s="131"/>
      <c r="C304" s="488"/>
      <c r="D304" s="488"/>
      <c r="E304" s="488"/>
      <c r="F304" s="488"/>
      <c r="G304" s="488"/>
      <c r="H304" s="488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false" customHeight="false" outlineLevel="1" collapsed="false">
      <c r="A305" s="131"/>
      <c r="B305" s="131"/>
      <c r="C305" s="480"/>
      <c r="D305" s="480"/>
      <c r="E305" s="480"/>
      <c r="F305" s="480"/>
      <c r="G305" s="480"/>
      <c r="H305" s="480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false" customHeight="false" outlineLevel="1" collapsed="false">
      <c r="A306" s="131"/>
      <c r="B306" s="131"/>
      <c r="C306" s="488"/>
      <c r="D306" s="488"/>
      <c r="E306" s="488"/>
      <c r="F306" s="488"/>
      <c r="G306" s="488"/>
      <c r="H306" s="488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false" customHeight="false" outlineLevel="1" collapsed="false">
      <c r="A307" s="131"/>
      <c r="B307" s="131"/>
      <c r="C307" s="489"/>
      <c r="D307" s="489"/>
      <c r="E307" s="489"/>
      <c r="F307" s="489"/>
      <c r="G307" s="489"/>
      <c r="H307" s="489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2.75" hidden="false" customHeight="false" outlineLevel="1" collapsed="false">
      <c r="A308" s="131"/>
      <c r="B308" s="131"/>
      <c r="C308" s="489"/>
      <c r="D308" s="489"/>
      <c r="E308" s="489"/>
      <c r="F308" s="489"/>
      <c r="G308" s="489"/>
      <c r="H308" s="489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8.75" hidden="true" customHeight="false" outlineLevel="2" collapsed="false">
      <c r="A309" s="478"/>
      <c r="B309" s="131"/>
      <c r="C309" s="489"/>
      <c r="D309" s="489"/>
      <c r="E309" s="489"/>
      <c r="F309" s="489"/>
      <c r="G309" s="489"/>
      <c r="H309" s="489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true" customHeight="false" outlineLevel="2" collapsed="false">
      <c r="A310" s="418"/>
      <c r="B310" s="131"/>
      <c r="C310" s="489"/>
      <c r="D310" s="489"/>
      <c r="E310" s="489"/>
      <c r="F310" s="489"/>
      <c r="G310" s="489"/>
      <c r="H310" s="489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true" customHeight="false" outlineLevel="2" collapsed="false">
      <c r="A311" s="131"/>
      <c r="B311" s="131"/>
      <c r="C311" s="489"/>
      <c r="D311" s="489"/>
      <c r="E311" s="489"/>
      <c r="F311" s="489"/>
      <c r="G311" s="489"/>
      <c r="H311" s="489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</row>
    <row r="312" customFormat="false" ht="12.75" hidden="true" customHeight="false" outlineLevel="2" collapsed="false">
      <c r="A312" s="418"/>
      <c r="B312" s="153"/>
      <c r="C312" s="153"/>
      <c r="D312" s="216"/>
      <c r="E312" s="216"/>
      <c r="F312" s="153"/>
      <c r="G312" s="153"/>
      <c r="H312" s="216"/>
      <c r="I312" s="153"/>
      <c r="J312" s="153"/>
      <c r="K312" s="153"/>
      <c r="L312" s="216"/>
      <c r="M312" s="153"/>
      <c r="N312" s="153"/>
      <c r="O312" s="131"/>
      <c r="P312" s="131"/>
      <c r="Q312" s="131"/>
      <c r="R312" s="131"/>
      <c r="S312" s="131"/>
      <c r="T312" s="153"/>
      <c r="U312" s="131"/>
    </row>
    <row r="313" customFormat="false" ht="12.75" hidden="true" customHeight="false" outlineLevel="2" collapsed="false">
      <c r="A313" s="418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true" customHeight="false" outlineLevel="2" collapsed="false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</row>
    <row r="315" customFormat="false" ht="12.75" hidden="true" customHeight="false" outlineLevel="2" collapsed="false">
      <c r="A315" s="131"/>
      <c r="B315" s="480"/>
      <c r="C315" s="480"/>
      <c r="D315" s="480"/>
      <c r="E315" s="480"/>
      <c r="F315" s="480"/>
      <c r="G315" s="480"/>
      <c r="H315" s="480"/>
      <c r="I315" s="480"/>
      <c r="J315" s="480"/>
      <c r="K315" s="480"/>
      <c r="L315" s="480"/>
      <c r="M315" s="480"/>
      <c r="N315" s="480"/>
      <c r="O315" s="131"/>
      <c r="P315" s="131"/>
      <c r="Q315" s="131"/>
      <c r="R315" s="131"/>
      <c r="S315" s="131"/>
      <c r="T315" s="480"/>
      <c r="U315" s="131"/>
    </row>
    <row r="316" customFormat="false" ht="12.75" hidden="true" customHeight="false" outlineLevel="2" collapsed="fals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true" customHeight="false" outlineLevel="2" collapsed="false">
      <c r="A317" s="131"/>
      <c r="B317" s="487"/>
      <c r="C317" s="487"/>
      <c r="D317" s="480"/>
      <c r="E317" s="480"/>
      <c r="F317" s="480"/>
      <c r="G317" s="480"/>
      <c r="H317" s="480"/>
      <c r="I317" s="480"/>
      <c r="J317" s="480"/>
      <c r="K317" s="480"/>
      <c r="L317" s="480"/>
      <c r="M317" s="480"/>
      <c r="N317" s="480"/>
      <c r="O317" s="131"/>
      <c r="P317" s="131"/>
      <c r="Q317" s="131"/>
      <c r="R317" s="131"/>
      <c r="S317" s="131"/>
      <c r="T317" s="480"/>
      <c r="U317" s="131"/>
    </row>
    <row r="318" customFormat="false" ht="12.75" hidden="true" customHeight="false" outlineLevel="2" collapsed="false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2.75" hidden="true" customHeight="false" outlineLevel="2" collapsed="false">
      <c r="A319" s="131"/>
      <c r="B319" s="480"/>
      <c r="C319" s="480"/>
      <c r="D319" s="480"/>
      <c r="E319" s="480"/>
      <c r="F319" s="480"/>
      <c r="G319" s="480"/>
      <c r="H319" s="480"/>
      <c r="I319" s="480"/>
      <c r="J319" s="480"/>
      <c r="K319" s="480"/>
      <c r="L319" s="480"/>
      <c r="M319" s="480"/>
      <c r="N319" s="480"/>
      <c r="O319" s="131"/>
      <c r="P319" s="131"/>
      <c r="Q319" s="131"/>
      <c r="R319" s="131"/>
      <c r="S319" s="131"/>
      <c r="T319" s="480"/>
      <c r="U319" s="480"/>
      <c r="V319" s="480"/>
      <c r="W319" s="480"/>
      <c r="X319" s="480"/>
      <c r="Y319" s="480"/>
      <c r="Z319" s="480"/>
      <c r="AA319" s="480"/>
    </row>
    <row r="320" customFormat="false" ht="12.75" hidden="true" customHeight="false" outlineLevel="2" collapsed="false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true" customHeight="false" outlineLevel="2" collapsed="false">
      <c r="A321" s="131"/>
      <c r="B321" s="480"/>
      <c r="C321" s="480"/>
      <c r="D321" s="480"/>
      <c r="E321" s="480"/>
      <c r="F321" s="480"/>
      <c r="G321" s="480"/>
      <c r="H321" s="480"/>
      <c r="I321" s="480"/>
      <c r="J321" s="480"/>
      <c r="K321" s="480"/>
      <c r="L321" s="480"/>
      <c r="M321" s="480"/>
      <c r="N321" s="480"/>
      <c r="O321" s="131"/>
      <c r="P321" s="131"/>
      <c r="Q321" s="131"/>
      <c r="R321" s="131"/>
      <c r="S321" s="131"/>
      <c r="T321" s="480"/>
      <c r="U321" s="131"/>
    </row>
    <row r="322" customFormat="false" ht="12.75" hidden="true" customHeight="false" outlineLevel="2" collapsed="false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</row>
    <row r="323" customFormat="false" ht="12.75" hidden="true" customHeight="false" outlineLevel="2" collapsed="false">
      <c r="A323" s="131"/>
      <c r="B323" s="480"/>
      <c r="C323" s="480"/>
      <c r="D323" s="480"/>
      <c r="E323" s="480"/>
      <c r="F323" s="480"/>
      <c r="G323" s="480"/>
      <c r="H323" s="480"/>
      <c r="I323" s="480"/>
      <c r="J323" s="480"/>
      <c r="K323" s="480"/>
      <c r="L323" s="480"/>
      <c r="M323" s="480"/>
      <c r="N323" s="480"/>
      <c r="O323" s="131"/>
      <c r="P323" s="131"/>
      <c r="Q323" s="131"/>
      <c r="R323" s="131"/>
      <c r="S323" s="131"/>
      <c r="T323" s="480"/>
      <c r="U323" s="480"/>
    </row>
    <row r="324" customFormat="false" ht="12.75" hidden="true" customHeight="false" outlineLevel="2" collapsed="false">
      <c r="A324" s="131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</row>
    <row r="325" customFormat="false" ht="12.75" hidden="true" customHeight="false" outlineLevel="2" collapsed="false">
      <c r="A325" s="131"/>
      <c r="B325" s="480"/>
      <c r="C325" s="480"/>
      <c r="D325" s="480"/>
      <c r="E325" s="480"/>
      <c r="F325" s="480"/>
      <c r="G325" s="480"/>
      <c r="H325" s="480"/>
      <c r="I325" s="480"/>
      <c r="J325" s="480"/>
      <c r="K325" s="480"/>
      <c r="L325" s="480"/>
      <c r="M325" s="480"/>
      <c r="N325" s="480"/>
      <c r="O325" s="131"/>
      <c r="P325" s="131"/>
      <c r="Q325" s="131"/>
      <c r="R325" s="131"/>
      <c r="S325" s="131"/>
      <c r="T325" s="480"/>
      <c r="U325" s="480"/>
    </row>
    <row r="326" customFormat="false" ht="12.75" hidden="true" customHeight="false" outlineLevel="2" collapsed="fals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1" collapsed="true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1" collapsed="false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2.75" hidden="false" customHeight="false" outlineLevel="1" collapsed="false">
      <c r="A329" s="13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</row>
    <row r="330" customFormat="false" ht="18.75" hidden="false" customHeight="false" outlineLevel="1" collapsed="false">
      <c r="A330" s="479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</row>
    <row r="331" customFormat="false" ht="12.75" hidden="false" customHeight="false" outlineLevel="1" collapsed="false">
      <c r="A331" s="418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</row>
    <row r="332" customFormat="false" ht="12.75" hidden="false" customHeight="false" outlineLevel="1" collapsed="false">
      <c r="A332" s="418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</row>
    <row r="333" customFormat="false" ht="12.75" hidden="false" customHeight="false" outlineLevel="1" collapsed="false">
      <c r="A333" s="131"/>
      <c r="B333" s="131"/>
      <c r="C333" s="131"/>
      <c r="D333" s="131"/>
      <c r="E333" s="131"/>
      <c r="F333" s="131"/>
      <c r="G333" s="131"/>
      <c r="H333" s="131"/>
      <c r="I333" s="131"/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</row>
    <row r="334" customFormat="false" ht="12.75" hidden="false" customHeight="false" outlineLevel="1" collapsed="false">
      <c r="A334" s="219"/>
      <c r="B334" s="216"/>
      <c r="C334" s="216"/>
      <c r="D334" s="216"/>
      <c r="E334" s="216"/>
      <c r="F334" s="216"/>
      <c r="G334" s="216"/>
      <c r="H334" s="216"/>
      <c r="I334" s="216"/>
      <c r="J334" s="216"/>
      <c r="K334" s="216"/>
      <c r="L334" s="216"/>
      <c r="M334" s="216"/>
      <c r="N334" s="216"/>
      <c r="O334" s="216"/>
      <c r="P334" s="216"/>
      <c r="Q334" s="216"/>
      <c r="R334" s="216"/>
      <c r="S334" s="216"/>
      <c r="T334" s="216"/>
      <c r="U334" s="216"/>
    </row>
    <row r="335" customFormat="false" ht="12.75" hidden="false" customHeight="false" outlineLevel="1" collapsed="false">
      <c r="A335" s="418"/>
      <c r="B335" s="131"/>
      <c r="C335" s="131"/>
      <c r="D335" s="131"/>
      <c r="E335" s="131"/>
      <c r="F335" s="131"/>
      <c r="G335" s="131"/>
      <c r="H335" s="131"/>
      <c r="I335" s="131"/>
      <c r="J335" s="131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</row>
    <row r="336" customFormat="false" ht="12.75" hidden="false" customHeight="false" outlineLevel="1" collapsed="false">
      <c r="A336" s="177"/>
      <c r="B336" s="480"/>
      <c r="C336" s="480"/>
      <c r="D336" s="480"/>
      <c r="E336" s="480"/>
      <c r="F336" s="480"/>
      <c r="G336" s="480"/>
      <c r="H336" s="480"/>
      <c r="I336" s="480"/>
      <c r="J336" s="480"/>
      <c r="K336" s="480"/>
      <c r="L336" s="480"/>
      <c r="M336" s="480"/>
      <c r="N336" s="480"/>
      <c r="O336" s="480"/>
      <c r="P336" s="480"/>
      <c r="Q336" s="480"/>
      <c r="R336" s="480"/>
      <c r="S336" s="480"/>
      <c r="T336" s="480"/>
      <c r="U336" s="480"/>
      <c r="V336" s="480"/>
    </row>
    <row r="337" customFormat="false" ht="12.75" hidden="false" customHeight="false" outlineLevel="1" collapsed="false">
      <c r="A337" s="177"/>
      <c r="B337" s="480"/>
      <c r="C337" s="480"/>
      <c r="D337" s="480"/>
      <c r="E337" s="480"/>
      <c r="F337" s="480"/>
      <c r="G337" s="480"/>
      <c r="H337" s="480"/>
      <c r="I337" s="480"/>
      <c r="J337" s="480"/>
      <c r="K337" s="480"/>
      <c r="L337" s="480"/>
      <c r="M337" s="480"/>
      <c r="N337" s="480"/>
      <c r="O337" s="480"/>
      <c r="P337" s="480"/>
      <c r="Q337" s="480"/>
      <c r="R337" s="480"/>
      <c r="S337" s="480"/>
      <c r="T337" s="480"/>
      <c r="U337" s="480"/>
      <c r="V337" s="480"/>
    </row>
    <row r="338" customFormat="false" ht="12.75" hidden="false" customHeight="false" outlineLevel="1" collapsed="false">
      <c r="A338" s="177"/>
      <c r="B338" s="480"/>
      <c r="C338" s="480"/>
      <c r="D338" s="480"/>
      <c r="E338" s="480"/>
      <c r="F338" s="480"/>
      <c r="G338" s="480"/>
      <c r="H338" s="480"/>
      <c r="I338" s="480"/>
      <c r="J338" s="480"/>
      <c r="K338" s="480"/>
      <c r="L338" s="480"/>
      <c r="M338" s="480"/>
      <c r="N338" s="480"/>
      <c r="O338" s="480"/>
      <c r="P338" s="480"/>
      <c r="Q338" s="480"/>
      <c r="R338" s="480"/>
      <c r="S338" s="480"/>
      <c r="T338" s="480"/>
      <c r="U338" s="480"/>
      <c r="V338" s="480"/>
    </row>
    <row r="339" customFormat="false" ht="12.75" hidden="false" customHeight="false" outlineLevel="1" collapsed="false">
      <c r="A339" s="177"/>
      <c r="B339" s="480"/>
      <c r="C339" s="480"/>
      <c r="D339" s="480"/>
      <c r="E339" s="480"/>
      <c r="F339" s="480"/>
      <c r="G339" s="480"/>
      <c r="H339" s="480"/>
      <c r="I339" s="480"/>
      <c r="J339" s="480"/>
      <c r="K339" s="480"/>
      <c r="L339" s="480"/>
      <c r="M339" s="480"/>
      <c r="N339" s="480"/>
      <c r="O339" s="480"/>
      <c r="P339" s="480"/>
      <c r="Q339" s="480"/>
      <c r="R339" s="480"/>
      <c r="S339" s="480"/>
      <c r="T339" s="480"/>
      <c r="U339" s="480"/>
      <c r="V339" s="480"/>
    </row>
    <row r="340" customFormat="false" ht="12.75" hidden="false" customHeight="false" outlineLevel="1" collapsed="false">
      <c r="A340" s="177"/>
      <c r="B340" s="480"/>
      <c r="C340" s="480"/>
      <c r="D340" s="480"/>
      <c r="E340" s="480"/>
      <c r="F340" s="480"/>
      <c r="G340" s="480"/>
      <c r="H340" s="480"/>
      <c r="I340" s="480"/>
      <c r="J340" s="480"/>
      <c r="K340" s="480"/>
      <c r="L340" s="480"/>
      <c r="M340" s="480"/>
      <c r="N340" s="480"/>
      <c r="O340" s="480"/>
      <c r="P340" s="480"/>
      <c r="Q340" s="480"/>
      <c r="R340" s="480"/>
      <c r="S340" s="480"/>
      <c r="T340" s="480"/>
      <c r="U340" s="480"/>
      <c r="V340" s="480"/>
    </row>
    <row r="341" customFormat="false" ht="12.75" hidden="false" customHeight="false" outlineLevel="1" collapsed="false">
      <c r="A341" s="131"/>
      <c r="B341" s="480"/>
      <c r="C341" s="480"/>
      <c r="D341" s="480"/>
      <c r="E341" s="480"/>
      <c r="F341" s="480"/>
      <c r="G341" s="480"/>
      <c r="H341" s="480"/>
      <c r="I341" s="480"/>
      <c r="J341" s="480"/>
      <c r="K341" s="480"/>
      <c r="L341" s="480"/>
      <c r="M341" s="480"/>
      <c r="N341" s="480"/>
      <c r="O341" s="480"/>
      <c r="P341" s="480"/>
      <c r="Q341" s="480"/>
      <c r="R341" s="480"/>
      <c r="S341" s="480"/>
      <c r="T341" s="480"/>
      <c r="U341" s="480"/>
      <c r="V341" s="480"/>
    </row>
    <row r="342" customFormat="false" ht="12.75" hidden="false" customHeight="false" outlineLevel="1" collapsed="false">
      <c r="A342" s="418"/>
      <c r="B342" s="480"/>
      <c r="C342" s="480"/>
      <c r="D342" s="480"/>
      <c r="E342" s="480"/>
      <c r="F342" s="480"/>
      <c r="G342" s="480"/>
      <c r="H342" s="480"/>
      <c r="I342" s="480"/>
      <c r="J342" s="480"/>
      <c r="K342" s="480"/>
      <c r="L342" s="480"/>
      <c r="M342" s="480"/>
      <c r="N342" s="480"/>
      <c r="O342" s="480"/>
      <c r="P342" s="480"/>
      <c r="Q342" s="480"/>
      <c r="R342" s="480"/>
      <c r="S342" s="480"/>
      <c r="T342" s="480"/>
      <c r="U342" s="480"/>
      <c r="V342" s="480"/>
    </row>
    <row r="343" customFormat="false" ht="12.75" hidden="false" customHeight="false" outlineLevel="1" collapsed="false">
      <c r="A343" s="177"/>
      <c r="B343" s="480"/>
      <c r="C343" s="480"/>
      <c r="D343" s="480"/>
      <c r="E343" s="480"/>
      <c r="F343" s="480"/>
      <c r="G343" s="480"/>
      <c r="H343" s="480"/>
      <c r="I343" s="480"/>
      <c r="J343" s="480"/>
      <c r="K343" s="480"/>
      <c r="L343" s="480"/>
      <c r="M343" s="480"/>
      <c r="N343" s="480"/>
      <c r="O343" s="480"/>
      <c r="P343" s="480"/>
      <c r="Q343" s="480"/>
      <c r="R343" s="480"/>
      <c r="S343" s="480"/>
      <c r="T343" s="480"/>
      <c r="U343" s="480"/>
      <c r="V343" s="480"/>
    </row>
    <row r="344" customFormat="false" ht="12.75" hidden="false" customHeight="false" outlineLevel="1" collapsed="false">
      <c r="A344" s="177"/>
      <c r="B344" s="480"/>
      <c r="C344" s="480"/>
      <c r="D344" s="480"/>
      <c r="E344" s="480"/>
      <c r="F344" s="480"/>
      <c r="G344" s="480"/>
      <c r="H344" s="480"/>
      <c r="I344" s="480"/>
      <c r="J344" s="480"/>
      <c r="K344" s="480"/>
      <c r="L344" s="480"/>
      <c r="M344" s="480"/>
      <c r="N344" s="480"/>
      <c r="O344" s="480"/>
      <c r="P344" s="480"/>
      <c r="Q344" s="480"/>
      <c r="R344" s="480"/>
      <c r="S344" s="480"/>
      <c r="T344" s="480"/>
      <c r="U344" s="480"/>
      <c r="V344" s="480"/>
    </row>
    <row r="345" customFormat="false" ht="12.75" hidden="false" customHeight="false" outlineLevel="1" collapsed="false">
      <c r="A345" s="177"/>
      <c r="B345" s="480"/>
      <c r="C345" s="480"/>
      <c r="D345" s="480"/>
      <c r="E345" s="480"/>
      <c r="F345" s="480"/>
      <c r="G345" s="480"/>
      <c r="H345" s="480"/>
      <c r="I345" s="480"/>
      <c r="J345" s="480"/>
      <c r="K345" s="480"/>
      <c r="L345" s="480"/>
      <c r="M345" s="480"/>
      <c r="N345" s="480"/>
      <c r="O345" s="480"/>
      <c r="P345" s="480"/>
      <c r="Q345" s="480"/>
      <c r="R345" s="480"/>
      <c r="S345" s="480"/>
      <c r="T345" s="480"/>
      <c r="U345" s="480"/>
      <c r="V345" s="480"/>
    </row>
    <row r="346" customFormat="false" ht="12.75" hidden="false" customHeight="false" outlineLevel="1" collapsed="false">
      <c r="A346" s="177"/>
      <c r="B346" s="480"/>
      <c r="C346" s="480"/>
      <c r="D346" s="480"/>
      <c r="E346" s="480"/>
      <c r="F346" s="480"/>
      <c r="G346" s="480"/>
      <c r="H346" s="480"/>
      <c r="I346" s="480"/>
      <c r="J346" s="480"/>
      <c r="K346" s="480"/>
      <c r="L346" s="480"/>
      <c r="M346" s="480"/>
      <c r="N346" s="480"/>
      <c r="O346" s="480"/>
      <c r="P346" s="480"/>
      <c r="Q346" s="480"/>
      <c r="R346" s="480"/>
      <c r="S346" s="480"/>
      <c r="T346" s="480"/>
      <c r="U346" s="480"/>
      <c r="V346" s="480"/>
    </row>
    <row r="347" customFormat="false" ht="12.75" hidden="false" customHeight="false" outlineLevel="1" collapsed="false">
      <c r="A347" s="177"/>
      <c r="B347" s="480"/>
      <c r="C347" s="480"/>
      <c r="D347" s="480"/>
      <c r="E347" s="480"/>
      <c r="F347" s="480"/>
      <c r="G347" s="480"/>
      <c r="H347" s="480"/>
      <c r="I347" s="480"/>
      <c r="J347" s="480"/>
      <c r="K347" s="480"/>
      <c r="L347" s="480"/>
      <c r="M347" s="480"/>
      <c r="N347" s="480"/>
      <c r="O347" s="480"/>
      <c r="P347" s="480"/>
      <c r="Q347" s="480"/>
      <c r="R347" s="480"/>
      <c r="S347" s="480"/>
      <c r="T347" s="480"/>
      <c r="U347" s="480"/>
      <c r="V347" s="480"/>
    </row>
    <row r="348" customFormat="false" ht="12.75" hidden="false" customHeight="false" outlineLevel="1" collapsed="false">
      <c r="A348" s="177"/>
      <c r="B348" s="480"/>
      <c r="C348" s="480"/>
      <c r="D348" s="480"/>
      <c r="E348" s="480"/>
      <c r="F348" s="480"/>
      <c r="G348" s="480"/>
      <c r="H348" s="480"/>
      <c r="I348" s="480"/>
      <c r="J348" s="480"/>
      <c r="K348" s="480"/>
      <c r="L348" s="480"/>
      <c r="M348" s="480"/>
      <c r="N348" s="480"/>
      <c r="O348" s="480"/>
      <c r="P348" s="480"/>
      <c r="Q348" s="480"/>
      <c r="R348" s="480"/>
      <c r="S348" s="480"/>
      <c r="T348" s="480"/>
      <c r="U348" s="480"/>
      <c r="V348" s="480"/>
    </row>
    <row r="349" customFormat="false" ht="12.75" hidden="false" customHeight="false" outlineLevel="1" collapsed="false">
      <c r="A349" s="177"/>
      <c r="B349" s="480"/>
      <c r="C349" s="480"/>
      <c r="D349" s="480"/>
      <c r="E349" s="480"/>
      <c r="F349" s="480"/>
      <c r="G349" s="480"/>
      <c r="H349" s="480"/>
      <c r="I349" s="480"/>
      <c r="J349" s="480"/>
      <c r="K349" s="480"/>
      <c r="L349" s="480"/>
      <c r="M349" s="480"/>
      <c r="N349" s="480"/>
      <c r="O349" s="480"/>
      <c r="P349" s="480"/>
      <c r="Q349" s="480"/>
      <c r="R349" s="480"/>
      <c r="S349" s="480"/>
      <c r="T349" s="480"/>
      <c r="U349" s="480"/>
      <c r="V349" s="480"/>
    </row>
    <row r="350" customFormat="false" ht="12.75" hidden="false" customHeight="false" outlineLevel="1" collapsed="false">
      <c r="A350" s="177"/>
      <c r="B350" s="480"/>
      <c r="C350" s="480"/>
      <c r="D350" s="480"/>
      <c r="E350" s="480"/>
      <c r="F350" s="480"/>
      <c r="G350" s="480"/>
      <c r="H350" s="480"/>
      <c r="I350" s="480"/>
      <c r="J350" s="480"/>
      <c r="K350" s="480"/>
      <c r="L350" s="480"/>
      <c r="M350" s="480"/>
      <c r="N350" s="480"/>
      <c r="O350" s="480"/>
      <c r="P350" s="480"/>
      <c r="Q350" s="480"/>
      <c r="R350" s="480"/>
      <c r="S350" s="480"/>
      <c r="T350" s="480"/>
      <c r="U350" s="480"/>
      <c r="V350" s="480"/>
    </row>
    <row r="351" customFormat="false" ht="12.75" hidden="false" customHeight="false" outlineLevel="1" collapsed="false">
      <c r="A351" s="177"/>
      <c r="B351" s="480"/>
      <c r="C351" s="480"/>
      <c r="D351" s="480"/>
      <c r="E351" s="480"/>
      <c r="F351" s="480"/>
      <c r="G351" s="480"/>
      <c r="H351" s="480"/>
      <c r="I351" s="480"/>
      <c r="J351" s="480"/>
      <c r="K351" s="480"/>
      <c r="L351" s="480"/>
      <c r="M351" s="480"/>
      <c r="N351" s="480"/>
      <c r="O351" s="480"/>
      <c r="P351" s="480"/>
      <c r="Q351" s="480"/>
      <c r="R351" s="480"/>
      <c r="S351" s="480"/>
      <c r="T351" s="480"/>
      <c r="U351" s="480"/>
      <c r="V351" s="480"/>
    </row>
    <row r="352" customFormat="false" ht="12.75" hidden="false" customHeight="false" outlineLevel="1" collapsed="false">
      <c r="A352" s="177"/>
      <c r="B352" s="480"/>
      <c r="C352" s="480"/>
      <c r="D352" s="480"/>
      <c r="E352" s="480"/>
      <c r="F352" s="480"/>
      <c r="G352" s="480"/>
      <c r="H352" s="480"/>
      <c r="I352" s="480"/>
      <c r="J352" s="480"/>
      <c r="K352" s="480"/>
      <c r="L352" s="480"/>
      <c r="M352" s="480"/>
      <c r="N352" s="480"/>
      <c r="O352" s="480"/>
      <c r="P352" s="480"/>
      <c r="Q352" s="480"/>
      <c r="R352" s="480"/>
      <c r="S352" s="480"/>
      <c r="T352" s="480"/>
      <c r="U352" s="480"/>
      <c r="V352" s="480"/>
    </row>
    <row r="353" customFormat="false" ht="12.75" hidden="false" customHeight="false" outlineLevel="1" collapsed="false">
      <c r="A353" s="177"/>
      <c r="B353" s="480"/>
      <c r="C353" s="480"/>
      <c r="D353" s="480"/>
      <c r="E353" s="480"/>
      <c r="F353" s="480"/>
      <c r="G353" s="480"/>
      <c r="H353" s="480"/>
      <c r="I353" s="480"/>
      <c r="J353" s="480"/>
      <c r="K353" s="480"/>
      <c r="L353" s="480"/>
      <c r="M353" s="480"/>
      <c r="N353" s="480"/>
      <c r="O353" s="480"/>
      <c r="P353" s="480"/>
      <c r="Q353" s="480"/>
      <c r="R353" s="480"/>
      <c r="S353" s="480"/>
      <c r="T353" s="480"/>
      <c r="U353" s="480"/>
      <c r="V353" s="480"/>
    </row>
    <row r="354" customFormat="false" ht="12.75" hidden="false" customHeight="false" outlineLevel="1" collapsed="false">
      <c r="A354" s="418"/>
      <c r="B354" s="480"/>
      <c r="C354" s="480"/>
      <c r="D354" s="480"/>
      <c r="E354" s="480"/>
      <c r="F354" s="480"/>
      <c r="G354" s="480"/>
      <c r="H354" s="480"/>
      <c r="I354" s="480"/>
      <c r="J354" s="480"/>
      <c r="K354" s="480"/>
      <c r="L354" s="480"/>
      <c r="M354" s="480"/>
      <c r="N354" s="480"/>
      <c r="O354" s="480"/>
      <c r="P354" s="480"/>
      <c r="Q354" s="480"/>
      <c r="R354" s="480"/>
      <c r="S354" s="480"/>
      <c r="T354" s="480"/>
      <c r="U354" s="480"/>
      <c r="V354" s="480"/>
    </row>
    <row r="355" customFormat="false" ht="12.75" hidden="false" customHeight="false" outlineLevel="1" collapsed="false">
      <c r="A355" s="177"/>
      <c r="B355" s="480"/>
      <c r="C355" s="480"/>
      <c r="D355" s="480"/>
      <c r="E355" s="480"/>
      <c r="F355" s="480"/>
      <c r="G355" s="480"/>
      <c r="H355" s="480"/>
      <c r="I355" s="480"/>
      <c r="J355" s="480"/>
      <c r="K355" s="480"/>
      <c r="L355" s="480"/>
      <c r="M355" s="480"/>
      <c r="N355" s="480"/>
      <c r="O355" s="480"/>
      <c r="P355" s="480"/>
      <c r="Q355" s="480"/>
      <c r="R355" s="480"/>
      <c r="S355" s="480"/>
      <c r="T355" s="480"/>
      <c r="U355" s="480"/>
      <c r="V355" s="480"/>
    </row>
    <row r="356" customFormat="false" ht="12.75" hidden="false" customHeight="false" outlineLevel="1" collapsed="false">
      <c r="A356" s="418"/>
      <c r="B356" s="480"/>
      <c r="C356" s="480"/>
      <c r="D356" s="480"/>
      <c r="E356" s="480"/>
      <c r="F356" s="480"/>
      <c r="G356" s="480"/>
      <c r="H356" s="480"/>
      <c r="I356" s="480"/>
      <c r="J356" s="480"/>
      <c r="K356" s="480"/>
      <c r="L356" s="480"/>
      <c r="M356" s="480"/>
      <c r="N356" s="480"/>
      <c r="O356" s="480"/>
      <c r="P356" s="480"/>
      <c r="Q356" s="480"/>
      <c r="R356" s="480"/>
      <c r="S356" s="480"/>
      <c r="T356" s="480"/>
      <c r="U356" s="480"/>
      <c r="V356" s="480"/>
    </row>
    <row r="357" customFormat="false" ht="12.75" hidden="false" customHeight="false" outlineLevel="1" collapsed="false">
      <c r="A357" s="177"/>
      <c r="B357" s="480"/>
      <c r="C357" s="480"/>
      <c r="D357" s="480"/>
      <c r="E357" s="480"/>
      <c r="F357" s="480"/>
      <c r="G357" s="480"/>
      <c r="H357" s="480"/>
      <c r="I357" s="480"/>
      <c r="J357" s="480"/>
      <c r="K357" s="480"/>
      <c r="L357" s="480"/>
      <c r="M357" s="480"/>
      <c r="N357" s="480"/>
      <c r="O357" s="480"/>
      <c r="P357" s="480"/>
      <c r="Q357" s="480"/>
      <c r="R357" s="480"/>
      <c r="S357" s="480"/>
      <c r="T357" s="480"/>
      <c r="U357" s="480"/>
      <c r="V357" s="480"/>
    </row>
    <row r="358" customFormat="false" ht="12.75" hidden="false" customHeight="false" outlineLevel="1" collapsed="false">
      <c r="A358" s="418"/>
      <c r="B358" s="480"/>
      <c r="C358" s="480"/>
      <c r="D358" s="480"/>
      <c r="E358" s="480"/>
      <c r="F358" s="480"/>
      <c r="G358" s="480"/>
      <c r="H358" s="480"/>
      <c r="I358" s="480"/>
      <c r="J358" s="480"/>
      <c r="K358" s="480"/>
      <c r="L358" s="480"/>
      <c r="M358" s="480"/>
      <c r="N358" s="480"/>
      <c r="O358" s="480"/>
      <c r="P358" s="480"/>
      <c r="Q358" s="480"/>
      <c r="R358" s="480"/>
      <c r="S358" s="480"/>
      <c r="T358" s="480"/>
      <c r="U358" s="480"/>
      <c r="V358" s="480"/>
    </row>
    <row r="359" customFormat="false" ht="12.75" hidden="false" customHeight="false" outlineLevel="1" collapsed="false">
      <c r="A359" s="131"/>
      <c r="B359" s="480"/>
      <c r="C359" s="480"/>
      <c r="D359" s="480"/>
      <c r="E359" s="480"/>
      <c r="F359" s="480"/>
      <c r="G359" s="480"/>
      <c r="H359" s="480"/>
      <c r="I359" s="480"/>
      <c r="J359" s="480"/>
      <c r="K359" s="480"/>
      <c r="L359" s="480"/>
      <c r="M359" s="480"/>
      <c r="N359" s="480"/>
      <c r="O359" s="480"/>
      <c r="P359" s="480"/>
      <c r="Q359" s="480"/>
      <c r="R359" s="480"/>
      <c r="S359" s="480"/>
      <c r="T359" s="480"/>
      <c r="U359" s="480"/>
      <c r="V359" s="480"/>
    </row>
    <row r="360" customFormat="false" ht="12.75" hidden="false" customHeight="false" outlineLevel="1" collapsed="false">
      <c r="A360" s="418"/>
      <c r="B360" s="480"/>
      <c r="C360" s="480"/>
      <c r="D360" s="480"/>
      <c r="E360" s="480"/>
      <c r="F360" s="480"/>
      <c r="G360" s="480"/>
      <c r="H360" s="480"/>
      <c r="I360" s="480"/>
      <c r="J360" s="480"/>
      <c r="K360" s="480"/>
      <c r="L360" s="480"/>
      <c r="M360" s="480"/>
      <c r="N360" s="480"/>
      <c r="O360" s="480"/>
      <c r="P360" s="480"/>
      <c r="Q360" s="480"/>
      <c r="R360" s="480"/>
      <c r="S360" s="480"/>
      <c r="T360" s="480"/>
      <c r="U360" s="480"/>
      <c r="V360" s="480"/>
    </row>
    <row r="361" customFormat="false" ht="12.75" hidden="false" customHeight="false" outlineLevel="1" collapsed="false">
      <c r="A361" s="177"/>
      <c r="B361" s="480"/>
      <c r="C361" s="480"/>
      <c r="D361" s="480"/>
      <c r="E361" s="480"/>
      <c r="F361" s="480"/>
      <c r="G361" s="480"/>
      <c r="H361" s="480"/>
      <c r="I361" s="480"/>
      <c r="J361" s="480"/>
      <c r="K361" s="480"/>
      <c r="L361" s="480"/>
      <c r="M361" s="480"/>
      <c r="N361" s="480"/>
      <c r="O361" s="480"/>
      <c r="P361" s="480"/>
      <c r="Q361" s="480"/>
      <c r="R361" s="480"/>
      <c r="S361" s="480"/>
      <c r="T361" s="480"/>
      <c r="U361" s="480"/>
      <c r="V361" s="480"/>
    </row>
    <row r="362" customFormat="false" ht="12.75" hidden="false" customHeight="false" outlineLevel="1" collapsed="false">
      <c r="A362" s="177"/>
      <c r="B362" s="480"/>
      <c r="C362" s="480"/>
      <c r="D362" s="480"/>
      <c r="E362" s="480"/>
      <c r="F362" s="480"/>
      <c r="G362" s="480"/>
      <c r="H362" s="480"/>
      <c r="I362" s="480"/>
      <c r="J362" s="480"/>
      <c r="K362" s="480"/>
      <c r="L362" s="480"/>
      <c r="M362" s="480"/>
      <c r="N362" s="480"/>
      <c r="O362" s="480"/>
      <c r="P362" s="480"/>
      <c r="Q362" s="480"/>
      <c r="R362" s="480"/>
      <c r="S362" s="480"/>
      <c r="T362" s="480"/>
      <c r="U362" s="480"/>
      <c r="V362" s="480"/>
    </row>
    <row r="363" customFormat="false" ht="12.75" hidden="false" customHeight="false" outlineLevel="1" collapsed="false">
      <c r="A363" s="177"/>
      <c r="B363" s="480"/>
      <c r="C363" s="480"/>
      <c r="D363" s="480"/>
      <c r="E363" s="480"/>
      <c r="F363" s="480"/>
      <c r="G363" s="480"/>
      <c r="H363" s="480"/>
      <c r="I363" s="480"/>
      <c r="J363" s="480"/>
      <c r="K363" s="480"/>
      <c r="L363" s="480"/>
      <c r="M363" s="480"/>
      <c r="N363" s="480"/>
      <c r="O363" s="480"/>
      <c r="P363" s="480"/>
      <c r="Q363" s="480"/>
      <c r="R363" s="480"/>
      <c r="S363" s="480"/>
      <c r="T363" s="480"/>
      <c r="U363" s="480"/>
      <c r="V363" s="480"/>
    </row>
    <row r="364" customFormat="false" ht="12.75" hidden="false" customHeight="false" outlineLevel="1" collapsed="false">
      <c r="A364" s="177"/>
      <c r="B364" s="480"/>
      <c r="C364" s="480"/>
      <c r="D364" s="480"/>
      <c r="E364" s="480"/>
      <c r="F364" s="480"/>
      <c r="G364" s="480"/>
      <c r="H364" s="480"/>
      <c r="I364" s="480"/>
      <c r="J364" s="480"/>
      <c r="K364" s="480"/>
      <c r="L364" s="480"/>
      <c r="M364" s="480"/>
      <c r="N364" s="480"/>
      <c r="O364" s="480"/>
      <c r="P364" s="480"/>
      <c r="Q364" s="480"/>
      <c r="R364" s="480"/>
      <c r="S364" s="480"/>
      <c r="T364" s="480"/>
      <c r="U364" s="480"/>
      <c r="V364" s="480"/>
    </row>
    <row r="365" customFormat="false" ht="12.75" hidden="false" customHeight="false" outlineLevel="1" collapsed="false">
      <c r="A365" s="418"/>
      <c r="B365" s="480"/>
      <c r="C365" s="480"/>
      <c r="D365" s="480"/>
      <c r="E365" s="480"/>
      <c r="F365" s="480"/>
      <c r="G365" s="480"/>
      <c r="H365" s="480"/>
      <c r="I365" s="480"/>
      <c r="J365" s="480"/>
      <c r="K365" s="480"/>
      <c r="L365" s="480"/>
      <c r="M365" s="480"/>
      <c r="N365" s="480"/>
      <c r="O365" s="480"/>
      <c r="P365" s="480"/>
      <c r="Q365" s="480"/>
      <c r="R365" s="480"/>
      <c r="S365" s="480"/>
      <c r="T365" s="480"/>
      <c r="U365" s="480"/>
      <c r="V365" s="480"/>
    </row>
    <row r="366" customFormat="false" ht="12.75" hidden="false" customHeight="false" outlineLevel="1" collapsed="false">
      <c r="A366" s="418"/>
      <c r="B366" s="480"/>
      <c r="C366" s="480"/>
      <c r="D366" s="480"/>
      <c r="E366" s="480"/>
      <c r="F366" s="480"/>
      <c r="G366" s="480"/>
      <c r="H366" s="480"/>
      <c r="I366" s="480"/>
      <c r="J366" s="480"/>
      <c r="K366" s="480"/>
      <c r="L366" s="480"/>
      <c r="M366" s="480"/>
      <c r="N366" s="480"/>
      <c r="O366" s="480"/>
      <c r="P366" s="480"/>
      <c r="Q366" s="480"/>
      <c r="R366" s="480"/>
      <c r="S366" s="480"/>
      <c r="T366" s="480"/>
      <c r="U366" s="480"/>
      <c r="V366" s="480"/>
    </row>
    <row r="367" customFormat="false" ht="12.75" hidden="false" customHeight="false" outlineLevel="1" collapsed="false">
      <c r="A367" s="177"/>
      <c r="B367" s="480"/>
      <c r="C367" s="480"/>
      <c r="D367" s="480"/>
      <c r="E367" s="480"/>
      <c r="F367" s="480"/>
      <c r="G367" s="480"/>
      <c r="H367" s="480"/>
      <c r="I367" s="480"/>
      <c r="J367" s="480"/>
      <c r="K367" s="480"/>
      <c r="L367" s="480"/>
      <c r="M367" s="480"/>
      <c r="N367" s="480"/>
      <c r="O367" s="480"/>
      <c r="P367" s="480"/>
      <c r="Q367" s="480"/>
      <c r="R367" s="480"/>
      <c r="S367" s="480"/>
      <c r="T367" s="480"/>
      <c r="U367" s="480"/>
      <c r="V367" s="480"/>
    </row>
    <row r="368" customFormat="false" ht="12.75" hidden="false" customHeight="false" outlineLevel="1" collapsed="false">
      <c r="A368" s="177"/>
      <c r="B368" s="480"/>
      <c r="C368" s="480"/>
      <c r="D368" s="480"/>
      <c r="E368" s="480"/>
      <c r="F368" s="480"/>
      <c r="G368" s="480"/>
      <c r="H368" s="480"/>
      <c r="I368" s="480"/>
      <c r="J368" s="480"/>
      <c r="K368" s="480"/>
      <c r="L368" s="480"/>
      <c r="M368" s="480"/>
      <c r="N368" s="480"/>
      <c r="O368" s="480"/>
      <c r="P368" s="480"/>
      <c r="Q368" s="480"/>
      <c r="R368" s="480"/>
      <c r="S368" s="480"/>
      <c r="T368" s="480"/>
      <c r="U368" s="480"/>
      <c r="V368" s="480"/>
    </row>
    <row r="369" customFormat="false" ht="12.75" hidden="false" customHeight="false" outlineLevel="1" collapsed="false">
      <c r="A369" s="177"/>
      <c r="B369" s="480"/>
      <c r="C369" s="480"/>
      <c r="D369" s="480"/>
      <c r="E369" s="480"/>
      <c r="F369" s="480"/>
      <c r="G369" s="480"/>
      <c r="H369" s="480"/>
      <c r="I369" s="480"/>
      <c r="J369" s="480"/>
      <c r="K369" s="480"/>
      <c r="L369" s="480"/>
      <c r="M369" s="480"/>
      <c r="N369" s="480"/>
      <c r="O369" s="480"/>
      <c r="P369" s="480"/>
      <c r="Q369" s="480"/>
      <c r="R369" s="480"/>
      <c r="S369" s="480"/>
      <c r="T369" s="480"/>
      <c r="U369" s="480"/>
      <c r="V369" s="480"/>
    </row>
    <row r="370" customFormat="false" ht="12.75" hidden="false" customHeight="false" outlineLevel="1" collapsed="false">
      <c r="A370" s="177"/>
      <c r="B370" s="480"/>
      <c r="C370" s="480"/>
      <c r="D370" s="480"/>
      <c r="E370" s="480"/>
      <c r="F370" s="480"/>
      <c r="G370" s="480"/>
      <c r="H370" s="480"/>
      <c r="I370" s="480"/>
      <c r="J370" s="480"/>
      <c r="K370" s="480"/>
      <c r="L370" s="480"/>
      <c r="M370" s="480"/>
      <c r="N370" s="480"/>
      <c r="O370" s="480"/>
      <c r="P370" s="480"/>
      <c r="Q370" s="480"/>
      <c r="R370" s="480"/>
      <c r="S370" s="480"/>
      <c r="T370" s="480"/>
      <c r="U370" s="480"/>
      <c r="V370" s="480"/>
    </row>
    <row r="371" customFormat="false" ht="12.75" hidden="false" customHeight="false" outlineLevel="1" collapsed="false">
      <c r="A371" s="177"/>
      <c r="B371" s="480"/>
      <c r="C371" s="480"/>
      <c r="D371" s="480"/>
      <c r="E371" s="480"/>
      <c r="F371" s="480"/>
      <c r="G371" s="480"/>
      <c r="H371" s="480"/>
      <c r="I371" s="480"/>
      <c r="J371" s="480"/>
      <c r="K371" s="480"/>
      <c r="L371" s="480"/>
      <c r="M371" s="480"/>
      <c r="N371" s="480"/>
      <c r="O371" s="480"/>
      <c r="P371" s="480"/>
      <c r="Q371" s="480"/>
      <c r="R371" s="480"/>
      <c r="S371" s="480"/>
      <c r="T371" s="480"/>
      <c r="U371" s="480"/>
      <c r="V371" s="480"/>
    </row>
    <row r="372" customFormat="false" ht="12.75" hidden="false" customHeight="false" outlineLevel="1" collapsed="false">
      <c r="A372" s="219"/>
      <c r="B372" s="480"/>
      <c r="C372" s="480"/>
      <c r="D372" s="480"/>
      <c r="E372" s="480"/>
      <c r="F372" s="480"/>
      <c r="G372" s="480"/>
      <c r="H372" s="480"/>
      <c r="I372" s="480"/>
      <c r="J372" s="480"/>
      <c r="K372" s="480"/>
      <c r="L372" s="480"/>
      <c r="M372" s="480"/>
      <c r="N372" s="480"/>
      <c r="O372" s="480"/>
      <c r="P372" s="480"/>
      <c r="Q372" s="480"/>
      <c r="R372" s="480"/>
      <c r="S372" s="480"/>
      <c r="T372" s="480"/>
      <c r="U372" s="480"/>
      <c r="V372" s="480"/>
    </row>
    <row r="373" customFormat="false" ht="12.75" hidden="false" customHeight="false" outlineLevel="1" collapsed="false">
      <c r="A373" s="418"/>
      <c r="B373" s="480"/>
      <c r="C373" s="480"/>
      <c r="D373" s="480"/>
      <c r="E373" s="480"/>
      <c r="F373" s="480"/>
      <c r="G373" s="480"/>
      <c r="H373" s="480"/>
      <c r="I373" s="480"/>
      <c r="J373" s="480"/>
      <c r="K373" s="480"/>
      <c r="L373" s="480"/>
      <c r="M373" s="480"/>
      <c r="N373" s="480"/>
      <c r="O373" s="480"/>
      <c r="P373" s="480"/>
      <c r="Q373" s="480"/>
      <c r="R373" s="480"/>
      <c r="S373" s="480"/>
      <c r="T373" s="480"/>
      <c r="U373" s="480"/>
      <c r="V373" s="480"/>
    </row>
    <row r="374" customFormat="false" ht="12.75" hidden="false" customHeight="false" outlineLevel="1" collapsed="false">
      <c r="A374" s="131"/>
      <c r="B374" s="480"/>
      <c r="C374" s="480"/>
      <c r="D374" s="480"/>
      <c r="E374" s="480"/>
      <c r="F374" s="480"/>
      <c r="G374" s="480"/>
      <c r="H374" s="480"/>
      <c r="I374" s="480"/>
      <c r="J374" s="480"/>
      <c r="K374" s="480"/>
      <c r="L374" s="480"/>
      <c r="M374" s="480"/>
      <c r="N374" s="480"/>
      <c r="O374" s="480"/>
      <c r="P374" s="480"/>
      <c r="Q374" s="480"/>
      <c r="R374" s="480"/>
      <c r="S374" s="480"/>
      <c r="T374" s="480"/>
      <c r="U374" s="480"/>
      <c r="V374" s="480"/>
    </row>
    <row r="375" customFormat="false" ht="12.75" hidden="false" customHeight="false" outlineLevel="1" collapsed="false">
      <c r="A375" s="418"/>
      <c r="B375" s="480"/>
      <c r="C375" s="480"/>
      <c r="D375" s="480"/>
      <c r="E375" s="480"/>
      <c r="F375" s="480"/>
      <c r="G375" s="480"/>
      <c r="H375" s="480"/>
      <c r="I375" s="480"/>
      <c r="J375" s="480"/>
      <c r="K375" s="480"/>
      <c r="L375" s="480"/>
      <c r="M375" s="480"/>
      <c r="N375" s="480"/>
      <c r="O375" s="480"/>
      <c r="P375" s="480"/>
      <c r="Q375" s="480"/>
      <c r="R375" s="480"/>
      <c r="S375" s="480"/>
      <c r="T375" s="480"/>
      <c r="U375" s="480"/>
      <c r="V375" s="480"/>
    </row>
    <row r="376" customFormat="false" ht="12.75" hidden="false" customHeight="false" outlineLevel="1" collapsed="false">
      <c r="A376" s="418"/>
      <c r="B376" s="480"/>
      <c r="C376" s="480"/>
      <c r="D376" s="480"/>
      <c r="E376" s="480"/>
      <c r="F376" s="480"/>
      <c r="G376" s="480"/>
      <c r="H376" s="480"/>
      <c r="I376" s="480"/>
      <c r="J376" s="480"/>
      <c r="K376" s="480"/>
      <c r="L376" s="480"/>
      <c r="M376" s="480"/>
      <c r="N376" s="480"/>
      <c r="O376" s="480"/>
      <c r="P376" s="480"/>
      <c r="Q376" s="480"/>
      <c r="R376" s="480"/>
      <c r="S376" s="480"/>
      <c r="T376" s="480"/>
      <c r="U376" s="480"/>
      <c r="V376" s="480"/>
    </row>
    <row r="377" customFormat="false" ht="12.75" hidden="false" customHeight="false" outlineLevel="1" collapsed="false">
      <c r="A377" s="418"/>
      <c r="B377" s="480"/>
      <c r="C377" s="480"/>
      <c r="D377" s="480"/>
      <c r="E377" s="480"/>
      <c r="F377" s="480"/>
      <c r="G377" s="480"/>
      <c r="H377" s="480"/>
      <c r="I377" s="480"/>
      <c r="J377" s="480"/>
      <c r="K377" s="480"/>
      <c r="L377" s="480"/>
      <c r="M377" s="480"/>
      <c r="N377" s="480"/>
      <c r="O377" s="480"/>
      <c r="P377" s="480"/>
      <c r="Q377" s="480"/>
      <c r="R377" s="480"/>
      <c r="S377" s="480"/>
      <c r="T377" s="480"/>
      <c r="U377" s="480"/>
      <c r="V377" s="480"/>
    </row>
    <row r="378" customFormat="false" ht="12.75" hidden="false" customHeight="false" outlineLevel="1" collapsed="false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13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</row>
    <row r="380" customFormat="false" ht="18.75" hidden="false" customHeight="false" outlineLevel="1" collapsed="false">
      <c r="A380" s="479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418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418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31"/>
      <c r="B383" s="131"/>
      <c r="C383" s="131"/>
      <c r="D383" s="131"/>
      <c r="E383" s="131"/>
      <c r="F383" s="131"/>
      <c r="G383" s="131"/>
      <c r="H383" s="131"/>
      <c r="I383" s="131"/>
      <c r="J383" s="131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219"/>
      <c r="B384" s="216"/>
      <c r="C384" s="216"/>
      <c r="D384" s="216"/>
      <c r="E384" s="216"/>
      <c r="F384" s="216"/>
      <c r="G384" s="216"/>
      <c r="H384" s="216"/>
      <c r="I384" s="216"/>
      <c r="J384" s="216"/>
      <c r="K384" s="216"/>
      <c r="L384" s="216"/>
      <c r="M384" s="216"/>
      <c r="N384" s="216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418"/>
      <c r="B385" s="131"/>
      <c r="C385" s="131"/>
      <c r="D385" s="131"/>
      <c r="E385" s="131"/>
      <c r="F385" s="131"/>
      <c r="G385" s="131"/>
      <c r="H385" s="131"/>
      <c r="I385" s="131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90"/>
      <c r="C386" s="490"/>
      <c r="D386" s="490"/>
      <c r="E386" s="490"/>
      <c r="F386" s="490"/>
      <c r="G386" s="490"/>
      <c r="H386" s="490"/>
      <c r="I386" s="490"/>
      <c r="J386" s="490"/>
      <c r="K386" s="490"/>
      <c r="L386" s="490"/>
      <c r="M386" s="490"/>
      <c r="N386" s="490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90"/>
      <c r="C387" s="490"/>
      <c r="D387" s="490"/>
      <c r="E387" s="490"/>
      <c r="F387" s="490"/>
      <c r="G387" s="490"/>
      <c r="H387" s="490"/>
      <c r="I387" s="490"/>
      <c r="J387" s="490"/>
      <c r="K387" s="490"/>
      <c r="L387" s="490"/>
      <c r="M387" s="490"/>
      <c r="N387" s="490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90"/>
      <c r="C388" s="490"/>
      <c r="D388" s="490"/>
      <c r="E388" s="490"/>
      <c r="F388" s="490"/>
      <c r="G388" s="490"/>
      <c r="H388" s="490"/>
      <c r="I388" s="490"/>
      <c r="J388" s="490"/>
      <c r="K388" s="490"/>
      <c r="L388" s="490"/>
      <c r="M388" s="490"/>
      <c r="N388" s="490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90"/>
      <c r="C389" s="490"/>
      <c r="D389" s="490"/>
      <c r="E389" s="490"/>
      <c r="F389" s="490"/>
      <c r="G389" s="490"/>
      <c r="H389" s="490"/>
      <c r="I389" s="490"/>
      <c r="J389" s="490"/>
      <c r="K389" s="490"/>
      <c r="L389" s="490"/>
      <c r="M389" s="490"/>
      <c r="N389" s="490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90"/>
      <c r="C390" s="490"/>
      <c r="D390" s="490"/>
      <c r="E390" s="490"/>
      <c r="F390" s="490"/>
      <c r="G390" s="490"/>
      <c r="H390" s="490"/>
      <c r="I390" s="490"/>
      <c r="J390" s="490"/>
      <c r="K390" s="490"/>
      <c r="L390" s="490"/>
      <c r="M390" s="490"/>
      <c r="N390" s="490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177"/>
      <c r="B391" s="490"/>
      <c r="C391" s="490"/>
      <c r="D391" s="490"/>
      <c r="E391" s="490"/>
      <c r="F391" s="490"/>
      <c r="G391" s="490"/>
      <c r="H391" s="490"/>
      <c r="I391" s="490"/>
      <c r="J391" s="490"/>
      <c r="K391" s="490"/>
      <c r="L391" s="490"/>
      <c r="M391" s="490"/>
      <c r="N391" s="490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418"/>
      <c r="B392" s="490"/>
      <c r="C392" s="490"/>
      <c r="D392" s="490"/>
      <c r="E392" s="490"/>
      <c r="F392" s="490"/>
      <c r="G392" s="490"/>
      <c r="H392" s="490"/>
      <c r="I392" s="490"/>
      <c r="J392" s="490"/>
      <c r="K392" s="490"/>
      <c r="L392" s="490"/>
      <c r="M392" s="490"/>
      <c r="N392" s="490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90"/>
      <c r="C393" s="490"/>
      <c r="D393" s="490"/>
      <c r="E393" s="490"/>
      <c r="F393" s="490"/>
      <c r="G393" s="490"/>
      <c r="H393" s="490"/>
      <c r="I393" s="490"/>
      <c r="J393" s="490"/>
      <c r="K393" s="490"/>
      <c r="L393" s="490"/>
      <c r="M393" s="490"/>
      <c r="N393" s="490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77"/>
      <c r="B394" s="490"/>
      <c r="C394" s="490"/>
      <c r="D394" s="490"/>
      <c r="E394" s="490"/>
      <c r="F394" s="490"/>
      <c r="G394" s="490"/>
      <c r="H394" s="490"/>
      <c r="I394" s="490"/>
      <c r="J394" s="490"/>
      <c r="K394" s="490"/>
      <c r="L394" s="490"/>
      <c r="M394" s="490"/>
      <c r="N394" s="490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90"/>
      <c r="C395" s="490"/>
      <c r="D395" s="490"/>
      <c r="E395" s="490"/>
      <c r="F395" s="490"/>
      <c r="G395" s="490"/>
      <c r="H395" s="490"/>
      <c r="I395" s="490"/>
      <c r="J395" s="490"/>
      <c r="K395" s="490"/>
      <c r="L395" s="490"/>
      <c r="M395" s="490"/>
      <c r="N395" s="490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90"/>
      <c r="C396" s="490"/>
      <c r="D396" s="490"/>
      <c r="E396" s="490"/>
      <c r="F396" s="490"/>
      <c r="G396" s="490"/>
      <c r="H396" s="490"/>
      <c r="I396" s="490"/>
      <c r="J396" s="490"/>
      <c r="K396" s="490"/>
      <c r="L396" s="490"/>
      <c r="M396" s="490"/>
      <c r="N396" s="490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90"/>
      <c r="C397" s="490"/>
      <c r="D397" s="490"/>
      <c r="E397" s="490"/>
      <c r="F397" s="490"/>
      <c r="G397" s="490"/>
      <c r="H397" s="490"/>
      <c r="I397" s="490"/>
      <c r="J397" s="490"/>
      <c r="K397" s="490"/>
      <c r="L397" s="490"/>
      <c r="M397" s="490"/>
      <c r="N397" s="490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90"/>
      <c r="C398" s="490"/>
      <c r="D398" s="490"/>
      <c r="E398" s="490"/>
      <c r="F398" s="490"/>
      <c r="G398" s="490"/>
      <c r="H398" s="490"/>
      <c r="I398" s="490"/>
      <c r="J398" s="490"/>
      <c r="K398" s="490"/>
      <c r="L398" s="490"/>
      <c r="M398" s="490"/>
      <c r="N398" s="490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177"/>
      <c r="B399" s="490"/>
      <c r="C399" s="490"/>
      <c r="D399" s="490"/>
      <c r="E399" s="490"/>
      <c r="F399" s="490"/>
      <c r="G399" s="490"/>
      <c r="H399" s="490"/>
      <c r="I399" s="490"/>
      <c r="J399" s="490"/>
      <c r="K399" s="490"/>
      <c r="L399" s="490"/>
      <c r="M399" s="490"/>
      <c r="N399" s="490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77"/>
      <c r="B400" s="490"/>
      <c r="C400" s="490"/>
      <c r="D400" s="490"/>
      <c r="E400" s="490"/>
      <c r="F400" s="490"/>
      <c r="G400" s="490"/>
      <c r="H400" s="490"/>
      <c r="I400" s="490"/>
      <c r="J400" s="490"/>
      <c r="K400" s="490"/>
      <c r="L400" s="490"/>
      <c r="M400" s="490"/>
      <c r="N400" s="490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77"/>
      <c r="B401" s="490"/>
      <c r="C401" s="490"/>
      <c r="D401" s="490"/>
      <c r="E401" s="490"/>
      <c r="F401" s="490"/>
      <c r="G401" s="490"/>
      <c r="H401" s="490"/>
      <c r="I401" s="490"/>
      <c r="J401" s="490"/>
      <c r="K401" s="490"/>
      <c r="L401" s="490"/>
      <c r="M401" s="490"/>
      <c r="N401" s="490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177"/>
      <c r="B402" s="490"/>
      <c r="C402" s="490"/>
      <c r="D402" s="490"/>
      <c r="E402" s="490"/>
      <c r="F402" s="490"/>
      <c r="G402" s="490"/>
      <c r="H402" s="490"/>
      <c r="I402" s="490"/>
      <c r="J402" s="490"/>
      <c r="K402" s="490"/>
      <c r="L402" s="490"/>
      <c r="M402" s="490"/>
      <c r="N402" s="490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77"/>
      <c r="B403" s="490"/>
      <c r="C403" s="490"/>
      <c r="D403" s="490"/>
      <c r="E403" s="490"/>
      <c r="F403" s="490"/>
      <c r="G403" s="490"/>
      <c r="H403" s="490"/>
      <c r="I403" s="490"/>
      <c r="J403" s="490"/>
      <c r="K403" s="490"/>
      <c r="L403" s="490"/>
      <c r="M403" s="490"/>
      <c r="N403" s="490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177"/>
      <c r="B404" s="490"/>
      <c r="C404" s="490"/>
      <c r="D404" s="490"/>
      <c r="E404" s="490"/>
      <c r="F404" s="490"/>
      <c r="G404" s="490"/>
      <c r="H404" s="490"/>
      <c r="I404" s="490"/>
      <c r="J404" s="490"/>
      <c r="K404" s="490"/>
      <c r="L404" s="490"/>
      <c r="M404" s="490"/>
      <c r="N404" s="490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418"/>
      <c r="B405" s="490"/>
      <c r="C405" s="490"/>
      <c r="D405" s="490"/>
      <c r="E405" s="490"/>
      <c r="F405" s="490"/>
      <c r="G405" s="490"/>
      <c r="H405" s="490"/>
      <c r="I405" s="490"/>
      <c r="J405" s="490"/>
      <c r="K405" s="490"/>
      <c r="L405" s="490"/>
      <c r="M405" s="490"/>
      <c r="N405" s="490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31"/>
      <c r="B406" s="490"/>
      <c r="C406" s="490"/>
      <c r="D406" s="490"/>
      <c r="E406" s="490"/>
      <c r="F406" s="490"/>
      <c r="G406" s="490"/>
      <c r="H406" s="490"/>
      <c r="I406" s="490"/>
      <c r="J406" s="490"/>
      <c r="K406" s="490"/>
      <c r="L406" s="490"/>
      <c r="M406" s="490"/>
      <c r="N406" s="490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177"/>
      <c r="B407" s="490"/>
      <c r="C407" s="490"/>
      <c r="D407" s="490"/>
      <c r="E407" s="490"/>
      <c r="F407" s="490"/>
      <c r="G407" s="490"/>
      <c r="H407" s="490"/>
      <c r="I407" s="490"/>
      <c r="J407" s="490"/>
      <c r="K407" s="490"/>
      <c r="L407" s="490"/>
      <c r="M407" s="490"/>
      <c r="N407" s="490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418"/>
      <c r="B408" s="490"/>
      <c r="C408" s="490"/>
      <c r="D408" s="490"/>
      <c r="E408" s="490"/>
      <c r="F408" s="490"/>
      <c r="G408" s="490"/>
      <c r="H408" s="490"/>
      <c r="I408" s="490"/>
      <c r="J408" s="490"/>
      <c r="K408" s="490"/>
      <c r="L408" s="490"/>
      <c r="M408" s="490"/>
      <c r="N408" s="490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177"/>
      <c r="B409" s="490"/>
      <c r="C409" s="490"/>
      <c r="D409" s="490"/>
      <c r="E409" s="490"/>
      <c r="F409" s="490"/>
      <c r="G409" s="490"/>
      <c r="H409" s="490"/>
      <c r="I409" s="490"/>
      <c r="J409" s="490"/>
      <c r="K409" s="490"/>
      <c r="L409" s="490"/>
      <c r="M409" s="490"/>
      <c r="N409" s="490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418"/>
      <c r="B410" s="490"/>
      <c r="C410" s="490"/>
      <c r="D410" s="490"/>
      <c r="E410" s="490"/>
      <c r="F410" s="490"/>
      <c r="G410" s="490"/>
      <c r="H410" s="490"/>
      <c r="I410" s="490"/>
      <c r="J410" s="490"/>
      <c r="K410" s="490"/>
      <c r="L410" s="490"/>
      <c r="M410" s="490"/>
      <c r="N410" s="490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418"/>
      <c r="B411" s="490"/>
      <c r="C411" s="490"/>
      <c r="D411" s="490"/>
      <c r="E411" s="490"/>
      <c r="F411" s="490"/>
      <c r="G411" s="490"/>
      <c r="H411" s="490"/>
      <c r="I411" s="490"/>
      <c r="J411" s="490"/>
      <c r="K411" s="490"/>
      <c r="L411" s="490"/>
      <c r="M411" s="490"/>
      <c r="N411" s="490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418"/>
      <c r="B412" s="490"/>
      <c r="C412" s="490"/>
      <c r="D412" s="490"/>
      <c r="E412" s="490"/>
      <c r="F412" s="490"/>
      <c r="G412" s="490"/>
      <c r="H412" s="490"/>
      <c r="I412" s="490"/>
      <c r="J412" s="490"/>
      <c r="K412" s="490"/>
      <c r="L412" s="490"/>
      <c r="M412" s="490"/>
      <c r="N412" s="490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418"/>
      <c r="B413" s="490"/>
      <c r="C413" s="490"/>
      <c r="D413" s="490"/>
      <c r="E413" s="490"/>
      <c r="F413" s="490"/>
      <c r="G413" s="490"/>
      <c r="H413" s="490"/>
      <c r="I413" s="490"/>
      <c r="J413" s="490"/>
      <c r="K413" s="490"/>
      <c r="L413" s="490"/>
      <c r="M413" s="490"/>
      <c r="N413" s="490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418"/>
      <c r="B414" s="490"/>
      <c r="C414" s="0"/>
      <c r="D414" s="0"/>
      <c r="E414" s="0"/>
      <c r="F414" s="0"/>
      <c r="G414" s="0"/>
      <c r="H414" s="0"/>
      <c r="I414" s="490"/>
      <c r="J414" s="490"/>
      <c r="K414" s="490"/>
      <c r="L414" s="490"/>
      <c r="M414" s="490"/>
      <c r="N414" s="490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418"/>
      <c r="B415" s="490"/>
      <c r="C415" s="0"/>
      <c r="D415" s="0"/>
      <c r="E415" s="0"/>
      <c r="F415" s="0"/>
      <c r="G415" s="0"/>
      <c r="H415" s="0"/>
      <c r="I415" s="490"/>
      <c r="J415" s="490"/>
      <c r="K415" s="490"/>
      <c r="L415" s="490"/>
      <c r="M415" s="490"/>
      <c r="N415" s="490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418"/>
      <c r="B416" s="490"/>
      <c r="C416" s="0"/>
      <c r="D416" s="0"/>
      <c r="E416" s="0"/>
      <c r="F416" s="0"/>
      <c r="G416" s="0"/>
      <c r="H416" s="0"/>
      <c r="I416" s="490"/>
      <c r="J416" s="490"/>
      <c r="K416" s="490"/>
      <c r="L416" s="490"/>
      <c r="M416" s="490"/>
      <c r="N416" s="490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418"/>
      <c r="B417" s="490"/>
      <c r="C417" s="0"/>
      <c r="D417" s="0"/>
      <c r="E417" s="0"/>
      <c r="F417" s="0"/>
      <c r="G417" s="0"/>
      <c r="H417" s="0"/>
      <c r="I417" s="490"/>
      <c r="J417" s="490"/>
      <c r="K417" s="490"/>
      <c r="L417" s="490"/>
      <c r="M417" s="490"/>
      <c r="N417" s="490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490"/>
      <c r="C418" s="0"/>
      <c r="D418" s="0"/>
      <c r="E418" s="0"/>
      <c r="F418" s="0"/>
      <c r="G418" s="0"/>
      <c r="H418" s="0"/>
      <c r="I418" s="490"/>
      <c r="J418" s="490"/>
      <c r="K418" s="490"/>
      <c r="L418" s="490"/>
      <c r="M418" s="490"/>
      <c r="N418" s="490"/>
      <c r="O418" s="490"/>
      <c r="P418" s="490"/>
      <c r="Q418" s="490"/>
      <c r="R418" s="490"/>
      <c r="S418" s="490"/>
      <c r="T418" s="490"/>
      <c r="U418" s="490"/>
    </row>
    <row r="419" customFormat="false" ht="12.75" hidden="false" customHeight="false" outlineLevel="1" collapsed="false">
      <c r="A419" s="131"/>
      <c r="B419" s="490"/>
      <c r="C419" s="0"/>
      <c r="D419" s="0"/>
      <c r="E419" s="0"/>
      <c r="F419" s="0"/>
      <c r="G419" s="0"/>
      <c r="H419" s="0"/>
      <c r="I419" s="490"/>
      <c r="J419" s="490"/>
      <c r="K419" s="490"/>
      <c r="L419" s="490"/>
      <c r="M419" s="490"/>
      <c r="N419" s="490"/>
      <c r="O419" s="490"/>
      <c r="P419" s="490"/>
      <c r="Q419" s="490"/>
      <c r="R419" s="490"/>
      <c r="S419" s="490"/>
      <c r="T419" s="490"/>
      <c r="U419" s="490"/>
    </row>
    <row r="420" customFormat="false" ht="12.75" hidden="false" customHeight="false" outlineLevel="1" collapsed="false">
      <c r="A420" s="131"/>
      <c r="B420" s="490"/>
      <c r="C420" s="0"/>
      <c r="D420" s="0"/>
      <c r="E420" s="0"/>
      <c r="F420" s="0"/>
      <c r="G420" s="0"/>
      <c r="H420" s="0"/>
      <c r="I420" s="490"/>
      <c r="J420" s="490"/>
      <c r="K420" s="490"/>
      <c r="L420" s="490"/>
      <c r="M420" s="490"/>
      <c r="N420" s="490"/>
      <c r="O420" s="490"/>
      <c r="P420" s="490"/>
      <c r="Q420" s="490"/>
      <c r="R420" s="490"/>
      <c r="S420" s="490"/>
      <c r="T420" s="490"/>
      <c r="U420" s="490"/>
    </row>
    <row r="421" customFormat="false" ht="12.75" hidden="false" customHeight="false" outlineLevel="1" collapsed="false">
      <c r="A421" s="131"/>
      <c r="B421" s="490"/>
      <c r="C421" s="0"/>
      <c r="D421" s="0"/>
      <c r="E421" s="0"/>
      <c r="F421" s="0"/>
      <c r="G421" s="0"/>
      <c r="H421" s="0"/>
      <c r="I421" s="490"/>
      <c r="J421" s="490"/>
      <c r="K421" s="490"/>
      <c r="L421" s="490"/>
      <c r="M421" s="490"/>
      <c r="N421" s="490"/>
      <c r="O421" s="490"/>
      <c r="P421" s="490"/>
      <c r="Q421" s="490"/>
      <c r="R421" s="490"/>
      <c r="S421" s="490"/>
      <c r="T421" s="490"/>
      <c r="U421" s="490"/>
    </row>
    <row r="422" customFormat="false" ht="12.75" hidden="false" customHeight="false" outlineLevel="1" collapsed="false">
      <c r="A422" s="131"/>
      <c r="B422" s="490"/>
      <c r="C422" s="0"/>
      <c r="D422" s="0"/>
      <c r="E422" s="0"/>
      <c r="F422" s="0"/>
      <c r="G422" s="0"/>
      <c r="H422" s="0"/>
      <c r="I422" s="490"/>
      <c r="J422" s="490"/>
      <c r="K422" s="490"/>
      <c r="L422" s="490"/>
      <c r="M422" s="490"/>
      <c r="N422" s="490"/>
      <c r="O422" s="490"/>
      <c r="P422" s="490"/>
      <c r="Q422" s="490"/>
      <c r="R422" s="490"/>
      <c r="S422" s="490"/>
      <c r="T422" s="490"/>
      <c r="U422" s="490"/>
    </row>
    <row r="423" customFormat="false" ht="12.75" hidden="false" customHeight="false" outlineLevel="1" collapsed="false">
      <c r="A423" s="131"/>
      <c r="B423" s="490"/>
      <c r="C423" s="490"/>
      <c r="D423" s="490"/>
      <c r="E423" s="490"/>
      <c r="F423" s="490"/>
      <c r="G423" s="490"/>
      <c r="H423" s="490"/>
      <c r="I423" s="490"/>
      <c r="J423" s="490"/>
      <c r="K423" s="490"/>
      <c r="L423" s="490"/>
      <c r="M423" s="490"/>
      <c r="N423" s="490"/>
      <c r="O423" s="490"/>
      <c r="P423" s="490"/>
      <c r="Q423" s="490"/>
      <c r="R423" s="490"/>
      <c r="S423" s="490"/>
      <c r="T423" s="490"/>
      <c r="U423" s="490"/>
    </row>
    <row r="424" customFormat="false" ht="12.75" hidden="false" customHeight="false" outlineLevel="1" collapsed="false">
      <c r="A424" s="418"/>
      <c r="B424" s="490"/>
      <c r="C424" s="490"/>
      <c r="D424" s="490"/>
      <c r="E424" s="490"/>
      <c r="F424" s="490"/>
      <c r="G424" s="490"/>
      <c r="H424" s="490"/>
      <c r="I424" s="490"/>
      <c r="J424" s="490"/>
      <c r="K424" s="490"/>
      <c r="L424" s="490"/>
      <c r="M424" s="490"/>
      <c r="N424" s="490"/>
      <c r="O424" s="490"/>
      <c r="P424" s="490"/>
      <c r="Q424" s="490"/>
      <c r="R424" s="490"/>
      <c r="S424" s="490"/>
      <c r="T424" s="490"/>
      <c r="U424" s="490"/>
    </row>
    <row r="425" customFormat="false" ht="12.75" hidden="false" customHeight="false" outlineLevel="1" collapsed="false">
      <c r="A425" s="131"/>
      <c r="B425" s="490"/>
      <c r="C425" s="490"/>
      <c r="D425" s="490"/>
      <c r="E425" s="490"/>
      <c r="F425" s="490"/>
      <c r="G425" s="490"/>
      <c r="H425" s="490"/>
      <c r="I425" s="490"/>
      <c r="J425" s="490"/>
      <c r="K425" s="490"/>
      <c r="L425" s="490"/>
      <c r="M425" s="490"/>
      <c r="N425" s="490"/>
      <c r="O425" s="490"/>
      <c r="P425" s="490"/>
      <c r="Q425" s="490"/>
      <c r="R425" s="490"/>
      <c r="S425" s="490"/>
      <c r="T425" s="490"/>
      <c r="U425" s="490"/>
    </row>
    <row r="426" customFormat="false" ht="12.75" hidden="false" customHeight="false" outlineLevel="1" collapsed="false">
      <c r="A426" s="131"/>
      <c r="B426" s="490"/>
      <c r="C426" s="490"/>
      <c r="D426" s="490"/>
      <c r="E426" s="490"/>
      <c r="F426" s="490"/>
      <c r="G426" s="490"/>
      <c r="H426" s="490"/>
      <c r="I426" s="490"/>
      <c r="J426" s="490"/>
      <c r="K426" s="490"/>
      <c r="L426" s="490"/>
      <c r="M426" s="490"/>
      <c r="N426" s="490"/>
      <c r="O426" s="490"/>
      <c r="P426" s="490"/>
      <c r="Q426" s="490"/>
      <c r="R426" s="490"/>
      <c r="S426" s="490"/>
      <c r="T426" s="490"/>
      <c r="U426" s="490"/>
    </row>
    <row r="427" customFormat="false" ht="12.75" hidden="false" customHeight="false" outlineLevel="1" collapsed="false">
      <c r="A427" s="418"/>
      <c r="B427" s="490"/>
      <c r="C427" s="490"/>
      <c r="D427" s="490"/>
      <c r="E427" s="490"/>
      <c r="F427" s="490"/>
      <c r="G427" s="490"/>
      <c r="H427" s="490"/>
      <c r="I427" s="490"/>
      <c r="J427" s="490"/>
      <c r="K427" s="490"/>
      <c r="L427" s="490"/>
      <c r="M427" s="490"/>
      <c r="N427" s="490"/>
      <c r="O427" s="490"/>
      <c r="P427" s="490"/>
      <c r="Q427" s="490"/>
      <c r="R427" s="490"/>
      <c r="S427" s="490"/>
      <c r="T427" s="490"/>
      <c r="U427" s="490"/>
    </row>
    <row r="428" customFormat="false" ht="12.75" hidden="false" customHeight="false" outlineLevel="1" collapsed="false">
      <c r="A428" s="418"/>
      <c r="B428" s="490"/>
      <c r="C428" s="490"/>
      <c r="D428" s="490"/>
      <c r="E428" s="490"/>
      <c r="F428" s="490"/>
      <c r="G428" s="490"/>
      <c r="H428" s="490"/>
      <c r="I428" s="490"/>
      <c r="J428" s="490"/>
      <c r="K428" s="490"/>
      <c r="L428" s="490"/>
      <c r="M428" s="490"/>
      <c r="N428" s="490"/>
      <c r="O428" s="490"/>
      <c r="P428" s="490"/>
      <c r="Q428" s="490"/>
      <c r="R428" s="490"/>
      <c r="S428" s="490"/>
      <c r="T428" s="490"/>
      <c r="U428" s="490"/>
    </row>
    <row r="429" customFormat="false" ht="12.75" hidden="false" customHeight="false" outlineLevel="1" collapsed="false">
      <c r="A429" s="131"/>
      <c r="B429" s="490"/>
      <c r="C429" s="490"/>
      <c r="D429" s="490"/>
      <c r="E429" s="490"/>
      <c r="F429" s="490"/>
      <c r="G429" s="490"/>
      <c r="H429" s="490"/>
      <c r="I429" s="490"/>
      <c r="J429" s="490"/>
      <c r="K429" s="490"/>
      <c r="L429" s="490"/>
      <c r="M429" s="490"/>
      <c r="N429" s="490"/>
      <c r="O429" s="490"/>
      <c r="P429" s="490"/>
      <c r="Q429" s="490"/>
      <c r="R429" s="490"/>
      <c r="S429" s="490"/>
      <c r="T429" s="490"/>
      <c r="U429" s="490"/>
    </row>
    <row r="430" customFormat="false" ht="12.75" hidden="false" customHeight="false" outlineLevel="1" collapsed="false">
      <c r="A430" s="131"/>
      <c r="B430" s="490"/>
      <c r="C430" s="490"/>
      <c r="D430" s="490"/>
      <c r="E430" s="490"/>
      <c r="F430" s="490"/>
      <c r="G430" s="490"/>
      <c r="H430" s="490"/>
      <c r="I430" s="490"/>
      <c r="J430" s="490"/>
      <c r="K430" s="490"/>
      <c r="L430" s="490"/>
      <c r="M430" s="490"/>
      <c r="N430" s="490"/>
      <c r="O430" s="490"/>
      <c r="P430" s="490"/>
      <c r="Q430" s="490"/>
      <c r="R430" s="490"/>
      <c r="S430" s="490"/>
      <c r="T430" s="490"/>
      <c r="U430" s="490"/>
    </row>
    <row r="431" customFormat="false" ht="12.75" hidden="false" customHeight="false" outlineLevel="1" collapsed="false">
      <c r="A431" s="131"/>
      <c r="B431" s="490"/>
      <c r="C431" s="490"/>
      <c r="D431" s="490"/>
      <c r="E431" s="490"/>
      <c r="F431" s="490"/>
      <c r="G431" s="490"/>
      <c r="H431" s="490"/>
      <c r="I431" s="490"/>
      <c r="J431" s="490"/>
      <c r="K431" s="490"/>
      <c r="L431" s="490"/>
      <c r="M431" s="490"/>
      <c r="N431" s="490"/>
      <c r="O431" s="490"/>
      <c r="P431" s="490"/>
      <c r="Q431" s="490"/>
      <c r="R431" s="490"/>
      <c r="S431" s="490"/>
      <c r="T431" s="490"/>
      <c r="U431" s="490"/>
    </row>
    <row r="432" customFormat="false" ht="12.75" hidden="false" customHeight="false" outlineLevel="1" collapsed="false">
      <c r="A432" s="131"/>
      <c r="B432" s="490"/>
      <c r="C432" s="490"/>
      <c r="D432" s="490"/>
      <c r="E432" s="490"/>
      <c r="F432" s="490"/>
      <c r="G432" s="490"/>
      <c r="H432" s="490"/>
      <c r="I432" s="490"/>
      <c r="J432" s="490"/>
      <c r="K432" s="490"/>
      <c r="L432" s="490"/>
      <c r="M432" s="490"/>
      <c r="N432" s="490"/>
      <c r="O432" s="490"/>
      <c r="P432" s="490"/>
      <c r="Q432" s="490"/>
      <c r="R432" s="490"/>
      <c r="S432" s="490"/>
      <c r="T432" s="490"/>
      <c r="U432" s="490"/>
    </row>
    <row r="433" customFormat="false" ht="12.75" hidden="false" customHeight="false" outlineLevel="1" collapsed="false">
      <c r="A433" s="131"/>
      <c r="B433" s="490"/>
      <c r="C433" s="490"/>
      <c r="D433" s="490"/>
      <c r="E433" s="490"/>
      <c r="F433" s="490"/>
      <c r="G433" s="490"/>
      <c r="H433" s="490"/>
      <c r="I433" s="490"/>
      <c r="J433" s="490"/>
      <c r="K433" s="490"/>
      <c r="L433" s="490"/>
      <c r="M433" s="490"/>
      <c r="N433" s="490"/>
      <c r="O433" s="490"/>
      <c r="P433" s="490"/>
      <c r="Q433" s="490"/>
      <c r="R433" s="490"/>
      <c r="S433" s="490"/>
      <c r="T433" s="490"/>
      <c r="U433" s="490"/>
    </row>
    <row r="434" customFormat="false" ht="12.75" hidden="false" customHeight="false" outlineLevel="1" collapsed="false">
      <c r="A434" s="131"/>
      <c r="B434" s="490"/>
      <c r="C434" s="490"/>
      <c r="D434" s="490"/>
      <c r="E434" s="490"/>
      <c r="F434" s="490"/>
      <c r="G434" s="490"/>
      <c r="H434" s="490"/>
      <c r="I434" s="490"/>
      <c r="J434" s="490"/>
      <c r="K434" s="490"/>
      <c r="L434" s="490"/>
      <c r="M434" s="490"/>
      <c r="N434" s="490"/>
      <c r="O434" s="490"/>
      <c r="P434" s="490"/>
      <c r="Q434" s="490"/>
      <c r="R434" s="490"/>
      <c r="S434" s="490"/>
      <c r="T434" s="490"/>
      <c r="U434" s="490"/>
    </row>
    <row r="435" customFormat="false" ht="12.75" hidden="false" customHeight="false" outlineLevel="1" collapsed="false">
      <c r="A435" s="131"/>
      <c r="B435" s="490"/>
      <c r="C435" s="490"/>
      <c r="D435" s="490"/>
      <c r="E435" s="490"/>
      <c r="F435" s="490"/>
      <c r="G435" s="490"/>
      <c r="H435" s="490"/>
      <c r="I435" s="490"/>
      <c r="J435" s="490"/>
      <c r="K435" s="490"/>
      <c r="L435" s="490"/>
      <c r="M435" s="490"/>
      <c r="N435" s="490"/>
      <c r="O435" s="490"/>
      <c r="P435" s="490"/>
      <c r="Q435" s="490"/>
      <c r="R435" s="490"/>
      <c r="S435" s="490"/>
      <c r="T435" s="490"/>
      <c r="U435" s="490"/>
    </row>
    <row r="436" customFormat="false" ht="12.75" hidden="false" customHeight="false" outlineLevel="1" collapsed="false">
      <c r="A436" s="131"/>
      <c r="B436" s="490"/>
      <c r="C436" s="490"/>
      <c r="D436" s="490"/>
      <c r="E436" s="490"/>
      <c r="F436" s="490"/>
      <c r="G436" s="490"/>
      <c r="H436" s="490"/>
      <c r="I436" s="490"/>
      <c r="J436" s="490"/>
      <c r="K436" s="490"/>
      <c r="L436" s="490"/>
      <c r="M436" s="490"/>
      <c r="N436" s="490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418"/>
      <c r="B437" s="490"/>
      <c r="C437" s="490"/>
      <c r="D437" s="490"/>
      <c r="E437" s="490"/>
      <c r="F437" s="490"/>
      <c r="G437" s="490"/>
      <c r="H437" s="490"/>
      <c r="I437" s="490"/>
      <c r="J437" s="490"/>
      <c r="K437" s="490"/>
      <c r="L437" s="490"/>
      <c r="M437" s="490"/>
      <c r="N437" s="490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418"/>
      <c r="B438" s="490"/>
      <c r="C438" s="490"/>
      <c r="D438" s="490"/>
      <c r="E438" s="490"/>
      <c r="F438" s="490"/>
      <c r="G438" s="490"/>
      <c r="H438" s="490"/>
      <c r="I438" s="490"/>
      <c r="J438" s="490"/>
      <c r="K438" s="490"/>
      <c r="L438" s="490"/>
      <c r="M438" s="490"/>
      <c r="N438" s="490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418"/>
      <c r="B439" s="490"/>
      <c r="C439" s="490"/>
      <c r="D439" s="490"/>
      <c r="E439" s="490"/>
      <c r="F439" s="490"/>
      <c r="G439" s="490"/>
      <c r="H439" s="490"/>
      <c r="I439" s="490"/>
      <c r="J439" s="490"/>
      <c r="K439" s="490"/>
      <c r="L439" s="490"/>
      <c r="M439" s="490"/>
      <c r="N439" s="490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418"/>
      <c r="B440" s="490"/>
      <c r="C440" s="490"/>
      <c r="D440" s="490"/>
      <c r="E440" s="490"/>
      <c r="F440" s="490"/>
      <c r="G440" s="490"/>
      <c r="H440" s="490"/>
      <c r="I440" s="490"/>
      <c r="J440" s="490"/>
      <c r="K440" s="490"/>
      <c r="L440" s="490"/>
      <c r="M440" s="490"/>
      <c r="N440" s="490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418"/>
      <c r="B441" s="491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1" collapsed="false">
      <c r="A442" s="131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</row>
    <row r="443" customFormat="false" ht="18.75" hidden="false" customHeight="false" outlineLevel="1" collapsed="false">
      <c r="A443" s="478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418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131"/>
      <c r="B446" s="131"/>
      <c r="C446" s="131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1" collapsed="false">
      <c r="A447" s="219"/>
      <c r="B447" s="216"/>
      <c r="C447" s="216"/>
      <c r="D447" s="216"/>
      <c r="E447" s="216"/>
      <c r="F447" s="216"/>
      <c r="G447" s="216"/>
      <c r="H447" s="216"/>
      <c r="I447" s="216"/>
      <c r="J447" s="216"/>
      <c r="K447" s="216"/>
      <c r="L447" s="216"/>
      <c r="M447" s="216"/>
      <c r="N447" s="216"/>
      <c r="O447" s="216"/>
      <c r="P447" s="216"/>
      <c r="Q447" s="216"/>
      <c r="R447" s="216"/>
      <c r="S447" s="216"/>
      <c r="T447" s="216"/>
      <c r="U447" s="216"/>
    </row>
    <row r="448" customFormat="false" ht="12.75" hidden="false" customHeight="false" outlineLevel="1" collapsed="false">
      <c r="A448" s="131"/>
      <c r="B448" s="131"/>
      <c r="C448" s="492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418"/>
      <c r="B449" s="131"/>
      <c r="C449" s="492"/>
      <c r="D449" s="480"/>
      <c r="E449" s="480"/>
      <c r="F449" s="480"/>
      <c r="G449" s="480"/>
      <c r="H449" s="480"/>
      <c r="I449" s="480"/>
      <c r="J449" s="480"/>
      <c r="K449" s="480"/>
      <c r="L449" s="480"/>
      <c r="M449" s="480"/>
      <c r="N449" s="480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492"/>
      <c r="D450" s="492"/>
      <c r="E450" s="492"/>
      <c r="F450" s="492"/>
      <c r="G450" s="492"/>
      <c r="H450" s="492"/>
      <c r="I450" s="492"/>
      <c r="J450" s="492"/>
      <c r="K450" s="492"/>
      <c r="L450" s="492"/>
      <c r="M450" s="492"/>
      <c r="N450" s="492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492"/>
      <c r="D451" s="480"/>
      <c r="E451" s="480"/>
      <c r="F451" s="480"/>
      <c r="G451" s="480"/>
      <c r="H451" s="480"/>
      <c r="I451" s="480"/>
      <c r="J451" s="480"/>
      <c r="K451" s="480"/>
      <c r="L451" s="480"/>
      <c r="M451" s="480"/>
      <c r="N451" s="480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492"/>
      <c r="D452" s="492"/>
      <c r="E452" s="492"/>
      <c r="F452" s="492"/>
      <c r="G452" s="492"/>
      <c r="H452" s="492"/>
      <c r="I452" s="492"/>
      <c r="J452" s="492"/>
      <c r="K452" s="492"/>
      <c r="L452" s="492"/>
      <c r="M452" s="492"/>
      <c r="N452" s="492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1" collapsed="false">
      <c r="A453" s="131"/>
      <c r="B453" s="131"/>
      <c r="C453" s="492"/>
      <c r="D453" s="492"/>
      <c r="E453" s="492"/>
      <c r="F453" s="492"/>
      <c r="G453" s="492"/>
      <c r="H453" s="492"/>
      <c r="I453" s="492"/>
      <c r="J453" s="492"/>
      <c r="K453" s="492"/>
      <c r="L453" s="492"/>
      <c r="M453" s="492"/>
      <c r="N453" s="492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1" collapsed="false">
      <c r="A454" s="484"/>
      <c r="B454" s="131"/>
      <c r="C454" s="492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1" collapsed="false">
      <c r="A455" s="484"/>
      <c r="B455" s="131"/>
      <c r="C455" s="492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1" collapsed="false">
      <c r="A456" s="418"/>
      <c r="B456" s="131"/>
      <c r="C456" s="492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</row>
    <row r="457" customFormat="false" ht="12.75" hidden="false" customHeight="false" outlineLevel="1" collapsed="false">
      <c r="A457" s="131"/>
      <c r="B457" s="491"/>
      <c r="C457" s="493"/>
      <c r="D457" s="493"/>
      <c r="E457" s="493"/>
      <c r="F457" s="493"/>
      <c r="G457" s="493"/>
      <c r="H457" s="493"/>
      <c r="I457" s="493"/>
      <c r="J457" s="493"/>
      <c r="K457" s="493"/>
      <c r="L457" s="493"/>
      <c r="M457" s="493"/>
      <c r="N457" s="493"/>
      <c r="O457" s="131"/>
      <c r="P457" s="131"/>
      <c r="Q457" s="131"/>
      <c r="R457" s="131"/>
      <c r="S457" s="131"/>
      <c r="T457" s="131"/>
      <c r="U457" s="131"/>
    </row>
    <row r="458" customFormat="false" ht="12.75" hidden="false" customHeight="false" outlineLevel="1" collapsed="false">
      <c r="A458" s="131"/>
      <c r="B458" s="131"/>
      <c r="C458" s="492"/>
      <c r="D458" s="131"/>
      <c r="E458" s="131"/>
      <c r="F458" s="131"/>
      <c r="G458" s="131"/>
      <c r="H458" s="131"/>
      <c r="I458" s="131"/>
      <c r="J458" s="131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</row>
    <row r="459" customFormat="false" ht="12.75" hidden="false" customHeight="false" outlineLevel="1" collapsed="false">
      <c r="A459" s="418"/>
      <c r="B459" s="131"/>
      <c r="C459" s="492"/>
      <c r="D459" s="487"/>
      <c r="E459" s="487"/>
      <c r="F459" s="487"/>
      <c r="G459" s="487"/>
      <c r="H459" s="487"/>
      <c r="I459" s="487"/>
      <c r="J459" s="487"/>
      <c r="K459" s="487"/>
      <c r="L459" s="487"/>
      <c r="M459" s="487"/>
      <c r="N459" s="487"/>
      <c r="O459" s="131"/>
      <c r="P459" s="131"/>
      <c r="Q459" s="131"/>
      <c r="R459" s="131"/>
      <c r="S459" s="131"/>
      <c r="T459" s="131"/>
      <c r="U459" s="131"/>
    </row>
    <row r="460" customFormat="false" ht="12.75" hidden="false" customHeight="false" outlineLevel="1" collapsed="false">
      <c r="A460" s="131"/>
      <c r="B460" s="131"/>
      <c r="C460" s="492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31"/>
      <c r="P460" s="131"/>
      <c r="Q460" s="131"/>
      <c r="R460" s="131"/>
      <c r="S460" s="131"/>
      <c r="T460" s="131"/>
      <c r="U460" s="131"/>
    </row>
    <row r="461" customFormat="false" ht="12.75" hidden="false" customHeight="false" outlineLevel="1" collapsed="false">
      <c r="A461" s="418"/>
      <c r="B461" s="131"/>
      <c r="C461" s="492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131"/>
      <c r="P461" s="131"/>
      <c r="Q461" s="131"/>
      <c r="R461" s="131"/>
      <c r="S461" s="131"/>
      <c r="T461" s="131"/>
      <c r="U461" s="131"/>
    </row>
    <row r="462" customFormat="false" ht="12.75" hidden="false" customHeight="false" outlineLevel="1" collapsed="false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</row>
    <row r="463" customFormat="false" ht="12.75" hidden="false" customHeight="false" outlineLevel="1" collapsed="false">
      <c r="A463" s="131"/>
      <c r="B463" s="131"/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</row>
    <row r="464" customFormat="false" ht="18.75" hidden="false" customHeight="false" outlineLevel="1" collapsed="false">
      <c r="A464" s="494"/>
      <c r="B464" s="495"/>
      <c r="C464" s="495"/>
      <c r="D464" s="496"/>
      <c r="E464" s="496"/>
      <c r="F464" s="496"/>
      <c r="G464" s="496"/>
      <c r="H464" s="496"/>
      <c r="I464" s="496"/>
      <c r="J464" s="496"/>
      <c r="K464" s="496"/>
      <c r="L464" s="496"/>
      <c r="M464" s="496"/>
      <c r="N464" s="496"/>
      <c r="O464" s="496"/>
      <c r="P464" s="496"/>
      <c r="Q464" s="496"/>
      <c r="R464" s="496"/>
      <c r="S464" s="496"/>
      <c r="T464" s="496"/>
      <c r="U464" s="496"/>
      <c r="V464" s="496"/>
      <c r="W464" s="496"/>
      <c r="X464" s="496"/>
      <c r="Y464" s="496"/>
      <c r="Z464" s="496"/>
      <c r="AA464" s="496"/>
      <c r="AB464" s="496"/>
      <c r="AC464" s="496"/>
      <c r="AD464" s="496"/>
      <c r="AE464" s="496"/>
      <c r="AF464" s="496"/>
      <c r="AG464" s="496"/>
      <c r="AH464" s="496"/>
      <c r="AI464" s="496"/>
      <c r="AJ464" s="496"/>
      <c r="AK464" s="496"/>
      <c r="AL464" s="496"/>
      <c r="AM464" s="496"/>
      <c r="AN464" s="496"/>
      <c r="AO464" s="496"/>
      <c r="AP464" s="496"/>
      <c r="AQ464" s="496"/>
      <c r="AR464" s="496"/>
      <c r="AS464" s="496"/>
      <c r="AT464" s="496"/>
      <c r="AU464" s="496"/>
      <c r="AV464" s="496"/>
      <c r="AW464" s="496"/>
      <c r="AX464" s="496"/>
      <c r="AY464" s="496"/>
      <c r="AZ464" s="496"/>
      <c r="BA464" s="496"/>
      <c r="BB464" s="496"/>
      <c r="BC464" s="496"/>
      <c r="BD464" s="496"/>
      <c r="BE464" s="496"/>
      <c r="BF464" s="496"/>
      <c r="BG464" s="496"/>
      <c r="BH464" s="496"/>
      <c r="BI464" s="496"/>
      <c r="BJ464" s="496"/>
      <c r="BK464" s="496"/>
      <c r="BL464" s="496"/>
      <c r="BM464" s="496"/>
      <c r="BN464" s="496"/>
      <c r="BO464" s="496"/>
      <c r="BP464" s="496"/>
      <c r="BQ464" s="496"/>
      <c r="BR464" s="496"/>
      <c r="BS464" s="496"/>
      <c r="BT464" s="496"/>
      <c r="BU464" s="496"/>
      <c r="BV464" s="496"/>
      <c r="BW464" s="496"/>
      <c r="BX464" s="496"/>
      <c r="BY464" s="496"/>
      <c r="BZ464" s="496"/>
      <c r="CA464" s="496"/>
      <c r="CB464" s="496"/>
      <c r="CC464" s="496"/>
      <c r="CD464" s="496"/>
      <c r="CE464" s="496"/>
      <c r="CF464" s="496"/>
      <c r="CG464" s="496"/>
      <c r="CH464" s="496"/>
      <c r="CI464" s="496"/>
      <c r="CJ464" s="496"/>
      <c r="CK464" s="496"/>
      <c r="CL464" s="496"/>
      <c r="CM464" s="496"/>
      <c r="CN464" s="496"/>
      <c r="CO464" s="496"/>
      <c r="CP464" s="496"/>
      <c r="CQ464" s="496"/>
      <c r="CR464" s="496"/>
      <c r="CS464" s="496"/>
      <c r="CT464" s="496"/>
      <c r="CU464" s="496"/>
      <c r="CV464" s="496"/>
      <c r="CW464" s="496"/>
      <c r="CX464" s="496"/>
      <c r="CY464" s="496"/>
      <c r="CZ464" s="496"/>
      <c r="DA464" s="496"/>
      <c r="DB464" s="496"/>
      <c r="DC464" s="496"/>
      <c r="DD464" s="496"/>
      <c r="DE464" s="496"/>
      <c r="DF464" s="496"/>
      <c r="DG464" s="496"/>
      <c r="DH464" s="496"/>
      <c r="DI464" s="496"/>
      <c r="DJ464" s="496"/>
      <c r="DK464" s="496"/>
      <c r="DL464" s="496"/>
      <c r="DM464" s="496"/>
      <c r="DN464" s="496"/>
      <c r="DO464" s="496"/>
      <c r="DP464" s="496"/>
      <c r="DQ464" s="496"/>
      <c r="DR464" s="496"/>
      <c r="DS464" s="496"/>
      <c r="DT464" s="496"/>
      <c r="DU464" s="496"/>
      <c r="DV464" s="496"/>
      <c r="DW464" s="496"/>
      <c r="DX464" s="496"/>
      <c r="DY464" s="496"/>
      <c r="DZ464" s="496"/>
      <c r="EA464" s="496"/>
      <c r="EB464" s="496"/>
      <c r="EC464" s="496"/>
      <c r="ED464" s="496"/>
      <c r="EE464" s="496"/>
      <c r="EF464" s="496"/>
      <c r="EG464" s="496"/>
      <c r="EH464" s="496"/>
      <c r="EI464" s="496"/>
      <c r="EJ464" s="496"/>
      <c r="EK464" s="496"/>
      <c r="EL464" s="496"/>
      <c r="EM464" s="496"/>
      <c r="EN464" s="496"/>
      <c r="EO464" s="496"/>
      <c r="EP464" s="496"/>
      <c r="EQ464" s="496"/>
      <c r="ER464" s="496"/>
      <c r="ES464" s="496"/>
      <c r="ET464" s="496"/>
      <c r="EU464" s="496"/>
      <c r="EV464" s="496"/>
      <c r="EW464" s="496"/>
      <c r="EX464" s="496"/>
      <c r="EY464" s="496"/>
      <c r="EZ464" s="496"/>
      <c r="FA464" s="496"/>
      <c r="FB464" s="496"/>
      <c r="FC464" s="496"/>
      <c r="FD464" s="496"/>
      <c r="FE464" s="496"/>
      <c r="FF464" s="496"/>
      <c r="FG464" s="496"/>
      <c r="FH464" s="496"/>
      <c r="FI464" s="496"/>
      <c r="FJ464" s="496"/>
      <c r="FK464" s="496"/>
      <c r="FL464" s="496"/>
      <c r="FM464" s="496"/>
      <c r="FN464" s="496"/>
      <c r="FO464" s="496"/>
      <c r="FP464" s="496"/>
      <c r="FQ464" s="496"/>
      <c r="FR464" s="496"/>
      <c r="FS464" s="496"/>
      <c r="FT464" s="496"/>
      <c r="FU464" s="496"/>
      <c r="FV464" s="496"/>
      <c r="FW464" s="496"/>
      <c r="FX464" s="496"/>
      <c r="FY464" s="496"/>
      <c r="FZ464" s="496"/>
      <c r="GA464" s="496"/>
      <c r="GB464" s="496"/>
      <c r="GC464" s="496"/>
      <c r="GD464" s="496"/>
      <c r="GE464" s="496"/>
      <c r="GF464" s="496"/>
      <c r="GG464" s="496"/>
      <c r="GH464" s="496"/>
      <c r="GI464" s="496"/>
      <c r="GJ464" s="496"/>
      <c r="GK464" s="496"/>
      <c r="GL464" s="496"/>
      <c r="GM464" s="496"/>
      <c r="GN464" s="496"/>
      <c r="GO464" s="496"/>
      <c r="GP464" s="496"/>
      <c r="GQ464" s="496"/>
      <c r="GR464" s="496"/>
      <c r="GS464" s="496"/>
      <c r="GT464" s="496"/>
      <c r="GU464" s="496"/>
      <c r="GV464" s="496"/>
      <c r="GW464" s="496"/>
      <c r="GX464" s="496"/>
      <c r="GY464" s="496"/>
      <c r="GZ464" s="496"/>
      <c r="HA464" s="496"/>
      <c r="HB464" s="496"/>
      <c r="HC464" s="496"/>
      <c r="HD464" s="496"/>
      <c r="HE464" s="496"/>
      <c r="HF464" s="496"/>
      <c r="HG464" s="496"/>
      <c r="HH464" s="496"/>
      <c r="HI464" s="496"/>
      <c r="HJ464" s="496"/>
      <c r="HK464" s="496"/>
      <c r="HL464" s="496"/>
      <c r="HM464" s="496"/>
      <c r="HN464" s="496"/>
      <c r="HO464" s="496"/>
      <c r="HP464" s="496"/>
      <c r="HQ464" s="496"/>
      <c r="HR464" s="496"/>
      <c r="HS464" s="496"/>
      <c r="HT464" s="496"/>
      <c r="HU464" s="496"/>
      <c r="HV464" s="496"/>
      <c r="HW464" s="496"/>
      <c r="HX464" s="496"/>
      <c r="HY464" s="496"/>
      <c r="HZ464" s="496"/>
      <c r="IA464" s="496"/>
      <c r="IB464" s="496"/>
      <c r="IC464" s="496"/>
      <c r="ID464" s="496"/>
      <c r="IE464" s="496"/>
      <c r="IF464" s="496"/>
      <c r="IG464" s="496"/>
      <c r="IH464" s="496"/>
      <c r="II464" s="496"/>
      <c r="IJ464" s="496"/>
      <c r="IK464" s="496"/>
      <c r="IL464" s="496"/>
      <c r="IM464" s="496"/>
      <c r="IN464" s="496"/>
      <c r="IO464" s="496"/>
      <c r="IP464" s="496"/>
      <c r="IQ464" s="496"/>
      <c r="IR464" s="496"/>
      <c r="IS464" s="496"/>
      <c r="IT464" s="496"/>
      <c r="IU464" s="496"/>
      <c r="IV464" s="496"/>
      <c r="IW464" s="496"/>
    </row>
    <row r="465" customFormat="false" ht="12.75" hidden="false" customHeight="false" outlineLevel="1" collapsed="false">
      <c r="A465" s="495"/>
      <c r="B465" s="497"/>
      <c r="C465" s="498"/>
      <c r="D465" s="495"/>
      <c r="E465" s="499"/>
      <c r="F465" s="496"/>
      <c r="G465" s="496"/>
      <c r="H465" s="496"/>
      <c r="I465" s="496"/>
      <c r="J465" s="496"/>
      <c r="K465" s="496"/>
      <c r="L465" s="496"/>
      <c r="M465" s="496"/>
      <c r="N465" s="496"/>
      <c r="O465" s="496"/>
      <c r="P465" s="496"/>
      <c r="Q465" s="496"/>
      <c r="R465" s="496"/>
      <c r="S465" s="496"/>
      <c r="T465" s="496"/>
      <c r="U465" s="496"/>
      <c r="V465" s="496"/>
      <c r="W465" s="496"/>
      <c r="X465" s="496"/>
      <c r="Y465" s="496"/>
      <c r="Z465" s="496"/>
      <c r="AA465" s="496"/>
      <c r="AB465" s="496"/>
      <c r="AC465" s="496"/>
      <c r="AD465" s="496"/>
      <c r="AE465" s="496"/>
      <c r="AF465" s="496"/>
      <c r="AG465" s="496"/>
      <c r="AH465" s="496"/>
      <c r="AI465" s="496"/>
      <c r="AJ465" s="496"/>
      <c r="AK465" s="496"/>
      <c r="AL465" s="496"/>
      <c r="AM465" s="496"/>
      <c r="AN465" s="496"/>
      <c r="AO465" s="496"/>
      <c r="AP465" s="496"/>
      <c r="AQ465" s="496"/>
      <c r="AR465" s="496"/>
      <c r="AS465" s="496"/>
      <c r="AT465" s="496"/>
      <c r="AU465" s="496"/>
      <c r="AV465" s="496"/>
      <c r="AW465" s="496"/>
      <c r="AX465" s="496"/>
      <c r="AY465" s="496"/>
      <c r="AZ465" s="496"/>
      <c r="BA465" s="496"/>
      <c r="BB465" s="496"/>
      <c r="BC465" s="496"/>
      <c r="BD465" s="496"/>
      <c r="BE465" s="496"/>
      <c r="BF465" s="496"/>
      <c r="BG465" s="496"/>
      <c r="BH465" s="496"/>
      <c r="BI465" s="496"/>
      <c r="BJ465" s="496"/>
      <c r="BK465" s="496"/>
      <c r="BL465" s="496"/>
      <c r="BM465" s="496"/>
      <c r="BN465" s="496"/>
      <c r="BO465" s="496"/>
      <c r="BP465" s="496"/>
      <c r="BQ465" s="496"/>
      <c r="BR465" s="496"/>
      <c r="BS465" s="496"/>
      <c r="BT465" s="496"/>
      <c r="BU465" s="496"/>
      <c r="BV465" s="496"/>
      <c r="BW465" s="496"/>
      <c r="BX465" s="496"/>
      <c r="BY465" s="496"/>
      <c r="BZ465" s="496"/>
      <c r="CA465" s="496"/>
      <c r="CB465" s="496"/>
      <c r="CC465" s="496"/>
      <c r="CD465" s="496"/>
      <c r="CE465" s="496"/>
      <c r="CF465" s="496"/>
      <c r="CG465" s="496"/>
      <c r="CH465" s="496"/>
      <c r="CI465" s="496"/>
      <c r="CJ465" s="496"/>
      <c r="CK465" s="496"/>
      <c r="CL465" s="496"/>
      <c r="CM465" s="496"/>
      <c r="CN465" s="496"/>
      <c r="CO465" s="496"/>
      <c r="CP465" s="496"/>
      <c r="CQ465" s="496"/>
      <c r="CR465" s="496"/>
      <c r="CS465" s="496"/>
      <c r="CT465" s="496"/>
      <c r="CU465" s="496"/>
      <c r="CV465" s="496"/>
      <c r="CW465" s="496"/>
      <c r="CX465" s="496"/>
      <c r="CY465" s="496"/>
      <c r="CZ465" s="496"/>
      <c r="DA465" s="496"/>
      <c r="DB465" s="496"/>
      <c r="DC465" s="496"/>
      <c r="DD465" s="496"/>
      <c r="DE465" s="496"/>
      <c r="DF465" s="496"/>
      <c r="DG465" s="496"/>
      <c r="DH465" s="496"/>
      <c r="DI465" s="496"/>
      <c r="DJ465" s="496"/>
      <c r="DK465" s="496"/>
      <c r="DL465" s="496"/>
      <c r="DM465" s="496"/>
      <c r="DN465" s="496"/>
      <c r="DO465" s="496"/>
      <c r="DP465" s="496"/>
      <c r="DQ465" s="496"/>
      <c r="DR465" s="496"/>
      <c r="DS465" s="496"/>
      <c r="DT465" s="496"/>
      <c r="DU465" s="496"/>
      <c r="DV465" s="496"/>
      <c r="DW465" s="496"/>
      <c r="DX465" s="496"/>
      <c r="DY465" s="496"/>
      <c r="DZ465" s="496"/>
      <c r="EA465" s="496"/>
      <c r="EB465" s="496"/>
      <c r="EC465" s="496"/>
      <c r="ED465" s="496"/>
      <c r="EE465" s="496"/>
      <c r="EF465" s="496"/>
      <c r="EG465" s="496"/>
      <c r="EH465" s="496"/>
      <c r="EI465" s="496"/>
      <c r="EJ465" s="496"/>
      <c r="EK465" s="496"/>
      <c r="EL465" s="496"/>
      <c r="EM465" s="496"/>
      <c r="EN465" s="496"/>
      <c r="EO465" s="496"/>
      <c r="EP465" s="496"/>
      <c r="EQ465" s="496"/>
      <c r="ER465" s="496"/>
      <c r="ES465" s="496"/>
      <c r="ET465" s="496"/>
      <c r="EU465" s="496"/>
      <c r="EV465" s="496"/>
      <c r="EW465" s="496"/>
      <c r="EX465" s="496"/>
      <c r="EY465" s="496"/>
      <c r="EZ465" s="496"/>
      <c r="FA465" s="496"/>
      <c r="FB465" s="496"/>
      <c r="FC465" s="496"/>
      <c r="FD465" s="496"/>
      <c r="FE465" s="496"/>
      <c r="FF465" s="496"/>
      <c r="FG465" s="496"/>
      <c r="FH465" s="496"/>
      <c r="FI465" s="496"/>
      <c r="FJ465" s="496"/>
      <c r="FK465" s="496"/>
      <c r="FL465" s="496"/>
      <c r="FM465" s="496"/>
      <c r="FN465" s="496"/>
      <c r="FO465" s="496"/>
      <c r="FP465" s="496"/>
      <c r="FQ465" s="496"/>
      <c r="FR465" s="496"/>
      <c r="FS465" s="496"/>
      <c r="FT465" s="496"/>
      <c r="FU465" s="496"/>
      <c r="FV465" s="496"/>
      <c r="FW465" s="496"/>
      <c r="FX465" s="496"/>
      <c r="FY465" s="496"/>
      <c r="FZ465" s="496"/>
      <c r="GA465" s="496"/>
      <c r="GB465" s="496"/>
      <c r="GC465" s="496"/>
      <c r="GD465" s="496"/>
      <c r="GE465" s="496"/>
      <c r="GF465" s="496"/>
      <c r="GG465" s="496"/>
      <c r="GH465" s="496"/>
      <c r="GI465" s="496"/>
      <c r="GJ465" s="496"/>
      <c r="GK465" s="496"/>
      <c r="GL465" s="496"/>
      <c r="GM465" s="496"/>
      <c r="GN465" s="496"/>
      <c r="GO465" s="496"/>
      <c r="GP465" s="496"/>
      <c r="GQ465" s="496"/>
      <c r="GR465" s="496"/>
      <c r="GS465" s="496"/>
      <c r="GT465" s="496"/>
      <c r="GU465" s="496"/>
      <c r="GV465" s="496"/>
      <c r="GW465" s="496"/>
      <c r="GX465" s="496"/>
      <c r="GY465" s="496"/>
      <c r="GZ465" s="496"/>
      <c r="HA465" s="496"/>
      <c r="HB465" s="496"/>
      <c r="HC465" s="496"/>
      <c r="HD465" s="496"/>
      <c r="HE465" s="496"/>
      <c r="HF465" s="496"/>
      <c r="HG465" s="496"/>
      <c r="HH465" s="496"/>
      <c r="HI465" s="496"/>
      <c r="HJ465" s="496"/>
      <c r="HK465" s="496"/>
      <c r="HL465" s="496"/>
      <c r="HM465" s="496"/>
      <c r="HN465" s="496"/>
      <c r="HO465" s="496"/>
      <c r="HP465" s="496"/>
      <c r="HQ465" s="496"/>
      <c r="HR465" s="496"/>
      <c r="HS465" s="496"/>
      <c r="HT465" s="496"/>
      <c r="HU465" s="496"/>
      <c r="HV465" s="496"/>
      <c r="HW465" s="496"/>
      <c r="HX465" s="496"/>
      <c r="HY465" s="496"/>
      <c r="HZ465" s="496"/>
      <c r="IA465" s="496"/>
      <c r="IB465" s="496"/>
      <c r="IC465" s="496"/>
      <c r="ID465" s="496"/>
      <c r="IE465" s="496"/>
      <c r="IF465" s="496"/>
      <c r="IG465" s="496"/>
      <c r="IH465" s="496"/>
      <c r="II465" s="496"/>
      <c r="IJ465" s="496"/>
      <c r="IK465" s="496"/>
      <c r="IL465" s="496"/>
      <c r="IM465" s="496"/>
      <c r="IN465" s="496"/>
      <c r="IO465" s="496"/>
      <c r="IP465" s="496"/>
      <c r="IQ465" s="496"/>
      <c r="IR465" s="496"/>
      <c r="IS465" s="496"/>
      <c r="IT465" s="496"/>
      <c r="IU465" s="496"/>
      <c r="IV465" s="496"/>
      <c r="IW465" s="496"/>
    </row>
    <row r="466" customFormat="false" ht="12.75" hidden="false" customHeight="false" outlineLevel="1" collapsed="false">
      <c r="A466" s="495"/>
      <c r="B466" s="500"/>
      <c r="C466" s="501"/>
      <c r="D466" s="501"/>
      <c r="E466" s="499"/>
      <c r="F466" s="496"/>
      <c r="G466" s="496"/>
      <c r="H466" s="496"/>
      <c r="I466" s="496"/>
      <c r="J466" s="496"/>
      <c r="K466" s="496"/>
      <c r="L466" s="496"/>
      <c r="M466" s="496"/>
      <c r="N466" s="496"/>
      <c r="O466" s="496"/>
      <c r="P466" s="496"/>
      <c r="Q466" s="496"/>
      <c r="R466" s="496"/>
      <c r="S466" s="496"/>
      <c r="T466" s="496"/>
      <c r="U466" s="496"/>
      <c r="V466" s="496"/>
      <c r="W466" s="496"/>
      <c r="X466" s="496"/>
      <c r="Y466" s="496"/>
      <c r="Z466" s="496"/>
      <c r="AA466" s="496"/>
      <c r="AB466" s="496"/>
      <c r="AC466" s="496"/>
      <c r="AD466" s="496"/>
      <c r="AE466" s="496"/>
      <c r="AF466" s="496"/>
      <c r="AG466" s="496"/>
      <c r="AH466" s="496"/>
      <c r="AI466" s="496"/>
      <c r="AJ466" s="496"/>
      <c r="AK466" s="496"/>
      <c r="AL466" s="496"/>
      <c r="AM466" s="496"/>
      <c r="AN466" s="496"/>
      <c r="AO466" s="496"/>
      <c r="AP466" s="496"/>
      <c r="AQ466" s="496"/>
      <c r="AR466" s="496"/>
      <c r="AS466" s="496"/>
      <c r="AT466" s="496"/>
      <c r="AU466" s="496"/>
      <c r="AV466" s="496"/>
      <c r="AW466" s="496"/>
      <c r="AX466" s="496"/>
      <c r="AY466" s="496"/>
      <c r="AZ466" s="496"/>
      <c r="BA466" s="496"/>
      <c r="BB466" s="496"/>
      <c r="BC466" s="496"/>
      <c r="BD466" s="496"/>
      <c r="BE466" s="496"/>
      <c r="BF466" s="496"/>
      <c r="BG466" s="496"/>
      <c r="BH466" s="496"/>
      <c r="BI466" s="496"/>
      <c r="BJ466" s="496"/>
      <c r="BK466" s="496"/>
      <c r="BL466" s="496"/>
      <c r="BM466" s="496"/>
      <c r="BN466" s="496"/>
      <c r="BO466" s="496"/>
      <c r="BP466" s="496"/>
      <c r="BQ466" s="496"/>
      <c r="BR466" s="496"/>
      <c r="BS466" s="496"/>
      <c r="BT466" s="496"/>
      <c r="BU466" s="496"/>
      <c r="BV466" s="496"/>
      <c r="BW466" s="496"/>
      <c r="BX466" s="496"/>
      <c r="BY466" s="496"/>
      <c r="BZ466" s="496"/>
      <c r="CA466" s="496"/>
      <c r="CB466" s="496"/>
      <c r="CC466" s="496"/>
      <c r="CD466" s="496"/>
      <c r="CE466" s="496"/>
      <c r="CF466" s="496"/>
      <c r="CG466" s="496"/>
      <c r="CH466" s="496"/>
      <c r="CI466" s="496"/>
      <c r="CJ466" s="496"/>
      <c r="CK466" s="496"/>
      <c r="CL466" s="496"/>
      <c r="CM466" s="496"/>
      <c r="CN466" s="496"/>
      <c r="CO466" s="496"/>
      <c r="CP466" s="496"/>
      <c r="CQ466" s="496"/>
      <c r="CR466" s="496"/>
      <c r="CS466" s="496"/>
      <c r="CT466" s="496"/>
      <c r="CU466" s="496"/>
      <c r="CV466" s="496"/>
      <c r="CW466" s="496"/>
      <c r="CX466" s="496"/>
      <c r="CY466" s="496"/>
      <c r="CZ466" s="496"/>
      <c r="DA466" s="496"/>
      <c r="DB466" s="496"/>
      <c r="DC466" s="496"/>
      <c r="DD466" s="496"/>
      <c r="DE466" s="496"/>
      <c r="DF466" s="496"/>
      <c r="DG466" s="496"/>
      <c r="DH466" s="496"/>
      <c r="DI466" s="496"/>
      <c r="DJ466" s="496"/>
      <c r="DK466" s="496"/>
      <c r="DL466" s="496"/>
      <c r="DM466" s="496"/>
      <c r="DN466" s="496"/>
      <c r="DO466" s="496"/>
      <c r="DP466" s="496"/>
      <c r="DQ466" s="496"/>
      <c r="DR466" s="496"/>
      <c r="DS466" s="496"/>
      <c r="DT466" s="496"/>
      <c r="DU466" s="496"/>
      <c r="DV466" s="496"/>
      <c r="DW466" s="496"/>
      <c r="DX466" s="496"/>
      <c r="DY466" s="496"/>
      <c r="DZ466" s="496"/>
      <c r="EA466" s="496"/>
      <c r="EB466" s="496"/>
      <c r="EC466" s="496"/>
      <c r="ED466" s="496"/>
      <c r="EE466" s="496"/>
      <c r="EF466" s="496"/>
      <c r="EG466" s="496"/>
      <c r="EH466" s="496"/>
      <c r="EI466" s="496"/>
      <c r="EJ466" s="496"/>
      <c r="EK466" s="496"/>
      <c r="EL466" s="496"/>
      <c r="EM466" s="496"/>
      <c r="EN466" s="496"/>
      <c r="EO466" s="496"/>
      <c r="EP466" s="496"/>
      <c r="EQ466" s="496"/>
      <c r="ER466" s="496"/>
      <c r="ES466" s="496"/>
      <c r="ET466" s="496"/>
      <c r="EU466" s="496"/>
      <c r="EV466" s="496"/>
      <c r="EW466" s="496"/>
      <c r="EX466" s="496"/>
      <c r="EY466" s="496"/>
      <c r="EZ466" s="496"/>
      <c r="FA466" s="496"/>
      <c r="FB466" s="496"/>
      <c r="FC466" s="496"/>
      <c r="FD466" s="496"/>
      <c r="FE466" s="496"/>
      <c r="FF466" s="496"/>
      <c r="FG466" s="496"/>
      <c r="FH466" s="496"/>
      <c r="FI466" s="496"/>
      <c r="FJ466" s="496"/>
      <c r="FK466" s="496"/>
      <c r="FL466" s="496"/>
      <c r="FM466" s="496"/>
      <c r="FN466" s="496"/>
      <c r="FO466" s="496"/>
      <c r="FP466" s="496"/>
      <c r="FQ466" s="496"/>
      <c r="FR466" s="496"/>
      <c r="FS466" s="496"/>
      <c r="FT466" s="496"/>
      <c r="FU466" s="496"/>
      <c r="FV466" s="496"/>
      <c r="FW466" s="496"/>
      <c r="FX466" s="496"/>
      <c r="FY466" s="496"/>
      <c r="FZ466" s="496"/>
      <c r="GA466" s="496"/>
      <c r="GB466" s="496"/>
      <c r="GC466" s="496"/>
      <c r="GD466" s="496"/>
      <c r="GE466" s="496"/>
      <c r="GF466" s="496"/>
      <c r="GG466" s="496"/>
      <c r="GH466" s="496"/>
      <c r="GI466" s="496"/>
      <c r="GJ466" s="496"/>
      <c r="GK466" s="496"/>
      <c r="GL466" s="496"/>
      <c r="GM466" s="496"/>
      <c r="GN466" s="496"/>
      <c r="GO466" s="496"/>
      <c r="GP466" s="496"/>
      <c r="GQ466" s="496"/>
      <c r="GR466" s="496"/>
      <c r="GS466" s="496"/>
      <c r="GT466" s="496"/>
      <c r="GU466" s="496"/>
      <c r="GV466" s="496"/>
      <c r="GW466" s="496"/>
      <c r="GX466" s="496"/>
      <c r="GY466" s="496"/>
      <c r="GZ466" s="496"/>
      <c r="HA466" s="496"/>
      <c r="HB466" s="496"/>
      <c r="HC466" s="496"/>
      <c r="HD466" s="496"/>
      <c r="HE466" s="496"/>
      <c r="HF466" s="496"/>
      <c r="HG466" s="496"/>
      <c r="HH466" s="496"/>
      <c r="HI466" s="496"/>
      <c r="HJ466" s="496"/>
      <c r="HK466" s="496"/>
      <c r="HL466" s="496"/>
      <c r="HM466" s="496"/>
      <c r="HN466" s="496"/>
      <c r="HO466" s="496"/>
      <c r="HP466" s="496"/>
      <c r="HQ466" s="496"/>
      <c r="HR466" s="496"/>
      <c r="HS466" s="496"/>
      <c r="HT466" s="496"/>
      <c r="HU466" s="496"/>
      <c r="HV466" s="496"/>
      <c r="HW466" s="496"/>
      <c r="HX466" s="496"/>
      <c r="HY466" s="496"/>
      <c r="HZ466" s="496"/>
      <c r="IA466" s="496"/>
      <c r="IB466" s="496"/>
      <c r="IC466" s="496"/>
      <c r="ID466" s="496"/>
      <c r="IE466" s="496"/>
      <c r="IF466" s="496"/>
      <c r="IG466" s="496"/>
      <c r="IH466" s="496"/>
      <c r="II466" s="496"/>
      <c r="IJ466" s="496"/>
      <c r="IK466" s="496"/>
      <c r="IL466" s="496"/>
      <c r="IM466" s="496"/>
      <c r="IN466" s="496"/>
      <c r="IO466" s="496"/>
      <c r="IP466" s="496"/>
      <c r="IQ466" s="496"/>
      <c r="IR466" s="496"/>
      <c r="IS466" s="496"/>
      <c r="IT466" s="496"/>
      <c r="IU466" s="496"/>
      <c r="IV466" s="496"/>
      <c r="IW466" s="496"/>
    </row>
    <row r="467" customFormat="false" ht="12.75" hidden="false" customHeight="false" outlineLevel="1" collapsed="false">
      <c r="A467" s="495"/>
      <c r="B467" s="501"/>
      <c r="C467" s="499"/>
      <c r="D467" s="501"/>
      <c r="E467" s="500"/>
      <c r="F467" s="496"/>
      <c r="G467" s="496"/>
      <c r="H467" s="496"/>
      <c r="I467" s="496"/>
      <c r="J467" s="496"/>
      <c r="K467" s="496"/>
      <c r="L467" s="496"/>
      <c r="M467" s="496"/>
      <c r="N467" s="496"/>
      <c r="O467" s="496"/>
      <c r="P467" s="496"/>
      <c r="Q467" s="496"/>
      <c r="R467" s="496"/>
      <c r="S467" s="496"/>
      <c r="T467" s="496"/>
      <c r="U467" s="496"/>
      <c r="V467" s="496"/>
      <c r="W467" s="496"/>
      <c r="X467" s="496"/>
      <c r="Y467" s="496"/>
      <c r="Z467" s="496"/>
      <c r="AA467" s="496"/>
      <c r="AB467" s="496"/>
      <c r="AC467" s="496"/>
      <c r="AD467" s="496"/>
      <c r="AE467" s="496"/>
      <c r="AF467" s="496"/>
      <c r="AG467" s="496"/>
      <c r="AH467" s="496"/>
      <c r="AI467" s="496"/>
      <c r="AJ467" s="496"/>
      <c r="AK467" s="496"/>
      <c r="AL467" s="496"/>
      <c r="AM467" s="496"/>
      <c r="AN467" s="496"/>
      <c r="AO467" s="496"/>
      <c r="AP467" s="496"/>
      <c r="AQ467" s="496"/>
      <c r="AR467" s="496"/>
      <c r="AS467" s="496"/>
      <c r="AT467" s="496"/>
      <c r="AU467" s="496"/>
      <c r="AV467" s="496"/>
      <c r="AW467" s="496"/>
      <c r="AX467" s="496"/>
      <c r="AY467" s="496"/>
      <c r="AZ467" s="496"/>
      <c r="BA467" s="496"/>
      <c r="BB467" s="496"/>
      <c r="BC467" s="496"/>
      <c r="BD467" s="496"/>
      <c r="BE467" s="496"/>
      <c r="BF467" s="496"/>
      <c r="BG467" s="496"/>
      <c r="BH467" s="496"/>
      <c r="BI467" s="496"/>
      <c r="BJ467" s="496"/>
      <c r="BK467" s="496"/>
      <c r="BL467" s="496"/>
      <c r="BM467" s="496"/>
      <c r="BN467" s="496"/>
      <c r="BO467" s="496"/>
      <c r="BP467" s="496"/>
      <c r="BQ467" s="496"/>
      <c r="BR467" s="496"/>
      <c r="BS467" s="496"/>
      <c r="BT467" s="496"/>
      <c r="BU467" s="496"/>
      <c r="BV467" s="496"/>
      <c r="BW467" s="496"/>
      <c r="BX467" s="496"/>
      <c r="BY467" s="496"/>
      <c r="BZ467" s="496"/>
      <c r="CA467" s="496"/>
      <c r="CB467" s="496"/>
      <c r="CC467" s="496"/>
      <c r="CD467" s="496"/>
      <c r="CE467" s="496"/>
      <c r="CF467" s="496"/>
      <c r="CG467" s="496"/>
      <c r="CH467" s="496"/>
      <c r="CI467" s="496"/>
      <c r="CJ467" s="496"/>
      <c r="CK467" s="496"/>
      <c r="CL467" s="496"/>
      <c r="CM467" s="496"/>
      <c r="CN467" s="496"/>
      <c r="CO467" s="496"/>
      <c r="CP467" s="496"/>
      <c r="CQ467" s="496"/>
      <c r="CR467" s="496"/>
      <c r="CS467" s="496"/>
      <c r="CT467" s="496"/>
      <c r="CU467" s="496"/>
      <c r="CV467" s="496"/>
      <c r="CW467" s="496"/>
      <c r="CX467" s="496"/>
      <c r="CY467" s="496"/>
      <c r="CZ467" s="496"/>
      <c r="DA467" s="496"/>
      <c r="DB467" s="496"/>
      <c r="DC467" s="496"/>
      <c r="DD467" s="496"/>
      <c r="DE467" s="496"/>
      <c r="DF467" s="496"/>
      <c r="DG467" s="496"/>
      <c r="DH467" s="496"/>
      <c r="DI467" s="496"/>
      <c r="DJ467" s="496"/>
      <c r="DK467" s="496"/>
      <c r="DL467" s="496"/>
      <c r="DM467" s="496"/>
      <c r="DN467" s="496"/>
      <c r="DO467" s="496"/>
      <c r="DP467" s="496"/>
      <c r="DQ467" s="496"/>
      <c r="DR467" s="496"/>
      <c r="DS467" s="496"/>
      <c r="DT467" s="496"/>
      <c r="DU467" s="496"/>
      <c r="DV467" s="496"/>
      <c r="DW467" s="496"/>
      <c r="DX467" s="496"/>
      <c r="DY467" s="496"/>
      <c r="DZ467" s="496"/>
      <c r="EA467" s="496"/>
      <c r="EB467" s="496"/>
      <c r="EC467" s="496"/>
      <c r="ED467" s="496"/>
      <c r="EE467" s="496"/>
      <c r="EF467" s="496"/>
      <c r="EG467" s="496"/>
      <c r="EH467" s="496"/>
      <c r="EI467" s="496"/>
      <c r="EJ467" s="496"/>
      <c r="EK467" s="496"/>
      <c r="EL467" s="496"/>
      <c r="EM467" s="496"/>
      <c r="EN467" s="496"/>
      <c r="EO467" s="496"/>
      <c r="EP467" s="496"/>
      <c r="EQ467" s="496"/>
      <c r="ER467" s="496"/>
      <c r="ES467" s="496"/>
      <c r="ET467" s="496"/>
      <c r="EU467" s="496"/>
      <c r="EV467" s="496"/>
      <c r="EW467" s="496"/>
      <c r="EX467" s="496"/>
      <c r="EY467" s="496"/>
      <c r="EZ467" s="496"/>
      <c r="FA467" s="496"/>
      <c r="FB467" s="496"/>
      <c r="FC467" s="496"/>
      <c r="FD467" s="496"/>
      <c r="FE467" s="496"/>
      <c r="FF467" s="496"/>
      <c r="FG467" s="496"/>
      <c r="FH467" s="496"/>
      <c r="FI467" s="496"/>
      <c r="FJ467" s="496"/>
      <c r="FK467" s="496"/>
      <c r="FL467" s="496"/>
      <c r="FM467" s="496"/>
      <c r="FN467" s="496"/>
      <c r="FO467" s="496"/>
      <c r="FP467" s="496"/>
      <c r="FQ467" s="496"/>
      <c r="FR467" s="496"/>
      <c r="FS467" s="496"/>
      <c r="FT467" s="496"/>
      <c r="FU467" s="496"/>
      <c r="FV467" s="496"/>
      <c r="FW467" s="496"/>
      <c r="FX467" s="496"/>
      <c r="FY467" s="496"/>
      <c r="FZ467" s="496"/>
      <c r="GA467" s="496"/>
      <c r="GB467" s="496"/>
      <c r="GC467" s="496"/>
      <c r="GD467" s="496"/>
      <c r="GE467" s="496"/>
      <c r="GF467" s="496"/>
      <c r="GG467" s="496"/>
      <c r="GH467" s="496"/>
      <c r="GI467" s="496"/>
      <c r="GJ467" s="496"/>
      <c r="GK467" s="496"/>
      <c r="GL467" s="496"/>
      <c r="GM467" s="496"/>
      <c r="GN467" s="496"/>
      <c r="GO467" s="496"/>
      <c r="GP467" s="496"/>
      <c r="GQ467" s="496"/>
      <c r="GR467" s="496"/>
      <c r="GS467" s="496"/>
      <c r="GT467" s="496"/>
      <c r="GU467" s="496"/>
      <c r="GV467" s="496"/>
      <c r="GW467" s="496"/>
      <c r="GX467" s="496"/>
      <c r="GY467" s="496"/>
      <c r="GZ467" s="496"/>
      <c r="HA467" s="496"/>
      <c r="HB467" s="496"/>
      <c r="HC467" s="496"/>
      <c r="HD467" s="496"/>
      <c r="HE467" s="496"/>
      <c r="HF467" s="496"/>
      <c r="HG467" s="496"/>
      <c r="HH467" s="496"/>
      <c r="HI467" s="496"/>
      <c r="HJ467" s="496"/>
      <c r="HK467" s="496"/>
      <c r="HL467" s="496"/>
      <c r="HM467" s="496"/>
      <c r="HN467" s="496"/>
      <c r="HO467" s="496"/>
      <c r="HP467" s="496"/>
      <c r="HQ467" s="496"/>
      <c r="HR467" s="496"/>
      <c r="HS467" s="496"/>
      <c r="HT467" s="496"/>
      <c r="HU467" s="496"/>
      <c r="HV467" s="496"/>
      <c r="HW467" s="496"/>
      <c r="HX467" s="496"/>
      <c r="HY467" s="496"/>
      <c r="HZ467" s="496"/>
      <c r="IA467" s="496"/>
      <c r="IB467" s="496"/>
      <c r="IC467" s="496"/>
      <c r="ID467" s="496"/>
      <c r="IE467" s="496"/>
      <c r="IF467" s="496"/>
      <c r="IG467" s="496"/>
      <c r="IH467" s="496"/>
      <c r="II467" s="496"/>
      <c r="IJ467" s="496"/>
      <c r="IK467" s="496"/>
      <c r="IL467" s="496"/>
      <c r="IM467" s="496"/>
      <c r="IN467" s="496"/>
      <c r="IO467" s="496"/>
      <c r="IP467" s="496"/>
      <c r="IQ467" s="496"/>
      <c r="IR467" s="496"/>
      <c r="IS467" s="496"/>
      <c r="IT467" s="496"/>
      <c r="IU467" s="496"/>
      <c r="IV467" s="496"/>
      <c r="IW467" s="496"/>
    </row>
    <row r="468" customFormat="false" ht="12.75" hidden="false" customHeight="false" outlineLevel="1" collapsed="false">
      <c r="A468" s="502"/>
      <c r="B468" s="497"/>
      <c r="C468" s="497"/>
      <c r="D468" s="497"/>
      <c r="E468" s="497"/>
      <c r="F468" s="497"/>
      <c r="G468" s="497"/>
      <c r="H468" s="497"/>
      <c r="I468" s="497"/>
      <c r="J468" s="497"/>
      <c r="K468" s="497"/>
      <c r="L468" s="497"/>
      <c r="M468" s="497"/>
      <c r="N468" s="497"/>
      <c r="O468" s="497"/>
      <c r="P468" s="497"/>
      <c r="Q468" s="497"/>
      <c r="R468" s="497"/>
      <c r="S468" s="497"/>
      <c r="T468" s="497"/>
      <c r="U468" s="497"/>
      <c r="V468" s="496"/>
      <c r="W468" s="496"/>
      <c r="X468" s="496"/>
      <c r="Y468" s="496"/>
      <c r="Z468" s="496"/>
      <c r="AA468" s="496"/>
      <c r="AB468" s="496"/>
      <c r="AC468" s="496"/>
      <c r="AD468" s="496"/>
      <c r="AE468" s="496"/>
      <c r="AF468" s="496"/>
      <c r="AG468" s="496"/>
      <c r="AH468" s="496"/>
      <c r="AI468" s="496"/>
      <c r="AJ468" s="496"/>
      <c r="AK468" s="496"/>
      <c r="AL468" s="496"/>
      <c r="AM468" s="496"/>
      <c r="AN468" s="496"/>
      <c r="AO468" s="496"/>
      <c r="AP468" s="496"/>
      <c r="AQ468" s="496"/>
      <c r="AR468" s="496"/>
      <c r="AS468" s="496"/>
      <c r="AT468" s="496"/>
      <c r="AU468" s="496"/>
      <c r="AV468" s="496"/>
      <c r="AW468" s="496"/>
      <c r="AX468" s="496"/>
      <c r="AY468" s="496"/>
      <c r="AZ468" s="496"/>
      <c r="BA468" s="496"/>
      <c r="BB468" s="496"/>
      <c r="BC468" s="496"/>
      <c r="BD468" s="496"/>
      <c r="BE468" s="496"/>
      <c r="BF468" s="496"/>
      <c r="BG468" s="496"/>
      <c r="BH468" s="496"/>
      <c r="BI468" s="496"/>
      <c r="BJ468" s="496"/>
      <c r="BK468" s="496"/>
      <c r="BL468" s="496"/>
      <c r="BM468" s="496"/>
      <c r="BN468" s="496"/>
      <c r="BO468" s="496"/>
      <c r="BP468" s="496"/>
      <c r="BQ468" s="496"/>
      <c r="BR468" s="496"/>
      <c r="BS468" s="496"/>
      <c r="BT468" s="496"/>
      <c r="BU468" s="496"/>
      <c r="BV468" s="496"/>
      <c r="BW468" s="496"/>
      <c r="BX468" s="496"/>
      <c r="BY468" s="496"/>
      <c r="BZ468" s="496"/>
      <c r="CA468" s="496"/>
      <c r="CB468" s="496"/>
      <c r="CC468" s="496"/>
      <c r="CD468" s="496"/>
      <c r="CE468" s="496"/>
      <c r="CF468" s="496"/>
      <c r="CG468" s="496"/>
      <c r="CH468" s="496"/>
      <c r="CI468" s="496"/>
      <c r="CJ468" s="496"/>
      <c r="CK468" s="496"/>
      <c r="CL468" s="496"/>
      <c r="CM468" s="496"/>
      <c r="CN468" s="496"/>
      <c r="CO468" s="496"/>
      <c r="CP468" s="496"/>
      <c r="CQ468" s="496"/>
      <c r="CR468" s="496"/>
      <c r="CS468" s="496"/>
      <c r="CT468" s="496"/>
      <c r="CU468" s="496"/>
      <c r="CV468" s="496"/>
      <c r="CW468" s="496"/>
      <c r="CX468" s="496"/>
      <c r="CY468" s="496"/>
      <c r="CZ468" s="496"/>
      <c r="DA468" s="496"/>
      <c r="DB468" s="496"/>
      <c r="DC468" s="496"/>
      <c r="DD468" s="496"/>
      <c r="DE468" s="496"/>
      <c r="DF468" s="496"/>
      <c r="DG468" s="496"/>
      <c r="DH468" s="496"/>
      <c r="DI468" s="496"/>
      <c r="DJ468" s="496"/>
      <c r="DK468" s="496"/>
      <c r="DL468" s="496"/>
      <c r="DM468" s="496"/>
      <c r="DN468" s="496"/>
      <c r="DO468" s="496"/>
      <c r="DP468" s="496"/>
      <c r="DQ468" s="496"/>
      <c r="DR468" s="496"/>
      <c r="DS468" s="496"/>
      <c r="DT468" s="496"/>
      <c r="DU468" s="496"/>
      <c r="DV468" s="496"/>
      <c r="DW468" s="496"/>
      <c r="DX468" s="496"/>
      <c r="DY468" s="496"/>
      <c r="DZ468" s="496"/>
      <c r="EA468" s="496"/>
      <c r="EB468" s="496"/>
      <c r="EC468" s="496"/>
      <c r="ED468" s="496"/>
      <c r="EE468" s="496"/>
      <c r="EF468" s="496"/>
      <c r="EG468" s="496"/>
      <c r="EH468" s="496"/>
      <c r="EI468" s="496"/>
      <c r="EJ468" s="496"/>
      <c r="EK468" s="496"/>
      <c r="EL468" s="496"/>
      <c r="EM468" s="496"/>
      <c r="EN468" s="496"/>
      <c r="EO468" s="496"/>
      <c r="EP468" s="496"/>
      <c r="EQ468" s="496"/>
      <c r="ER468" s="496"/>
      <c r="ES468" s="496"/>
      <c r="ET468" s="496"/>
      <c r="EU468" s="496"/>
      <c r="EV468" s="496"/>
      <c r="EW468" s="496"/>
      <c r="EX468" s="496"/>
      <c r="EY468" s="496"/>
      <c r="EZ468" s="496"/>
      <c r="FA468" s="496"/>
      <c r="FB468" s="496"/>
      <c r="FC468" s="496"/>
      <c r="FD468" s="496"/>
      <c r="FE468" s="496"/>
      <c r="FF468" s="496"/>
      <c r="FG468" s="496"/>
      <c r="FH468" s="496"/>
      <c r="FI468" s="496"/>
      <c r="FJ468" s="496"/>
      <c r="FK468" s="496"/>
      <c r="FL468" s="496"/>
      <c r="FM468" s="496"/>
      <c r="FN468" s="496"/>
      <c r="FO468" s="496"/>
      <c r="FP468" s="496"/>
      <c r="FQ468" s="496"/>
      <c r="FR468" s="496"/>
      <c r="FS468" s="496"/>
      <c r="FT468" s="496"/>
      <c r="FU468" s="496"/>
      <c r="FV468" s="496"/>
      <c r="FW468" s="496"/>
      <c r="FX468" s="496"/>
      <c r="FY468" s="496"/>
      <c r="FZ468" s="496"/>
      <c r="GA468" s="496"/>
      <c r="GB468" s="496"/>
      <c r="GC468" s="496"/>
      <c r="GD468" s="496"/>
      <c r="GE468" s="496"/>
      <c r="GF468" s="496"/>
      <c r="GG468" s="496"/>
      <c r="GH468" s="496"/>
      <c r="GI468" s="496"/>
      <c r="GJ468" s="496"/>
      <c r="GK468" s="496"/>
      <c r="GL468" s="496"/>
      <c r="GM468" s="496"/>
      <c r="GN468" s="496"/>
      <c r="GO468" s="496"/>
      <c r="GP468" s="496"/>
      <c r="GQ468" s="496"/>
      <c r="GR468" s="496"/>
      <c r="GS468" s="496"/>
      <c r="GT468" s="496"/>
      <c r="GU468" s="496"/>
      <c r="GV468" s="496"/>
      <c r="GW468" s="496"/>
      <c r="GX468" s="496"/>
      <c r="GY468" s="496"/>
      <c r="GZ468" s="496"/>
      <c r="HA468" s="496"/>
      <c r="HB468" s="496"/>
      <c r="HC468" s="496"/>
      <c r="HD468" s="496"/>
      <c r="HE468" s="496"/>
      <c r="HF468" s="496"/>
      <c r="HG468" s="496"/>
      <c r="HH468" s="496"/>
      <c r="HI468" s="496"/>
      <c r="HJ468" s="496"/>
      <c r="HK468" s="496"/>
      <c r="HL468" s="496"/>
      <c r="HM468" s="496"/>
      <c r="HN468" s="496"/>
      <c r="HO468" s="496"/>
      <c r="HP468" s="496"/>
      <c r="HQ468" s="496"/>
      <c r="HR468" s="496"/>
      <c r="HS468" s="496"/>
      <c r="HT468" s="496"/>
      <c r="HU468" s="496"/>
      <c r="HV468" s="496"/>
      <c r="HW468" s="496"/>
      <c r="HX468" s="496"/>
      <c r="HY468" s="496"/>
      <c r="HZ468" s="496"/>
      <c r="IA468" s="496"/>
      <c r="IB468" s="496"/>
      <c r="IC468" s="496"/>
      <c r="ID468" s="496"/>
      <c r="IE468" s="496"/>
      <c r="IF468" s="496"/>
      <c r="IG468" s="496"/>
      <c r="IH468" s="496"/>
      <c r="II468" s="496"/>
      <c r="IJ468" s="496"/>
      <c r="IK468" s="496"/>
      <c r="IL468" s="496"/>
      <c r="IM468" s="496"/>
      <c r="IN468" s="496"/>
      <c r="IO468" s="496"/>
      <c r="IP468" s="496"/>
      <c r="IQ468" s="496"/>
      <c r="IR468" s="496"/>
      <c r="IS468" s="496"/>
      <c r="IT468" s="496"/>
      <c r="IU468" s="496"/>
      <c r="IV468" s="496"/>
      <c r="IW468" s="496"/>
    </row>
    <row r="469" customFormat="false" ht="12.75" hidden="false" customHeight="false" outlineLevel="1" collapsed="false">
      <c r="A469" s="477"/>
      <c r="B469" s="495"/>
      <c r="C469" s="503"/>
      <c r="D469" s="503"/>
      <c r="E469" s="503"/>
      <c r="F469" s="503"/>
      <c r="G469" s="503"/>
      <c r="H469" s="503"/>
      <c r="I469" s="503"/>
      <c r="J469" s="503"/>
      <c r="K469" s="503"/>
      <c r="L469" s="503"/>
      <c r="M469" s="503"/>
      <c r="N469" s="503"/>
      <c r="O469" s="503"/>
      <c r="P469" s="503"/>
      <c r="Q469" s="503"/>
      <c r="R469" s="503"/>
      <c r="S469" s="503"/>
      <c r="T469" s="503"/>
      <c r="U469" s="503"/>
      <c r="V469" s="496"/>
      <c r="W469" s="496"/>
      <c r="X469" s="496"/>
      <c r="Y469" s="496"/>
      <c r="Z469" s="496"/>
      <c r="AA469" s="496"/>
      <c r="AB469" s="496"/>
      <c r="AC469" s="496"/>
      <c r="AD469" s="496"/>
      <c r="AE469" s="496"/>
      <c r="AF469" s="496"/>
      <c r="AG469" s="496"/>
      <c r="AH469" s="496"/>
      <c r="AI469" s="496"/>
      <c r="AJ469" s="496"/>
      <c r="AK469" s="496"/>
      <c r="AL469" s="496"/>
      <c r="AM469" s="496"/>
      <c r="AN469" s="496"/>
      <c r="AO469" s="496"/>
      <c r="AP469" s="496"/>
      <c r="AQ469" s="496"/>
      <c r="AR469" s="496"/>
      <c r="AS469" s="496"/>
      <c r="AT469" s="496"/>
      <c r="AU469" s="496"/>
      <c r="AV469" s="496"/>
      <c r="AW469" s="496"/>
      <c r="AX469" s="496"/>
      <c r="AY469" s="496"/>
      <c r="AZ469" s="496"/>
      <c r="BA469" s="496"/>
      <c r="BB469" s="496"/>
      <c r="BC469" s="496"/>
      <c r="BD469" s="496"/>
      <c r="BE469" s="496"/>
      <c r="BF469" s="496"/>
      <c r="BG469" s="496"/>
      <c r="BH469" s="496"/>
      <c r="BI469" s="496"/>
      <c r="BJ469" s="496"/>
      <c r="BK469" s="496"/>
      <c r="BL469" s="496"/>
      <c r="BM469" s="496"/>
      <c r="BN469" s="496"/>
      <c r="BO469" s="496"/>
      <c r="BP469" s="496"/>
      <c r="BQ469" s="496"/>
      <c r="BR469" s="496"/>
      <c r="BS469" s="496"/>
      <c r="BT469" s="496"/>
      <c r="BU469" s="496"/>
      <c r="BV469" s="496"/>
      <c r="BW469" s="496"/>
      <c r="BX469" s="496"/>
      <c r="BY469" s="496"/>
      <c r="BZ469" s="496"/>
      <c r="CA469" s="496"/>
      <c r="CB469" s="496"/>
      <c r="CC469" s="496"/>
      <c r="CD469" s="496"/>
      <c r="CE469" s="496"/>
      <c r="CF469" s="496"/>
      <c r="CG469" s="496"/>
      <c r="CH469" s="496"/>
      <c r="CI469" s="496"/>
      <c r="CJ469" s="496"/>
      <c r="CK469" s="496"/>
      <c r="CL469" s="496"/>
      <c r="CM469" s="496"/>
      <c r="CN469" s="496"/>
      <c r="CO469" s="496"/>
      <c r="CP469" s="496"/>
      <c r="CQ469" s="496"/>
      <c r="CR469" s="496"/>
      <c r="CS469" s="496"/>
      <c r="CT469" s="496"/>
      <c r="CU469" s="496"/>
      <c r="CV469" s="496"/>
      <c r="CW469" s="496"/>
      <c r="CX469" s="496"/>
      <c r="CY469" s="496"/>
      <c r="CZ469" s="496"/>
      <c r="DA469" s="496"/>
      <c r="DB469" s="496"/>
      <c r="DC469" s="496"/>
      <c r="DD469" s="496"/>
      <c r="DE469" s="496"/>
      <c r="DF469" s="496"/>
      <c r="DG469" s="496"/>
      <c r="DH469" s="496"/>
      <c r="DI469" s="496"/>
      <c r="DJ469" s="496"/>
      <c r="DK469" s="496"/>
      <c r="DL469" s="496"/>
      <c r="DM469" s="496"/>
      <c r="DN469" s="496"/>
      <c r="DO469" s="496"/>
      <c r="DP469" s="496"/>
      <c r="DQ469" s="496"/>
      <c r="DR469" s="496"/>
      <c r="DS469" s="496"/>
      <c r="DT469" s="496"/>
      <c r="DU469" s="496"/>
      <c r="DV469" s="496"/>
      <c r="DW469" s="496"/>
      <c r="DX469" s="496"/>
      <c r="DY469" s="496"/>
      <c r="DZ469" s="496"/>
      <c r="EA469" s="496"/>
      <c r="EB469" s="496"/>
      <c r="EC469" s="496"/>
      <c r="ED469" s="496"/>
      <c r="EE469" s="496"/>
      <c r="EF469" s="496"/>
      <c r="EG469" s="496"/>
      <c r="EH469" s="496"/>
      <c r="EI469" s="496"/>
      <c r="EJ469" s="496"/>
      <c r="EK469" s="496"/>
      <c r="EL469" s="496"/>
      <c r="EM469" s="496"/>
      <c r="EN469" s="496"/>
      <c r="EO469" s="496"/>
      <c r="EP469" s="496"/>
      <c r="EQ469" s="496"/>
      <c r="ER469" s="496"/>
      <c r="ES469" s="496"/>
      <c r="ET469" s="496"/>
      <c r="EU469" s="496"/>
      <c r="EV469" s="496"/>
      <c r="EW469" s="496"/>
      <c r="EX469" s="496"/>
      <c r="EY469" s="496"/>
      <c r="EZ469" s="496"/>
      <c r="FA469" s="496"/>
      <c r="FB469" s="496"/>
      <c r="FC469" s="496"/>
      <c r="FD469" s="496"/>
      <c r="FE469" s="496"/>
      <c r="FF469" s="496"/>
      <c r="FG469" s="496"/>
      <c r="FH469" s="496"/>
      <c r="FI469" s="496"/>
      <c r="FJ469" s="496"/>
      <c r="FK469" s="496"/>
      <c r="FL469" s="496"/>
      <c r="FM469" s="496"/>
      <c r="FN469" s="496"/>
      <c r="FO469" s="496"/>
      <c r="FP469" s="496"/>
      <c r="FQ469" s="496"/>
      <c r="FR469" s="496"/>
      <c r="FS469" s="496"/>
      <c r="FT469" s="496"/>
      <c r="FU469" s="496"/>
      <c r="FV469" s="496"/>
      <c r="FW469" s="496"/>
      <c r="FX469" s="496"/>
      <c r="FY469" s="496"/>
      <c r="FZ469" s="496"/>
      <c r="GA469" s="496"/>
      <c r="GB469" s="496"/>
      <c r="GC469" s="496"/>
      <c r="GD469" s="496"/>
      <c r="GE469" s="496"/>
      <c r="GF469" s="496"/>
      <c r="GG469" s="496"/>
      <c r="GH469" s="496"/>
      <c r="GI469" s="496"/>
      <c r="GJ469" s="496"/>
      <c r="GK469" s="496"/>
      <c r="GL469" s="496"/>
      <c r="GM469" s="496"/>
      <c r="GN469" s="496"/>
      <c r="GO469" s="496"/>
      <c r="GP469" s="496"/>
      <c r="GQ469" s="496"/>
      <c r="GR469" s="496"/>
      <c r="GS469" s="496"/>
      <c r="GT469" s="496"/>
      <c r="GU469" s="496"/>
      <c r="GV469" s="496"/>
      <c r="GW469" s="496"/>
      <c r="GX469" s="496"/>
      <c r="GY469" s="496"/>
      <c r="GZ469" s="496"/>
      <c r="HA469" s="496"/>
      <c r="HB469" s="496"/>
      <c r="HC469" s="496"/>
      <c r="HD469" s="496"/>
      <c r="HE469" s="496"/>
      <c r="HF469" s="496"/>
      <c r="HG469" s="496"/>
      <c r="HH469" s="496"/>
      <c r="HI469" s="496"/>
      <c r="HJ469" s="496"/>
      <c r="HK469" s="496"/>
      <c r="HL469" s="496"/>
      <c r="HM469" s="496"/>
      <c r="HN469" s="496"/>
      <c r="HO469" s="496"/>
      <c r="HP469" s="496"/>
      <c r="HQ469" s="496"/>
      <c r="HR469" s="496"/>
      <c r="HS469" s="496"/>
      <c r="HT469" s="496"/>
      <c r="HU469" s="496"/>
      <c r="HV469" s="496"/>
      <c r="HW469" s="496"/>
      <c r="HX469" s="496"/>
      <c r="HY469" s="496"/>
      <c r="HZ469" s="496"/>
      <c r="IA469" s="496"/>
      <c r="IB469" s="496"/>
      <c r="IC469" s="496"/>
      <c r="ID469" s="496"/>
      <c r="IE469" s="496"/>
      <c r="IF469" s="496"/>
      <c r="IG469" s="496"/>
      <c r="IH469" s="496"/>
      <c r="II469" s="496"/>
      <c r="IJ469" s="496"/>
      <c r="IK469" s="496"/>
      <c r="IL469" s="496"/>
      <c r="IM469" s="496"/>
      <c r="IN469" s="496"/>
      <c r="IO469" s="496"/>
      <c r="IP469" s="496"/>
      <c r="IQ469" s="496"/>
      <c r="IR469" s="496"/>
      <c r="IS469" s="496"/>
      <c r="IT469" s="496"/>
      <c r="IU469" s="496"/>
      <c r="IV469" s="496"/>
      <c r="IW469" s="496"/>
    </row>
    <row r="470" customFormat="false" ht="12.75" hidden="false" customHeight="false" outlineLevel="1" collapsed="false">
      <c r="A470" s="383"/>
      <c r="B470" s="503"/>
      <c r="C470" s="503"/>
      <c r="D470" s="503"/>
      <c r="E470" s="503"/>
      <c r="F470" s="503"/>
      <c r="G470" s="503"/>
      <c r="H470" s="503"/>
      <c r="I470" s="503"/>
      <c r="J470" s="503"/>
      <c r="K470" s="503"/>
      <c r="L470" s="503"/>
      <c r="M470" s="503"/>
      <c r="N470" s="503"/>
      <c r="O470" s="503"/>
      <c r="P470" s="503"/>
      <c r="Q470" s="503"/>
      <c r="R470" s="503"/>
      <c r="S470" s="503"/>
      <c r="T470" s="503"/>
      <c r="U470" s="503"/>
      <c r="V470" s="496"/>
      <c r="W470" s="496"/>
      <c r="X470" s="496"/>
      <c r="Y470" s="496"/>
      <c r="Z470" s="496"/>
      <c r="AA470" s="496"/>
      <c r="AB470" s="496"/>
      <c r="AC470" s="496"/>
      <c r="AD470" s="496"/>
      <c r="AE470" s="496"/>
      <c r="AF470" s="496"/>
      <c r="AG470" s="496"/>
      <c r="AH470" s="496"/>
      <c r="AI470" s="496"/>
      <c r="AJ470" s="496"/>
      <c r="AK470" s="496"/>
      <c r="AL470" s="496"/>
      <c r="AM470" s="496"/>
      <c r="AN470" s="496"/>
      <c r="AO470" s="496"/>
      <c r="AP470" s="496"/>
      <c r="AQ470" s="496"/>
      <c r="AR470" s="496"/>
      <c r="AS470" s="496"/>
      <c r="AT470" s="496"/>
      <c r="AU470" s="496"/>
      <c r="AV470" s="496"/>
      <c r="AW470" s="496"/>
      <c r="AX470" s="496"/>
      <c r="AY470" s="496"/>
      <c r="AZ470" s="496"/>
      <c r="BA470" s="496"/>
      <c r="BB470" s="496"/>
      <c r="BC470" s="496"/>
      <c r="BD470" s="496"/>
      <c r="BE470" s="496"/>
      <c r="BF470" s="496"/>
      <c r="BG470" s="496"/>
      <c r="BH470" s="496"/>
      <c r="BI470" s="496"/>
      <c r="BJ470" s="496"/>
      <c r="BK470" s="496"/>
      <c r="BL470" s="496"/>
      <c r="BM470" s="496"/>
      <c r="BN470" s="496"/>
      <c r="BO470" s="496"/>
      <c r="BP470" s="496"/>
      <c r="BQ470" s="496"/>
      <c r="BR470" s="496"/>
      <c r="BS470" s="496"/>
      <c r="BT470" s="496"/>
      <c r="BU470" s="496"/>
      <c r="BV470" s="496"/>
      <c r="BW470" s="496"/>
      <c r="BX470" s="496"/>
      <c r="BY470" s="496"/>
      <c r="BZ470" s="496"/>
      <c r="CA470" s="496"/>
      <c r="CB470" s="496"/>
      <c r="CC470" s="496"/>
      <c r="CD470" s="496"/>
      <c r="CE470" s="496"/>
      <c r="CF470" s="496"/>
      <c r="CG470" s="496"/>
      <c r="CH470" s="496"/>
      <c r="CI470" s="496"/>
      <c r="CJ470" s="496"/>
      <c r="CK470" s="496"/>
      <c r="CL470" s="496"/>
      <c r="CM470" s="496"/>
      <c r="CN470" s="496"/>
      <c r="CO470" s="496"/>
      <c r="CP470" s="496"/>
      <c r="CQ470" s="496"/>
      <c r="CR470" s="496"/>
      <c r="CS470" s="496"/>
      <c r="CT470" s="496"/>
      <c r="CU470" s="496"/>
      <c r="CV470" s="496"/>
      <c r="CW470" s="496"/>
      <c r="CX470" s="496"/>
      <c r="CY470" s="496"/>
      <c r="CZ470" s="496"/>
      <c r="DA470" s="496"/>
      <c r="DB470" s="496"/>
      <c r="DC470" s="496"/>
      <c r="DD470" s="496"/>
      <c r="DE470" s="496"/>
      <c r="DF470" s="496"/>
      <c r="DG470" s="496"/>
      <c r="DH470" s="496"/>
      <c r="DI470" s="496"/>
      <c r="DJ470" s="496"/>
      <c r="DK470" s="496"/>
      <c r="DL470" s="496"/>
      <c r="DM470" s="496"/>
      <c r="DN470" s="496"/>
      <c r="DO470" s="496"/>
      <c r="DP470" s="496"/>
      <c r="DQ470" s="496"/>
      <c r="DR470" s="496"/>
      <c r="DS470" s="496"/>
      <c r="DT470" s="496"/>
      <c r="DU470" s="496"/>
      <c r="DV470" s="496"/>
      <c r="DW470" s="496"/>
      <c r="DX470" s="496"/>
      <c r="DY470" s="496"/>
      <c r="DZ470" s="496"/>
      <c r="EA470" s="496"/>
      <c r="EB470" s="496"/>
      <c r="EC470" s="496"/>
      <c r="ED470" s="496"/>
      <c r="EE470" s="496"/>
      <c r="EF470" s="496"/>
      <c r="EG470" s="496"/>
      <c r="EH470" s="496"/>
      <c r="EI470" s="496"/>
      <c r="EJ470" s="496"/>
      <c r="EK470" s="496"/>
      <c r="EL470" s="496"/>
      <c r="EM470" s="496"/>
      <c r="EN470" s="496"/>
      <c r="EO470" s="496"/>
      <c r="EP470" s="496"/>
      <c r="EQ470" s="496"/>
      <c r="ER470" s="496"/>
      <c r="ES470" s="496"/>
      <c r="ET470" s="496"/>
      <c r="EU470" s="496"/>
      <c r="EV470" s="496"/>
      <c r="EW470" s="496"/>
      <c r="EX470" s="496"/>
      <c r="EY470" s="496"/>
      <c r="EZ470" s="496"/>
      <c r="FA470" s="496"/>
      <c r="FB470" s="496"/>
      <c r="FC470" s="496"/>
      <c r="FD470" s="496"/>
      <c r="FE470" s="496"/>
      <c r="FF470" s="496"/>
      <c r="FG470" s="496"/>
      <c r="FH470" s="496"/>
      <c r="FI470" s="496"/>
      <c r="FJ470" s="496"/>
      <c r="FK470" s="496"/>
      <c r="FL470" s="496"/>
      <c r="FM470" s="496"/>
      <c r="FN470" s="496"/>
      <c r="FO470" s="496"/>
      <c r="FP470" s="496"/>
      <c r="FQ470" s="496"/>
      <c r="FR470" s="496"/>
      <c r="FS470" s="496"/>
      <c r="FT470" s="496"/>
      <c r="FU470" s="496"/>
      <c r="FV470" s="496"/>
      <c r="FW470" s="496"/>
      <c r="FX470" s="496"/>
      <c r="FY470" s="496"/>
      <c r="FZ470" s="496"/>
      <c r="GA470" s="496"/>
      <c r="GB470" s="496"/>
      <c r="GC470" s="496"/>
      <c r="GD470" s="496"/>
      <c r="GE470" s="496"/>
      <c r="GF470" s="496"/>
      <c r="GG470" s="496"/>
      <c r="GH470" s="496"/>
      <c r="GI470" s="496"/>
      <c r="GJ470" s="496"/>
      <c r="GK470" s="496"/>
      <c r="GL470" s="496"/>
      <c r="GM470" s="496"/>
      <c r="GN470" s="496"/>
      <c r="GO470" s="496"/>
      <c r="GP470" s="496"/>
      <c r="GQ470" s="496"/>
      <c r="GR470" s="496"/>
      <c r="GS470" s="496"/>
      <c r="GT470" s="496"/>
      <c r="GU470" s="496"/>
      <c r="GV470" s="496"/>
      <c r="GW470" s="496"/>
      <c r="GX470" s="496"/>
      <c r="GY470" s="496"/>
      <c r="GZ470" s="496"/>
      <c r="HA470" s="496"/>
      <c r="HB470" s="496"/>
      <c r="HC470" s="496"/>
      <c r="HD470" s="496"/>
      <c r="HE470" s="496"/>
      <c r="HF470" s="496"/>
      <c r="HG470" s="496"/>
      <c r="HH470" s="496"/>
      <c r="HI470" s="496"/>
      <c r="HJ470" s="496"/>
      <c r="HK470" s="496"/>
      <c r="HL470" s="496"/>
      <c r="HM470" s="496"/>
      <c r="HN470" s="496"/>
      <c r="HO470" s="496"/>
      <c r="HP470" s="496"/>
      <c r="HQ470" s="496"/>
      <c r="HR470" s="496"/>
      <c r="HS470" s="496"/>
      <c r="HT470" s="496"/>
      <c r="HU470" s="496"/>
      <c r="HV470" s="496"/>
      <c r="HW470" s="496"/>
      <c r="HX470" s="496"/>
      <c r="HY470" s="496"/>
      <c r="HZ470" s="496"/>
      <c r="IA470" s="496"/>
      <c r="IB470" s="496"/>
      <c r="IC470" s="496"/>
      <c r="ID470" s="496"/>
      <c r="IE470" s="496"/>
      <c r="IF470" s="496"/>
      <c r="IG470" s="496"/>
      <c r="IH470" s="496"/>
      <c r="II470" s="496"/>
      <c r="IJ470" s="496"/>
      <c r="IK470" s="496"/>
      <c r="IL470" s="496"/>
      <c r="IM470" s="496"/>
      <c r="IN470" s="496"/>
      <c r="IO470" s="496"/>
      <c r="IP470" s="496"/>
      <c r="IQ470" s="496"/>
      <c r="IR470" s="496"/>
      <c r="IS470" s="496"/>
      <c r="IT470" s="496"/>
      <c r="IU470" s="496"/>
      <c r="IV470" s="496"/>
      <c r="IW470" s="496"/>
    </row>
    <row r="471" customFormat="false" ht="12.75" hidden="false" customHeight="false" outlineLevel="1" collapsed="false">
      <c r="A471" s="383"/>
      <c r="B471" s="503"/>
      <c r="C471" s="503"/>
      <c r="D471" s="503"/>
      <c r="E471" s="503"/>
      <c r="F471" s="503"/>
      <c r="G471" s="503"/>
      <c r="H471" s="503"/>
      <c r="I471" s="503"/>
      <c r="J471" s="503"/>
      <c r="K471" s="503"/>
      <c r="L471" s="503"/>
      <c r="M471" s="503"/>
      <c r="N471" s="503"/>
      <c r="O471" s="503"/>
      <c r="P471" s="503"/>
      <c r="Q471" s="503"/>
      <c r="R471" s="503"/>
      <c r="S471" s="503"/>
      <c r="T471" s="503"/>
      <c r="U471" s="503"/>
      <c r="V471" s="496"/>
      <c r="W471" s="496"/>
      <c r="X471" s="496"/>
      <c r="Y471" s="496"/>
      <c r="Z471" s="496"/>
      <c r="AA471" s="496"/>
      <c r="AB471" s="496"/>
      <c r="AC471" s="496"/>
      <c r="AD471" s="496"/>
      <c r="AE471" s="496"/>
      <c r="AF471" s="496"/>
      <c r="AG471" s="496"/>
      <c r="AH471" s="496"/>
      <c r="AI471" s="496"/>
      <c r="AJ471" s="496"/>
      <c r="AK471" s="496"/>
      <c r="AL471" s="496"/>
      <c r="AM471" s="496"/>
      <c r="AN471" s="496"/>
      <c r="AO471" s="496"/>
      <c r="AP471" s="496"/>
      <c r="AQ471" s="496"/>
      <c r="AR471" s="496"/>
      <c r="AS471" s="496"/>
      <c r="AT471" s="496"/>
      <c r="AU471" s="496"/>
      <c r="AV471" s="496"/>
      <c r="AW471" s="496"/>
      <c r="AX471" s="496"/>
      <c r="AY471" s="496"/>
      <c r="AZ471" s="496"/>
      <c r="BA471" s="496"/>
      <c r="BB471" s="496"/>
      <c r="BC471" s="496"/>
      <c r="BD471" s="496"/>
      <c r="BE471" s="496"/>
      <c r="BF471" s="496"/>
      <c r="BG471" s="496"/>
      <c r="BH471" s="496"/>
      <c r="BI471" s="496"/>
      <c r="BJ471" s="496"/>
      <c r="BK471" s="496"/>
      <c r="BL471" s="496"/>
      <c r="BM471" s="496"/>
      <c r="BN471" s="496"/>
      <c r="BO471" s="496"/>
      <c r="BP471" s="496"/>
      <c r="BQ471" s="496"/>
      <c r="BR471" s="496"/>
      <c r="BS471" s="496"/>
      <c r="BT471" s="496"/>
      <c r="BU471" s="496"/>
      <c r="BV471" s="496"/>
      <c r="BW471" s="496"/>
      <c r="BX471" s="496"/>
      <c r="BY471" s="496"/>
      <c r="BZ471" s="496"/>
      <c r="CA471" s="496"/>
      <c r="CB471" s="496"/>
      <c r="CC471" s="496"/>
      <c r="CD471" s="496"/>
      <c r="CE471" s="496"/>
      <c r="CF471" s="496"/>
      <c r="CG471" s="496"/>
      <c r="CH471" s="496"/>
      <c r="CI471" s="496"/>
      <c r="CJ471" s="496"/>
      <c r="CK471" s="496"/>
      <c r="CL471" s="496"/>
      <c r="CM471" s="496"/>
      <c r="CN471" s="496"/>
      <c r="CO471" s="496"/>
      <c r="CP471" s="496"/>
      <c r="CQ471" s="496"/>
      <c r="CR471" s="496"/>
      <c r="CS471" s="496"/>
      <c r="CT471" s="496"/>
      <c r="CU471" s="496"/>
      <c r="CV471" s="496"/>
      <c r="CW471" s="496"/>
      <c r="CX471" s="496"/>
      <c r="CY471" s="496"/>
      <c r="CZ471" s="496"/>
      <c r="DA471" s="496"/>
      <c r="DB471" s="496"/>
      <c r="DC471" s="496"/>
      <c r="DD471" s="496"/>
      <c r="DE471" s="496"/>
      <c r="DF471" s="496"/>
      <c r="DG471" s="496"/>
      <c r="DH471" s="496"/>
      <c r="DI471" s="496"/>
      <c r="DJ471" s="496"/>
      <c r="DK471" s="496"/>
      <c r="DL471" s="496"/>
      <c r="DM471" s="496"/>
      <c r="DN471" s="496"/>
      <c r="DO471" s="496"/>
      <c r="DP471" s="496"/>
      <c r="DQ471" s="496"/>
      <c r="DR471" s="496"/>
      <c r="DS471" s="496"/>
      <c r="DT471" s="496"/>
      <c r="DU471" s="496"/>
      <c r="DV471" s="496"/>
      <c r="DW471" s="496"/>
      <c r="DX471" s="496"/>
      <c r="DY471" s="496"/>
      <c r="DZ471" s="496"/>
      <c r="EA471" s="496"/>
      <c r="EB471" s="496"/>
      <c r="EC471" s="496"/>
      <c r="ED471" s="496"/>
      <c r="EE471" s="496"/>
      <c r="EF471" s="496"/>
      <c r="EG471" s="496"/>
      <c r="EH471" s="496"/>
      <c r="EI471" s="496"/>
      <c r="EJ471" s="496"/>
      <c r="EK471" s="496"/>
      <c r="EL471" s="496"/>
      <c r="EM471" s="496"/>
      <c r="EN471" s="496"/>
      <c r="EO471" s="496"/>
      <c r="EP471" s="496"/>
      <c r="EQ471" s="496"/>
      <c r="ER471" s="496"/>
      <c r="ES471" s="496"/>
      <c r="ET471" s="496"/>
      <c r="EU471" s="496"/>
      <c r="EV471" s="496"/>
      <c r="EW471" s="496"/>
      <c r="EX471" s="496"/>
      <c r="EY471" s="496"/>
      <c r="EZ471" s="496"/>
      <c r="FA471" s="496"/>
      <c r="FB471" s="496"/>
      <c r="FC471" s="496"/>
      <c r="FD471" s="496"/>
      <c r="FE471" s="496"/>
      <c r="FF471" s="496"/>
      <c r="FG471" s="496"/>
      <c r="FH471" s="496"/>
      <c r="FI471" s="496"/>
      <c r="FJ471" s="496"/>
      <c r="FK471" s="496"/>
      <c r="FL471" s="496"/>
      <c r="FM471" s="496"/>
      <c r="FN471" s="496"/>
      <c r="FO471" s="496"/>
      <c r="FP471" s="496"/>
      <c r="FQ471" s="496"/>
      <c r="FR471" s="496"/>
      <c r="FS471" s="496"/>
      <c r="FT471" s="496"/>
      <c r="FU471" s="496"/>
      <c r="FV471" s="496"/>
      <c r="FW471" s="496"/>
      <c r="FX471" s="496"/>
      <c r="FY471" s="496"/>
      <c r="FZ471" s="496"/>
      <c r="GA471" s="496"/>
      <c r="GB471" s="496"/>
      <c r="GC471" s="496"/>
      <c r="GD471" s="496"/>
      <c r="GE471" s="496"/>
      <c r="GF471" s="496"/>
      <c r="GG471" s="496"/>
      <c r="GH471" s="496"/>
      <c r="GI471" s="496"/>
      <c r="GJ471" s="496"/>
      <c r="GK471" s="496"/>
      <c r="GL471" s="496"/>
      <c r="GM471" s="496"/>
      <c r="GN471" s="496"/>
      <c r="GO471" s="496"/>
      <c r="GP471" s="496"/>
      <c r="GQ471" s="496"/>
      <c r="GR471" s="496"/>
      <c r="GS471" s="496"/>
      <c r="GT471" s="496"/>
      <c r="GU471" s="496"/>
      <c r="GV471" s="496"/>
      <c r="GW471" s="496"/>
      <c r="GX471" s="496"/>
      <c r="GY471" s="496"/>
      <c r="GZ471" s="496"/>
      <c r="HA471" s="496"/>
      <c r="HB471" s="496"/>
      <c r="HC471" s="496"/>
      <c r="HD471" s="496"/>
      <c r="HE471" s="496"/>
      <c r="HF471" s="496"/>
      <c r="HG471" s="496"/>
      <c r="HH471" s="496"/>
      <c r="HI471" s="496"/>
      <c r="HJ471" s="496"/>
      <c r="HK471" s="496"/>
      <c r="HL471" s="496"/>
      <c r="HM471" s="496"/>
      <c r="HN471" s="496"/>
      <c r="HO471" s="496"/>
      <c r="HP471" s="496"/>
      <c r="HQ471" s="496"/>
      <c r="HR471" s="496"/>
      <c r="HS471" s="496"/>
      <c r="HT471" s="496"/>
      <c r="HU471" s="496"/>
      <c r="HV471" s="496"/>
      <c r="HW471" s="496"/>
      <c r="HX471" s="496"/>
      <c r="HY471" s="496"/>
      <c r="HZ471" s="496"/>
      <c r="IA471" s="496"/>
      <c r="IB471" s="496"/>
      <c r="IC471" s="496"/>
      <c r="ID471" s="496"/>
      <c r="IE471" s="496"/>
      <c r="IF471" s="496"/>
      <c r="IG471" s="496"/>
      <c r="IH471" s="496"/>
      <c r="II471" s="496"/>
      <c r="IJ471" s="496"/>
      <c r="IK471" s="496"/>
      <c r="IL471" s="496"/>
      <c r="IM471" s="496"/>
      <c r="IN471" s="496"/>
      <c r="IO471" s="496"/>
      <c r="IP471" s="496"/>
      <c r="IQ471" s="496"/>
      <c r="IR471" s="496"/>
      <c r="IS471" s="496"/>
      <c r="IT471" s="496"/>
      <c r="IU471" s="496"/>
      <c r="IV471" s="496"/>
      <c r="IW471" s="496"/>
    </row>
    <row r="472" customFormat="false" ht="12.75" hidden="false" customHeight="false" outlineLevel="1" collapsed="false">
      <c r="A472" s="383"/>
      <c r="B472" s="503"/>
      <c r="C472" s="503"/>
      <c r="D472" s="503"/>
      <c r="E472" s="503"/>
      <c r="F472" s="503"/>
      <c r="G472" s="503"/>
      <c r="H472" s="503"/>
      <c r="I472" s="503"/>
      <c r="J472" s="503"/>
      <c r="K472" s="503"/>
      <c r="L472" s="503"/>
      <c r="M472" s="503"/>
      <c r="N472" s="503"/>
      <c r="O472" s="503"/>
      <c r="P472" s="503"/>
      <c r="Q472" s="503"/>
      <c r="R472" s="503"/>
      <c r="S472" s="503"/>
      <c r="T472" s="503"/>
      <c r="U472" s="503"/>
      <c r="V472" s="496"/>
      <c r="W472" s="496"/>
      <c r="X472" s="496"/>
      <c r="Y472" s="496"/>
      <c r="Z472" s="496"/>
      <c r="AA472" s="496"/>
      <c r="AB472" s="496"/>
      <c r="AC472" s="496"/>
      <c r="AD472" s="496"/>
      <c r="AE472" s="496"/>
      <c r="AF472" s="496"/>
      <c r="AG472" s="496"/>
      <c r="AH472" s="496"/>
      <c r="AI472" s="496"/>
      <c r="AJ472" s="496"/>
      <c r="AK472" s="496"/>
      <c r="AL472" s="496"/>
      <c r="AM472" s="496"/>
      <c r="AN472" s="496"/>
      <c r="AO472" s="496"/>
      <c r="AP472" s="496"/>
      <c r="AQ472" s="496"/>
      <c r="AR472" s="496"/>
      <c r="AS472" s="496"/>
      <c r="AT472" s="496"/>
      <c r="AU472" s="496"/>
      <c r="AV472" s="496"/>
      <c r="AW472" s="496"/>
      <c r="AX472" s="496"/>
      <c r="AY472" s="496"/>
      <c r="AZ472" s="496"/>
      <c r="BA472" s="496"/>
      <c r="BB472" s="496"/>
      <c r="BC472" s="496"/>
      <c r="BD472" s="496"/>
      <c r="BE472" s="496"/>
      <c r="BF472" s="496"/>
      <c r="BG472" s="496"/>
      <c r="BH472" s="496"/>
      <c r="BI472" s="496"/>
      <c r="BJ472" s="496"/>
      <c r="BK472" s="496"/>
      <c r="BL472" s="496"/>
      <c r="BM472" s="496"/>
      <c r="BN472" s="496"/>
      <c r="BO472" s="496"/>
      <c r="BP472" s="496"/>
      <c r="BQ472" s="496"/>
      <c r="BR472" s="496"/>
      <c r="BS472" s="496"/>
      <c r="BT472" s="496"/>
      <c r="BU472" s="496"/>
      <c r="BV472" s="496"/>
      <c r="BW472" s="496"/>
      <c r="BX472" s="496"/>
      <c r="BY472" s="496"/>
      <c r="BZ472" s="496"/>
      <c r="CA472" s="496"/>
      <c r="CB472" s="496"/>
      <c r="CC472" s="496"/>
      <c r="CD472" s="496"/>
      <c r="CE472" s="496"/>
      <c r="CF472" s="496"/>
      <c r="CG472" s="496"/>
      <c r="CH472" s="496"/>
      <c r="CI472" s="496"/>
      <c r="CJ472" s="496"/>
      <c r="CK472" s="496"/>
      <c r="CL472" s="496"/>
      <c r="CM472" s="496"/>
      <c r="CN472" s="496"/>
      <c r="CO472" s="496"/>
      <c r="CP472" s="496"/>
      <c r="CQ472" s="496"/>
      <c r="CR472" s="496"/>
      <c r="CS472" s="496"/>
      <c r="CT472" s="496"/>
      <c r="CU472" s="496"/>
      <c r="CV472" s="496"/>
      <c r="CW472" s="496"/>
      <c r="CX472" s="496"/>
      <c r="CY472" s="496"/>
      <c r="CZ472" s="496"/>
      <c r="DA472" s="496"/>
      <c r="DB472" s="496"/>
      <c r="DC472" s="496"/>
      <c r="DD472" s="496"/>
      <c r="DE472" s="496"/>
      <c r="DF472" s="496"/>
      <c r="DG472" s="496"/>
      <c r="DH472" s="496"/>
      <c r="DI472" s="496"/>
      <c r="DJ472" s="496"/>
      <c r="DK472" s="496"/>
      <c r="DL472" s="496"/>
      <c r="DM472" s="496"/>
      <c r="DN472" s="496"/>
      <c r="DO472" s="496"/>
      <c r="DP472" s="496"/>
      <c r="DQ472" s="496"/>
      <c r="DR472" s="496"/>
      <c r="DS472" s="496"/>
      <c r="DT472" s="496"/>
      <c r="DU472" s="496"/>
      <c r="DV472" s="496"/>
      <c r="DW472" s="496"/>
      <c r="DX472" s="496"/>
      <c r="DY472" s="496"/>
      <c r="DZ472" s="496"/>
      <c r="EA472" s="496"/>
      <c r="EB472" s="496"/>
      <c r="EC472" s="496"/>
      <c r="ED472" s="496"/>
      <c r="EE472" s="496"/>
      <c r="EF472" s="496"/>
      <c r="EG472" s="496"/>
      <c r="EH472" s="496"/>
      <c r="EI472" s="496"/>
      <c r="EJ472" s="496"/>
      <c r="EK472" s="496"/>
      <c r="EL472" s="496"/>
      <c r="EM472" s="496"/>
      <c r="EN472" s="496"/>
      <c r="EO472" s="496"/>
      <c r="EP472" s="496"/>
      <c r="EQ472" s="496"/>
      <c r="ER472" s="496"/>
      <c r="ES472" s="496"/>
      <c r="ET472" s="496"/>
      <c r="EU472" s="496"/>
      <c r="EV472" s="496"/>
      <c r="EW472" s="496"/>
      <c r="EX472" s="496"/>
      <c r="EY472" s="496"/>
      <c r="EZ472" s="496"/>
      <c r="FA472" s="496"/>
      <c r="FB472" s="496"/>
      <c r="FC472" s="496"/>
      <c r="FD472" s="496"/>
      <c r="FE472" s="496"/>
      <c r="FF472" s="496"/>
      <c r="FG472" s="496"/>
      <c r="FH472" s="496"/>
      <c r="FI472" s="496"/>
      <c r="FJ472" s="496"/>
      <c r="FK472" s="496"/>
      <c r="FL472" s="496"/>
      <c r="FM472" s="496"/>
      <c r="FN472" s="496"/>
      <c r="FO472" s="496"/>
      <c r="FP472" s="496"/>
      <c r="FQ472" s="496"/>
      <c r="FR472" s="496"/>
      <c r="FS472" s="496"/>
      <c r="FT472" s="496"/>
      <c r="FU472" s="496"/>
      <c r="FV472" s="496"/>
      <c r="FW472" s="496"/>
      <c r="FX472" s="496"/>
      <c r="FY472" s="496"/>
      <c r="FZ472" s="496"/>
      <c r="GA472" s="496"/>
      <c r="GB472" s="496"/>
      <c r="GC472" s="496"/>
      <c r="GD472" s="496"/>
      <c r="GE472" s="496"/>
      <c r="GF472" s="496"/>
      <c r="GG472" s="496"/>
      <c r="GH472" s="496"/>
      <c r="GI472" s="496"/>
      <c r="GJ472" s="496"/>
      <c r="GK472" s="496"/>
      <c r="GL472" s="496"/>
      <c r="GM472" s="496"/>
      <c r="GN472" s="496"/>
      <c r="GO472" s="496"/>
      <c r="GP472" s="496"/>
      <c r="GQ472" s="496"/>
      <c r="GR472" s="496"/>
      <c r="GS472" s="496"/>
      <c r="GT472" s="496"/>
      <c r="GU472" s="496"/>
      <c r="GV472" s="496"/>
      <c r="GW472" s="496"/>
      <c r="GX472" s="496"/>
      <c r="GY472" s="496"/>
      <c r="GZ472" s="496"/>
      <c r="HA472" s="496"/>
      <c r="HB472" s="496"/>
      <c r="HC472" s="496"/>
      <c r="HD472" s="496"/>
      <c r="HE472" s="496"/>
      <c r="HF472" s="496"/>
      <c r="HG472" s="496"/>
      <c r="HH472" s="496"/>
      <c r="HI472" s="496"/>
      <c r="HJ472" s="496"/>
      <c r="HK472" s="496"/>
      <c r="HL472" s="496"/>
      <c r="HM472" s="496"/>
      <c r="HN472" s="496"/>
      <c r="HO472" s="496"/>
      <c r="HP472" s="496"/>
      <c r="HQ472" s="496"/>
      <c r="HR472" s="496"/>
      <c r="HS472" s="496"/>
      <c r="HT472" s="496"/>
      <c r="HU472" s="496"/>
      <c r="HV472" s="496"/>
      <c r="HW472" s="496"/>
      <c r="HX472" s="496"/>
      <c r="HY472" s="496"/>
      <c r="HZ472" s="496"/>
      <c r="IA472" s="496"/>
      <c r="IB472" s="496"/>
      <c r="IC472" s="496"/>
      <c r="ID472" s="496"/>
      <c r="IE472" s="496"/>
      <c r="IF472" s="496"/>
      <c r="IG472" s="496"/>
      <c r="IH472" s="496"/>
      <c r="II472" s="496"/>
      <c r="IJ472" s="496"/>
      <c r="IK472" s="496"/>
      <c r="IL472" s="496"/>
      <c r="IM472" s="496"/>
      <c r="IN472" s="496"/>
      <c r="IO472" s="496"/>
      <c r="IP472" s="496"/>
      <c r="IQ472" s="496"/>
      <c r="IR472" s="496"/>
      <c r="IS472" s="496"/>
      <c r="IT472" s="496"/>
      <c r="IU472" s="496"/>
      <c r="IV472" s="496"/>
      <c r="IW472" s="496"/>
    </row>
    <row r="473" customFormat="false" ht="12.75" hidden="false" customHeight="false" outlineLevel="1" collapsed="false">
      <c r="A473" s="379"/>
      <c r="B473" s="503"/>
      <c r="C473" s="503"/>
      <c r="D473" s="503"/>
      <c r="E473" s="503"/>
      <c r="F473" s="503"/>
      <c r="G473" s="503"/>
      <c r="H473" s="503"/>
      <c r="I473" s="503"/>
      <c r="J473" s="503"/>
      <c r="K473" s="503"/>
      <c r="L473" s="503"/>
      <c r="M473" s="503"/>
      <c r="N473" s="503"/>
      <c r="O473" s="503"/>
      <c r="P473" s="503"/>
      <c r="Q473" s="503"/>
      <c r="R473" s="503"/>
      <c r="S473" s="503"/>
      <c r="T473" s="503"/>
      <c r="U473" s="503"/>
      <c r="V473" s="496"/>
      <c r="W473" s="496"/>
      <c r="X473" s="496"/>
      <c r="Y473" s="496"/>
      <c r="Z473" s="496"/>
      <c r="AA473" s="496"/>
      <c r="AB473" s="496"/>
      <c r="AC473" s="496"/>
      <c r="AD473" s="496"/>
      <c r="AE473" s="496"/>
      <c r="AF473" s="496"/>
      <c r="AG473" s="496"/>
      <c r="AH473" s="496"/>
      <c r="AI473" s="496"/>
      <c r="AJ473" s="496"/>
      <c r="AK473" s="496"/>
      <c r="AL473" s="496"/>
      <c r="AM473" s="496"/>
      <c r="AN473" s="496"/>
      <c r="AO473" s="496"/>
      <c r="AP473" s="496"/>
      <c r="AQ473" s="496"/>
      <c r="AR473" s="496"/>
      <c r="AS473" s="496"/>
      <c r="AT473" s="496"/>
      <c r="AU473" s="496"/>
      <c r="AV473" s="496"/>
      <c r="AW473" s="496"/>
      <c r="AX473" s="496"/>
      <c r="AY473" s="496"/>
      <c r="AZ473" s="496"/>
      <c r="BA473" s="496"/>
      <c r="BB473" s="496"/>
      <c r="BC473" s="496"/>
      <c r="BD473" s="496"/>
      <c r="BE473" s="496"/>
      <c r="BF473" s="496"/>
      <c r="BG473" s="496"/>
      <c r="BH473" s="496"/>
      <c r="BI473" s="496"/>
      <c r="BJ473" s="496"/>
      <c r="BK473" s="496"/>
      <c r="BL473" s="496"/>
      <c r="BM473" s="496"/>
      <c r="BN473" s="496"/>
      <c r="BO473" s="496"/>
      <c r="BP473" s="496"/>
      <c r="BQ473" s="496"/>
      <c r="BR473" s="496"/>
      <c r="BS473" s="496"/>
      <c r="BT473" s="496"/>
      <c r="BU473" s="496"/>
      <c r="BV473" s="496"/>
      <c r="BW473" s="496"/>
      <c r="BX473" s="496"/>
      <c r="BY473" s="496"/>
      <c r="BZ473" s="496"/>
      <c r="CA473" s="496"/>
      <c r="CB473" s="496"/>
      <c r="CC473" s="496"/>
      <c r="CD473" s="496"/>
      <c r="CE473" s="496"/>
      <c r="CF473" s="496"/>
      <c r="CG473" s="496"/>
      <c r="CH473" s="496"/>
      <c r="CI473" s="496"/>
      <c r="CJ473" s="496"/>
      <c r="CK473" s="496"/>
      <c r="CL473" s="496"/>
      <c r="CM473" s="496"/>
      <c r="CN473" s="496"/>
      <c r="CO473" s="496"/>
      <c r="CP473" s="496"/>
      <c r="CQ473" s="496"/>
      <c r="CR473" s="496"/>
      <c r="CS473" s="496"/>
      <c r="CT473" s="496"/>
      <c r="CU473" s="496"/>
      <c r="CV473" s="496"/>
      <c r="CW473" s="496"/>
      <c r="CX473" s="496"/>
      <c r="CY473" s="496"/>
      <c r="CZ473" s="496"/>
      <c r="DA473" s="496"/>
      <c r="DB473" s="496"/>
      <c r="DC473" s="496"/>
      <c r="DD473" s="496"/>
      <c r="DE473" s="496"/>
      <c r="DF473" s="496"/>
      <c r="DG473" s="496"/>
      <c r="DH473" s="496"/>
      <c r="DI473" s="496"/>
      <c r="DJ473" s="496"/>
      <c r="DK473" s="496"/>
      <c r="DL473" s="496"/>
      <c r="DM473" s="496"/>
      <c r="DN473" s="496"/>
      <c r="DO473" s="496"/>
      <c r="DP473" s="496"/>
      <c r="DQ473" s="496"/>
      <c r="DR473" s="496"/>
      <c r="DS473" s="496"/>
      <c r="DT473" s="496"/>
      <c r="DU473" s="496"/>
      <c r="DV473" s="496"/>
      <c r="DW473" s="496"/>
      <c r="DX473" s="496"/>
      <c r="DY473" s="496"/>
      <c r="DZ473" s="496"/>
      <c r="EA473" s="496"/>
      <c r="EB473" s="496"/>
      <c r="EC473" s="496"/>
      <c r="ED473" s="496"/>
      <c r="EE473" s="496"/>
      <c r="EF473" s="496"/>
      <c r="EG473" s="496"/>
      <c r="EH473" s="496"/>
      <c r="EI473" s="496"/>
      <c r="EJ473" s="496"/>
      <c r="EK473" s="496"/>
      <c r="EL473" s="496"/>
      <c r="EM473" s="496"/>
      <c r="EN473" s="496"/>
      <c r="EO473" s="496"/>
      <c r="EP473" s="496"/>
      <c r="EQ473" s="496"/>
      <c r="ER473" s="496"/>
      <c r="ES473" s="496"/>
      <c r="ET473" s="496"/>
      <c r="EU473" s="496"/>
      <c r="EV473" s="496"/>
      <c r="EW473" s="496"/>
      <c r="EX473" s="496"/>
      <c r="EY473" s="496"/>
      <c r="EZ473" s="496"/>
      <c r="FA473" s="496"/>
      <c r="FB473" s="496"/>
      <c r="FC473" s="496"/>
      <c r="FD473" s="496"/>
      <c r="FE473" s="496"/>
      <c r="FF473" s="496"/>
      <c r="FG473" s="496"/>
      <c r="FH473" s="496"/>
      <c r="FI473" s="496"/>
      <c r="FJ473" s="496"/>
      <c r="FK473" s="496"/>
      <c r="FL473" s="496"/>
      <c r="FM473" s="496"/>
      <c r="FN473" s="496"/>
      <c r="FO473" s="496"/>
      <c r="FP473" s="496"/>
      <c r="FQ473" s="496"/>
      <c r="FR473" s="496"/>
      <c r="FS473" s="496"/>
      <c r="FT473" s="496"/>
      <c r="FU473" s="496"/>
      <c r="FV473" s="496"/>
      <c r="FW473" s="496"/>
      <c r="FX473" s="496"/>
      <c r="FY473" s="496"/>
      <c r="FZ473" s="496"/>
      <c r="GA473" s="496"/>
      <c r="GB473" s="496"/>
      <c r="GC473" s="496"/>
      <c r="GD473" s="496"/>
      <c r="GE473" s="496"/>
      <c r="GF473" s="496"/>
      <c r="GG473" s="496"/>
      <c r="GH473" s="496"/>
      <c r="GI473" s="496"/>
      <c r="GJ473" s="496"/>
      <c r="GK473" s="496"/>
      <c r="GL473" s="496"/>
      <c r="GM473" s="496"/>
      <c r="GN473" s="496"/>
      <c r="GO473" s="496"/>
      <c r="GP473" s="496"/>
      <c r="GQ473" s="496"/>
      <c r="GR473" s="496"/>
      <c r="GS473" s="496"/>
      <c r="GT473" s="496"/>
      <c r="GU473" s="496"/>
      <c r="GV473" s="496"/>
      <c r="GW473" s="496"/>
      <c r="GX473" s="496"/>
      <c r="GY473" s="496"/>
      <c r="GZ473" s="496"/>
      <c r="HA473" s="496"/>
      <c r="HB473" s="496"/>
      <c r="HC473" s="496"/>
      <c r="HD473" s="496"/>
      <c r="HE473" s="496"/>
      <c r="HF473" s="496"/>
      <c r="HG473" s="496"/>
      <c r="HH473" s="496"/>
      <c r="HI473" s="496"/>
      <c r="HJ473" s="496"/>
      <c r="HK473" s="496"/>
      <c r="HL473" s="496"/>
      <c r="HM473" s="496"/>
      <c r="HN473" s="496"/>
      <c r="HO473" s="496"/>
      <c r="HP473" s="496"/>
      <c r="HQ473" s="496"/>
      <c r="HR473" s="496"/>
      <c r="HS473" s="496"/>
      <c r="HT473" s="496"/>
      <c r="HU473" s="496"/>
      <c r="HV473" s="496"/>
      <c r="HW473" s="496"/>
      <c r="HX473" s="496"/>
      <c r="HY473" s="496"/>
      <c r="HZ473" s="496"/>
      <c r="IA473" s="496"/>
      <c r="IB473" s="496"/>
      <c r="IC473" s="496"/>
      <c r="ID473" s="496"/>
      <c r="IE473" s="496"/>
      <c r="IF473" s="496"/>
      <c r="IG473" s="496"/>
      <c r="IH473" s="496"/>
      <c r="II473" s="496"/>
      <c r="IJ473" s="496"/>
      <c r="IK473" s="496"/>
      <c r="IL473" s="496"/>
      <c r="IM473" s="496"/>
      <c r="IN473" s="496"/>
      <c r="IO473" s="496"/>
      <c r="IP473" s="496"/>
      <c r="IQ473" s="496"/>
      <c r="IR473" s="496"/>
      <c r="IS473" s="496"/>
      <c r="IT473" s="496"/>
      <c r="IU473" s="496"/>
      <c r="IV473" s="496"/>
      <c r="IW473" s="496"/>
    </row>
    <row r="474" customFormat="false" ht="12.75" hidden="false" customHeight="false" outlineLevel="1" collapsed="false">
      <c r="A474" s="366"/>
      <c r="B474" s="503"/>
      <c r="C474" s="503"/>
      <c r="D474" s="503"/>
      <c r="E474" s="503"/>
      <c r="F474" s="503"/>
      <c r="G474" s="503"/>
      <c r="H474" s="503"/>
      <c r="I474" s="503"/>
      <c r="J474" s="503"/>
      <c r="K474" s="503"/>
      <c r="L474" s="503"/>
      <c r="M474" s="503"/>
      <c r="N474" s="503"/>
      <c r="O474" s="503"/>
      <c r="P474" s="503"/>
      <c r="Q474" s="503"/>
      <c r="R474" s="503"/>
      <c r="S474" s="503"/>
      <c r="T474" s="503"/>
      <c r="U474" s="503"/>
      <c r="V474" s="496"/>
      <c r="W474" s="496"/>
      <c r="X474" s="496"/>
      <c r="Y474" s="496"/>
      <c r="Z474" s="496"/>
      <c r="AA474" s="496"/>
      <c r="AB474" s="496"/>
      <c r="AC474" s="496"/>
      <c r="AD474" s="496"/>
      <c r="AE474" s="496"/>
      <c r="AF474" s="496"/>
      <c r="AG474" s="496"/>
      <c r="AH474" s="496"/>
      <c r="AI474" s="496"/>
      <c r="AJ474" s="496"/>
      <c r="AK474" s="496"/>
      <c r="AL474" s="496"/>
      <c r="AM474" s="496"/>
      <c r="AN474" s="496"/>
      <c r="AO474" s="496"/>
      <c r="AP474" s="496"/>
      <c r="AQ474" s="496"/>
      <c r="AR474" s="496"/>
      <c r="AS474" s="496"/>
      <c r="AT474" s="496"/>
      <c r="AU474" s="496"/>
      <c r="AV474" s="496"/>
      <c r="AW474" s="496"/>
      <c r="AX474" s="496"/>
      <c r="AY474" s="496"/>
      <c r="AZ474" s="496"/>
      <c r="BA474" s="496"/>
      <c r="BB474" s="496"/>
      <c r="BC474" s="496"/>
      <c r="BD474" s="496"/>
      <c r="BE474" s="496"/>
      <c r="BF474" s="496"/>
      <c r="BG474" s="496"/>
      <c r="BH474" s="496"/>
      <c r="BI474" s="496"/>
      <c r="BJ474" s="496"/>
      <c r="BK474" s="496"/>
      <c r="BL474" s="496"/>
      <c r="BM474" s="496"/>
      <c r="BN474" s="496"/>
      <c r="BO474" s="496"/>
      <c r="BP474" s="496"/>
      <c r="BQ474" s="496"/>
      <c r="BR474" s="496"/>
      <c r="BS474" s="496"/>
      <c r="BT474" s="496"/>
      <c r="BU474" s="496"/>
      <c r="BV474" s="496"/>
      <c r="BW474" s="496"/>
      <c r="BX474" s="496"/>
      <c r="BY474" s="496"/>
      <c r="BZ474" s="496"/>
      <c r="CA474" s="496"/>
      <c r="CB474" s="496"/>
      <c r="CC474" s="496"/>
      <c r="CD474" s="496"/>
      <c r="CE474" s="496"/>
      <c r="CF474" s="496"/>
      <c r="CG474" s="496"/>
      <c r="CH474" s="496"/>
      <c r="CI474" s="496"/>
      <c r="CJ474" s="496"/>
      <c r="CK474" s="496"/>
      <c r="CL474" s="496"/>
      <c r="CM474" s="496"/>
      <c r="CN474" s="496"/>
      <c r="CO474" s="496"/>
      <c r="CP474" s="496"/>
      <c r="CQ474" s="496"/>
      <c r="CR474" s="496"/>
      <c r="CS474" s="496"/>
      <c r="CT474" s="496"/>
      <c r="CU474" s="496"/>
      <c r="CV474" s="496"/>
      <c r="CW474" s="496"/>
      <c r="CX474" s="496"/>
      <c r="CY474" s="496"/>
      <c r="CZ474" s="496"/>
      <c r="DA474" s="496"/>
      <c r="DB474" s="496"/>
      <c r="DC474" s="496"/>
      <c r="DD474" s="496"/>
      <c r="DE474" s="496"/>
      <c r="DF474" s="496"/>
      <c r="DG474" s="496"/>
      <c r="DH474" s="496"/>
      <c r="DI474" s="496"/>
      <c r="DJ474" s="496"/>
      <c r="DK474" s="496"/>
      <c r="DL474" s="496"/>
      <c r="DM474" s="496"/>
      <c r="DN474" s="496"/>
      <c r="DO474" s="496"/>
      <c r="DP474" s="496"/>
      <c r="DQ474" s="496"/>
      <c r="DR474" s="496"/>
      <c r="DS474" s="496"/>
      <c r="DT474" s="496"/>
      <c r="DU474" s="496"/>
      <c r="DV474" s="496"/>
      <c r="DW474" s="496"/>
      <c r="DX474" s="496"/>
      <c r="DY474" s="496"/>
      <c r="DZ474" s="496"/>
      <c r="EA474" s="496"/>
      <c r="EB474" s="496"/>
      <c r="EC474" s="496"/>
      <c r="ED474" s="496"/>
      <c r="EE474" s="496"/>
      <c r="EF474" s="496"/>
      <c r="EG474" s="496"/>
      <c r="EH474" s="496"/>
      <c r="EI474" s="496"/>
      <c r="EJ474" s="496"/>
      <c r="EK474" s="496"/>
      <c r="EL474" s="496"/>
      <c r="EM474" s="496"/>
      <c r="EN474" s="496"/>
      <c r="EO474" s="496"/>
      <c r="EP474" s="496"/>
      <c r="EQ474" s="496"/>
      <c r="ER474" s="496"/>
      <c r="ES474" s="496"/>
      <c r="ET474" s="496"/>
      <c r="EU474" s="496"/>
      <c r="EV474" s="496"/>
      <c r="EW474" s="496"/>
      <c r="EX474" s="496"/>
      <c r="EY474" s="496"/>
      <c r="EZ474" s="496"/>
      <c r="FA474" s="496"/>
      <c r="FB474" s="496"/>
      <c r="FC474" s="496"/>
      <c r="FD474" s="496"/>
      <c r="FE474" s="496"/>
      <c r="FF474" s="496"/>
      <c r="FG474" s="496"/>
      <c r="FH474" s="496"/>
      <c r="FI474" s="496"/>
      <c r="FJ474" s="496"/>
      <c r="FK474" s="496"/>
      <c r="FL474" s="496"/>
      <c r="FM474" s="496"/>
      <c r="FN474" s="496"/>
      <c r="FO474" s="496"/>
      <c r="FP474" s="496"/>
      <c r="FQ474" s="496"/>
      <c r="FR474" s="496"/>
      <c r="FS474" s="496"/>
      <c r="FT474" s="496"/>
      <c r="FU474" s="496"/>
      <c r="FV474" s="496"/>
      <c r="FW474" s="496"/>
      <c r="FX474" s="496"/>
      <c r="FY474" s="496"/>
      <c r="FZ474" s="496"/>
      <c r="GA474" s="496"/>
      <c r="GB474" s="496"/>
      <c r="GC474" s="496"/>
      <c r="GD474" s="496"/>
      <c r="GE474" s="496"/>
      <c r="GF474" s="496"/>
      <c r="GG474" s="496"/>
      <c r="GH474" s="496"/>
      <c r="GI474" s="496"/>
      <c r="GJ474" s="496"/>
      <c r="GK474" s="496"/>
      <c r="GL474" s="496"/>
      <c r="GM474" s="496"/>
      <c r="GN474" s="496"/>
      <c r="GO474" s="496"/>
      <c r="GP474" s="496"/>
      <c r="GQ474" s="496"/>
      <c r="GR474" s="496"/>
      <c r="GS474" s="496"/>
      <c r="GT474" s="496"/>
      <c r="GU474" s="496"/>
      <c r="GV474" s="496"/>
      <c r="GW474" s="496"/>
      <c r="GX474" s="496"/>
      <c r="GY474" s="496"/>
      <c r="GZ474" s="496"/>
      <c r="HA474" s="496"/>
      <c r="HB474" s="496"/>
      <c r="HC474" s="496"/>
      <c r="HD474" s="496"/>
      <c r="HE474" s="496"/>
      <c r="HF474" s="496"/>
      <c r="HG474" s="496"/>
      <c r="HH474" s="496"/>
      <c r="HI474" s="496"/>
      <c r="HJ474" s="496"/>
      <c r="HK474" s="496"/>
      <c r="HL474" s="496"/>
      <c r="HM474" s="496"/>
      <c r="HN474" s="496"/>
      <c r="HO474" s="496"/>
      <c r="HP474" s="496"/>
      <c r="HQ474" s="496"/>
      <c r="HR474" s="496"/>
      <c r="HS474" s="496"/>
      <c r="HT474" s="496"/>
      <c r="HU474" s="496"/>
      <c r="HV474" s="496"/>
      <c r="HW474" s="496"/>
      <c r="HX474" s="496"/>
      <c r="HY474" s="496"/>
      <c r="HZ474" s="496"/>
      <c r="IA474" s="496"/>
      <c r="IB474" s="496"/>
      <c r="IC474" s="496"/>
      <c r="ID474" s="496"/>
      <c r="IE474" s="496"/>
      <c r="IF474" s="496"/>
      <c r="IG474" s="496"/>
      <c r="IH474" s="496"/>
      <c r="II474" s="496"/>
      <c r="IJ474" s="496"/>
      <c r="IK474" s="496"/>
      <c r="IL474" s="496"/>
      <c r="IM474" s="496"/>
      <c r="IN474" s="496"/>
      <c r="IO474" s="496"/>
      <c r="IP474" s="496"/>
      <c r="IQ474" s="496"/>
      <c r="IR474" s="496"/>
      <c r="IS474" s="496"/>
      <c r="IT474" s="496"/>
      <c r="IU474" s="496"/>
      <c r="IV474" s="496"/>
      <c r="IW474" s="496"/>
    </row>
    <row r="475" customFormat="false" ht="12.75" hidden="false" customHeight="false" outlineLevel="1" collapsed="false">
      <c r="A475" s="477"/>
      <c r="B475" s="503"/>
      <c r="C475" s="503"/>
      <c r="D475" s="503"/>
      <c r="E475" s="503"/>
      <c r="F475" s="503"/>
      <c r="G475" s="503"/>
      <c r="H475" s="503"/>
      <c r="I475" s="503"/>
      <c r="J475" s="503"/>
      <c r="K475" s="503"/>
      <c r="L475" s="503"/>
      <c r="M475" s="503"/>
      <c r="N475" s="503"/>
      <c r="O475" s="503"/>
      <c r="P475" s="503"/>
      <c r="Q475" s="503"/>
      <c r="R475" s="503"/>
      <c r="S475" s="503"/>
      <c r="T475" s="503"/>
      <c r="U475" s="503"/>
      <c r="V475" s="496"/>
      <c r="W475" s="496"/>
      <c r="X475" s="496"/>
      <c r="Y475" s="496"/>
      <c r="Z475" s="496"/>
      <c r="AA475" s="496"/>
      <c r="AB475" s="496"/>
      <c r="AC475" s="496"/>
      <c r="AD475" s="496"/>
      <c r="AE475" s="496"/>
      <c r="AF475" s="496"/>
      <c r="AG475" s="496"/>
      <c r="AH475" s="496"/>
      <c r="AI475" s="496"/>
      <c r="AJ475" s="496"/>
      <c r="AK475" s="496"/>
      <c r="AL475" s="496"/>
      <c r="AM475" s="496"/>
      <c r="AN475" s="496"/>
      <c r="AO475" s="496"/>
      <c r="AP475" s="496"/>
      <c r="AQ475" s="496"/>
      <c r="AR475" s="496"/>
      <c r="AS475" s="496"/>
      <c r="AT475" s="496"/>
      <c r="AU475" s="496"/>
      <c r="AV475" s="496"/>
      <c r="AW475" s="496"/>
      <c r="AX475" s="496"/>
      <c r="AY475" s="496"/>
      <c r="AZ475" s="496"/>
      <c r="BA475" s="496"/>
      <c r="BB475" s="496"/>
      <c r="BC475" s="496"/>
      <c r="BD475" s="496"/>
      <c r="BE475" s="496"/>
      <c r="BF475" s="496"/>
      <c r="BG475" s="496"/>
      <c r="BH475" s="496"/>
      <c r="BI475" s="496"/>
      <c r="BJ475" s="496"/>
      <c r="BK475" s="496"/>
      <c r="BL475" s="496"/>
      <c r="BM475" s="496"/>
      <c r="BN475" s="496"/>
      <c r="BO475" s="496"/>
      <c r="BP475" s="496"/>
      <c r="BQ475" s="496"/>
      <c r="BR475" s="496"/>
      <c r="BS475" s="496"/>
      <c r="BT475" s="496"/>
      <c r="BU475" s="496"/>
      <c r="BV475" s="496"/>
      <c r="BW475" s="496"/>
      <c r="BX475" s="496"/>
      <c r="BY475" s="496"/>
      <c r="BZ475" s="496"/>
      <c r="CA475" s="496"/>
      <c r="CB475" s="496"/>
      <c r="CC475" s="496"/>
      <c r="CD475" s="496"/>
      <c r="CE475" s="496"/>
      <c r="CF475" s="496"/>
      <c r="CG475" s="496"/>
      <c r="CH475" s="496"/>
      <c r="CI475" s="496"/>
      <c r="CJ475" s="496"/>
      <c r="CK475" s="496"/>
      <c r="CL475" s="496"/>
      <c r="CM475" s="496"/>
      <c r="CN475" s="496"/>
      <c r="CO475" s="496"/>
      <c r="CP475" s="496"/>
      <c r="CQ475" s="496"/>
      <c r="CR475" s="496"/>
      <c r="CS475" s="496"/>
      <c r="CT475" s="496"/>
      <c r="CU475" s="496"/>
      <c r="CV475" s="496"/>
      <c r="CW475" s="496"/>
      <c r="CX475" s="496"/>
      <c r="CY475" s="496"/>
      <c r="CZ475" s="496"/>
      <c r="DA475" s="496"/>
      <c r="DB475" s="496"/>
      <c r="DC475" s="496"/>
      <c r="DD475" s="496"/>
      <c r="DE475" s="496"/>
      <c r="DF475" s="496"/>
      <c r="DG475" s="496"/>
      <c r="DH475" s="496"/>
      <c r="DI475" s="496"/>
      <c r="DJ475" s="496"/>
      <c r="DK475" s="496"/>
      <c r="DL475" s="496"/>
      <c r="DM475" s="496"/>
      <c r="DN475" s="496"/>
      <c r="DO475" s="496"/>
      <c r="DP475" s="496"/>
      <c r="DQ475" s="496"/>
      <c r="DR475" s="496"/>
      <c r="DS475" s="496"/>
      <c r="DT475" s="496"/>
      <c r="DU475" s="496"/>
      <c r="DV475" s="496"/>
      <c r="DW475" s="496"/>
      <c r="DX475" s="496"/>
      <c r="DY475" s="496"/>
      <c r="DZ475" s="496"/>
      <c r="EA475" s="496"/>
      <c r="EB475" s="496"/>
      <c r="EC475" s="496"/>
      <c r="ED475" s="496"/>
      <c r="EE475" s="496"/>
      <c r="EF475" s="496"/>
      <c r="EG475" s="496"/>
      <c r="EH475" s="496"/>
      <c r="EI475" s="496"/>
      <c r="EJ475" s="496"/>
      <c r="EK475" s="496"/>
      <c r="EL475" s="496"/>
      <c r="EM475" s="496"/>
      <c r="EN475" s="496"/>
      <c r="EO475" s="496"/>
      <c r="EP475" s="496"/>
      <c r="EQ475" s="496"/>
      <c r="ER475" s="496"/>
      <c r="ES475" s="496"/>
      <c r="ET475" s="496"/>
      <c r="EU475" s="496"/>
      <c r="EV475" s="496"/>
      <c r="EW475" s="496"/>
      <c r="EX475" s="496"/>
      <c r="EY475" s="496"/>
      <c r="EZ475" s="496"/>
      <c r="FA475" s="496"/>
      <c r="FB475" s="496"/>
      <c r="FC475" s="496"/>
      <c r="FD475" s="496"/>
      <c r="FE475" s="496"/>
      <c r="FF475" s="496"/>
      <c r="FG475" s="496"/>
      <c r="FH475" s="496"/>
      <c r="FI475" s="496"/>
      <c r="FJ475" s="496"/>
      <c r="FK475" s="496"/>
      <c r="FL475" s="496"/>
      <c r="FM475" s="496"/>
      <c r="FN475" s="496"/>
      <c r="FO475" s="496"/>
      <c r="FP475" s="496"/>
      <c r="FQ475" s="496"/>
      <c r="FR475" s="496"/>
      <c r="FS475" s="496"/>
      <c r="FT475" s="496"/>
      <c r="FU475" s="496"/>
      <c r="FV475" s="496"/>
      <c r="FW475" s="496"/>
      <c r="FX475" s="496"/>
      <c r="FY475" s="496"/>
      <c r="FZ475" s="496"/>
      <c r="GA475" s="496"/>
      <c r="GB475" s="496"/>
      <c r="GC475" s="496"/>
      <c r="GD475" s="496"/>
      <c r="GE475" s="496"/>
      <c r="GF475" s="496"/>
      <c r="GG475" s="496"/>
      <c r="GH475" s="496"/>
      <c r="GI475" s="496"/>
      <c r="GJ475" s="496"/>
      <c r="GK475" s="496"/>
      <c r="GL475" s="496"/>
      <c r="GM475" s="496"/>
      <c r="GN475" s="496"/>
      <c r="GO475" s="496"/>
      <c r="GP475" s="496"/>
      <c r="GQ475" s="496"/>
      <c r="GR475" s="496"/>
      <c r="GS475" s="496"/>
      <c r="GT475" s="496"/>
      <c r="GU475" s="496"/>
      <c r="GV475" s="496"/>
      <c r="GW475" s="496"/>
      <c r="GX475" s="496"/>
      <c r="GY475" s="496"/>
      <c r="GZ475" s="496"/>
      <c r="HA475" s="496"/>
      <c r="HB475" s="496"/>
      <c r="HC475" s="496"/>
      <c r="HD475" s="496"/>
      <c r="HE475" s="496"/>
      <c r="HF475" s="496"/>
      <c r="HG475" s="496"/>
      <c r="HH475" s="496"/>
      <c r="HI475" s="496"/>
      <c r="HJ475" s="496"/>
      <c r="HK475" s="496"/>
      <c r="HL475" s="496"/>
      <c r="HM475" s="496"/>
      <c r="HN475" s="496"/>
      <c r="HO475" s="496"/>
      <c r="HP475" s="496"/>
      <c r="HQ475" s="496"/>
      <c r="HR475" s="496"/>
      <c r="HS475" s="496"/>
      <c r="HT475" s="496"/>
      <c r="HU475" s="496"/>
      <c r="HV475" s="496"/>
      <c r="HW475" s="496"/>
      <c r="HX475" s="496"/>
      <c r="HY475" s="496"/>
      <c r="HZ475" s="496"/>
      <c r="IA475" s="496"/>
      <c r="IB475" s="496"/>
      <c r="IC475" s="496"/>
      <c r="ID475" s="496"/>
      <c r="IE475" s="496"/>
      <c r="IF475" s="496"/>
      <c r="IG475" s="496"/>
      <c r="IH475" s="496"/>
      <c r="II475" s="496"/>
      <c r="IJ475" s="496"/>
      <c r="IK475" s="496"/>
      <c r="IL475" s="496"/>
      <c r="IM475" s="496"/>
      <c r="IN475" s="496"/>
      <c r="IO475" s="496"/>
      <c r="IP475" s="496"/>
      <c r="IQ475" s="496"/>
      <c r="IR475" s="496"/>
      <c r="IS475" s="496"/>
      <c r="IT475" s="496"/>
      <c r="IU475" s="496"/>
      <c r="IV475" s="496"/>
      <c r="IW475" s="496"/>
    </row>
    <row r="476" customFormat="false" ht="12.75" hidden="false" customHeight="false" outlineLevel="1" collapsed="false">
      <c r="A476" s="504"/>
      <c r="B476" s="503"/>
      <c r="C476" s="503"/>
      <c r="D476" s="503"/>
      <c r="E476" s="503"/>
      <c r="F476" s="503"/>
      <c r="G476" s="503"/>
      <c r="H476" s="503"/>
      <c r="I476" s="503"/>
      <c r="J476" s="503"/>
      <c r="K476" s="503"/>
      <c r="L476" s="503"/>
      <c r="M476" s="503"/>
      <c r="N476" s="503"/>
      <c r="O476" s="503"/>
      <c r="P476" s="503"/>
      <c r="Q476" s="503"/>
      <c r="R476" s="503"/>
      <c r="S476" s="503"/>
      <c r="T476" s="503"/>
      <c r="U476" s="503"/>
      <c r="V476" s="496"/>
      <c r="W476" s="496"/>
      <c r="X476" s="496"/>
      <c r="Y476" s="496"/>
      <c r="Z476" s="496"/>
      <c r="AA476" s="496"/>
      <c r="AB476" s="496"/>
      <c r="AC476" s="496"/>
      <c r="AD476" s="496"/>
      <c r="AE476" s="496"/>
      <c r="AF476" s="496"/>
      <c r="AG476" s="496"/>
      <c r="AH476" s="496"/>
      <c r="AI476" s="496"/>
      <c r="AJ476" s="496"/>
      <c r="AK476" s="496"/>
      <c r="AL476" s="496"/>
      <c r="AM476" s="496"/>
      <c r="AN476" s="496"/>
      <c r="AO476" s="496"/>
      <c r="AP476" s="496"/>
      <c r="AQ476" s="496"/>
      <c r="AR476" s="496"/>
      <c r="AS476" s="496"/>
      <c r="AT476" s="496"/>
      <c r="AU476" s="496"/>
      <c r="AV476" s="496"/>
      <c r="AW476" s="496"/>
      <c r="AX476" s="496"/>
      <c r="AY476" s="496"/>
      <c r="AZ476" s="496"/>
      <c r="BA476" s="496"/>
      <c r="BB476" s="496"/>
      <c r="BC476" s="496"/>
      <c r="BD476" s="496"/>
      <c r="BE476" s="496"/>
      <c r="BF476" s="496"/>
      <c r="BG476" s="496"/>
      <c r="BH476" s="496"/>
      <c r="BI476" s="496"/>
      <c r="BJ476" s="496"/>
      <c r="BK476" s="496"/>
      <c r="BL476" s="496"/>
      <c r="BM476" s="496"/>
      <c r="BN476" s="496"/>
      <c r="BO476" s="496"/>
      <c r="BP476" s="496"/>
      <c r="BQ476" s="496"/>
      <c r="BR476" s="496"/>
      <c r="BS476" s="496"/>
      <c r="BT476" s="496"/>
      <c r="BU476" s="496"/>
      <c r="BV476" s="496"/>
      <c r="BW476" s="496"/>
      <c r="BX476" s="496"/>
      <c r="BY476" s="496"/>
      <c r="BZ476" s="496"/>
      <c r="CA476" s="496"/>
      <c r="CB476" s="496"/>
      <c r="CC476" s="496"/>
      <c r="CD476" s="496"/>
      <c r="CE476" s="496"/>
      <c r="CF476" s="496"/>
      <c r="CG476" s="496"/>
      <c r="CH476" s="496"/>
      <c r="CI476" s="496"/>
      <c r="CJ476" s="496"/>
      <c r="CK476" s="496"/>
      <c r="CL476" s="496"/>
      <c r="CM476" s="496"/>
      <c r="CN476" s="496"/>
      <c r="CO476" s="496"/>
      <c r="CP476" s="496"/>
      <c r="CQ476" s="496"/>
      <c r="CR476" s="496"/>
      <c r="CS476" s="496"/>
      <c r="CT476" s="496"/>
      <c r="CU476" s="496"/>
      <c r="CV476" s="496"/>
      <c r="CW476" s="496"/>
      <c r="CX476" s="496"/>
      <c r="CY476" s="496"/>
      <c r="CZ476" s="496"/>
      <c r="DA476" s="496"/>
      <c r="DB476" s="496"/>
      <c r="DC476" s="496"/>
      <c r="DD476" s="496"/>
      <c r="DE476" s="496"/>
      <c r="DF476" s="496"/>
      <c r="DG476" s="496"/>
      <c r="DH476" s="496"/>
      <c r="DI476" s="496"/>
      <c r="DJ476" s="496"/>
      <c r="DK476" s="496"/>
      <c r="DL476" s="496"/>
      <c r="DM476" s="496"/>
      <c r="DN476" s="496"/>
      <c r="DO476" s="496"/>
      <c r="DP476" s="496"/>
      <c r="DQ476" s="496"/>
      <c r="DR476" s="496"/>
      <c r="DS476" s="496"/>
      <c r="DT476" s="496"/>
      <c r="DU476" s="496"/>
      <c r="DV476" s="496"/>
      <c r="DW476" s="496"/>
      <c r="DX476" s="496"/>
      <c r="DY476" s="496"/>
      <c r="DZ476" s="496"/>
      <c r="EA476" s="496"/>
      <c r="EB476" s="496"/>
      <c r="EC476" s="496"/>
      <c r="ED476" s="496"/>
      <c r="EE476" s="496"/>
      <c r="EF476" s="496"/>
      <c r="EG476" s="496"/>
      <c r="EH476" s="496"/>
      <c r="EI476" s="496"/>
      <c r="EJ476" s="496"/>
      <c r="EK476" s="496"/>
      <c r="EL476" s="496"/>
      <c r="EM476" s="496"/>
      <c r="EN476" s="496"/>
      <c r="EO476" s="496"/>
      <c r="EP476" s="496"/>
      <c r="EQ476" s="496"/>
      <c r="ER476" s="496"/>
      <c r="ES476" s="496"/>
      <c r="ET476" s="496"/>
      <c r="EU476" s="496"/>
      <c r="EV476" s="496"/>
      <c r="EW476" s="496"/>
      <c r="EX476" s="496"/>
      <c r="EY476" s="496"/>
      <c r="EZ476" s="496"/>
      <c r="FA476" s="496"/>
      <c r="FB476" s="496"/>
      <c r="FC476" s="496"/>
      <c r="FD476" s="496"/>
      <c r="FE476" s="496"/>
      <c r="FF476" s="496"/>
      <c r="FG476" s="496"/>
      <c r="FH476" s="496"/>
      <c r="FI476" s="496"/>
      <c r="FJ476" s="496"/>
      <c r="FK476" s="496"/>
      <c r="FL476" s="496"/>
      <c r="FM476" s="496"/>
      <c r="FN476" s="496"/>
      <c r="FO476" s="496"/>
      <c r="FP476" s="496"/>
      <c r="FQ476" s="496"/>
      <c r="FR476" s="496"/>
      <c r="FS476" s="496"/>
      <c r="FT476" s="496"/>
      <c r="FU476" s="496"/>
      <c r="FV476" s="496"/>
      <c r="FW476" s="496"/>
      <c r="FX476" s="496"/>
      <c r="FY476" s="496"/>
      <c r="FZ476" s="496"/>
      <c r="GA476" s="496"/>
      <c r="GB476" s="496"/>
      <c r="GC476" s="496"/>
      <c r="GD476" s="496"/>
      <c r="GE476" s="496"/>
      <c r="GF476" s="496"/>
      <c r="GG476" s="496"/>
      <c r="GH476" s="496"/>
      <c r="GI476" s="496"/>
      <c r="GJ476" s="496"/>
      <c r="GK476" s="496"/>
      <c r="GL476" s="496"/>
      <c r="GM476" s="496"/>
      <c r="GN476" s="496"/>
      <c r="GO476" s="496"/>
      <c r="GP476" s="496"/>
      <c r="GQ476" s="496"/>
      <c r="GR476" s="496"/>
      <c r="GS476" s="496"/>
      <c r="GT476" s="496"/>
      <c r="GU476" s="496"/>
      <c r="GV476" s="496"/>
      <c r="GW476" s="496"/>
      <c r="GX476" s="496"/>
      <c r="GY476" s="496"/>
      <c r="GZ476" s="496"/>
      <c r="HA476" s="496"/>
      <c r="HB476" s="496"/>
      <c r="HC476" s="496"/>
      <c r="HD476" s="496"/>
      <c r="HE476" s="496"/>
      <c r="HF476" s="496"/>
      <c r="HG476" s="496"/>
      <c r="HH476" s="496"/>
      <c r="HI476" s="496"/>
      <c r="HJ476" s="496"/>
      <c r="HK476" s="496"/>
      <c r="HL476" s="496"/>
      <c r="HM476" s="496"/>
      <c r="HN476" s="496"/>
      <c r="HO476" s="496"/>
      <c r="HP476" s="496"/>
      <c r="HQ476" s="496"/>
      <c r="HR476" s="496"/>
      <c r="HS476" s="496"/>
      <c r="HT476" s="496"/>
      <c r="HU476" s="496"/>
      <c r="HV476" s="496"/>
      <c r="HW476" s="496"/>
      <c r="HX476" s="496"/>
      <c r="HY476" s="496"/>
      <c r="HZ476" s="496"/>
      <c r="IA476" s="496"/>
      <c r="IB476" s="496"/>
      <c r="IC476" s="496"/>
      <c r="ID476" s="496"/>
      <c r="IE476" s="496"/>
      <c r="IF476" s="496"/>
      <c r="IG476" s="496"/>
      <c r="IH476" s="496"/>
      <c r="II476" s="496"/>
      <c r="IJ476" s="496"/>
      <c r="IK476" s="496"/>
      <c r="IL476" s="496"/>
      <c r="IM476" s="496"/>
      <c r="IN476" s="496"/>
      <c r="IO476" s="496"/>
      <c r="IP476" s="496"/>
      <c r="IQ476" s="496"/>
      <c r="IR476" s="496"/>
      <c r="IS476" s="496"/>
      <c r="IT476" s="496"/>
      <c r="IU476" s="496"/>
      <c r="IV476" s="496"/>
      <c r="IW476" s="496"/>
    </row>
    <row r="477" customFormat="false" ht="12.75" hidden="false" customHeight="false" outlineLevel="1" collapsed="false">
      <c r="A477" s="504"/>
      <c r="B477" s="503"/>
      <c r="C477" s="503"/>
      <c r="D477" s="503"/>
      <c r="E477" s="503"/>
      <c r="F477" s="503"/>
      <c r="G477" s="503"/>
      <c r="H477" s="503"/>
      <c r="I477" s="503"/>
      <c r="J477" s="503"/>
      <c r="K477" s="503"/>
      <c r="L477" s="503"/>
      <c r="M477" s="503"/>
      <c r="N477" s="503"/>
      <c r="O477" s="503"/>
      <c r="P477" s="503"/>
      <c r="Q477" s="503"/>
      <c r="R477" s="503"/>
      <c r="S477" s="503"/>
      <c r="T477" s="503"/>
      <c r="U477" s="503"/>
      <c r="V477" s="496"/>
      <c r="W477" s="496"/>
      <c r="X477" s="496"/>
      <c r="Y477" s="496"/>
      <c r="Z477" s="496"/>
      <c r="AA477" s="496"/>
      <c r="AB477" s="496"/>
      <c r="AC477" s="496"/>
      <c r="AD477" s="496"/>
      <c r="AE477" s="496"/>
      <c r="AF477" s="496"/>
      <c r="AG477" s="496"/>
      <c r="AH477" s="496"/>
      <c r="AI477" s="496"/>
      <c r="AJ477" s="496"/>
      <c r="AK477" s="496"/>
      <c r="AL477" s="496"/>
      <c r="AM477" s="496"/>
      <c r="AN477" s="496"/>
      <c r="AO477" s="496"/>
      <c r="AP477" s="496"/>
      <c r="AQ477" s="496"/>
      <c r="AR477" s="496"/>
      <c r="AS477" s="496"/>
      <c r="AT477" s="496"/>
      <c r="AU477" s="496"/>
      <c r="AV477" s="496"/>
      <c r="AW477" s="496"/>
      <c r="AX477" s="496"/>
      <c r="AY477" s="496"/>
      <c r="AZ477" s="496"/>
      <c r="BA477" s="496"/>
      <c r="BB477" s="496"/>
      <c r="BC477" s="496"/>
      <c r="BD477" s="496"/>
      <c r="BE477" s="496"/>
      <c r="BF477" s="496"/>
      <c r="BG477" s="496"/>
      <c r="BH477" s="496"/>
      <c r="BI477" s="496"/>
      <c r="BJ477" s="496"/>
      <c r="BK477" s="496"/>
      <c r="BL477" s="496"/>
      <c r="BM477" s="496"/>
      <c r="BN477" s="496"/>
      <c r="BO477" s="496"/>
      <c r="BP477" s="496"/>
      <c r="BQ477" s="496"/>
      <c r="BR477" s="496"/>
      <c r="BS477" s="496"/>
      <c r="BT477" s="496"/>
      <c r="BU477" s="496"/>
      <c r="BV477" s="496"/>
      <c r="BW477" s="496"/>
      <c r="BX477" s="496"/>
      <c r="BY477" s="496"/>
      <c r="BZ477" s="496"/>
      <c r="CA477" s="496"/>
      <c r="CB477" s="496"/>
      <c r="CC477" s="496"/>
      <c r="CD477" s="496"/>
      <c r="CE477" s="496"/>
      <c r="CF477" s="496"/>
      <c r="CG477" s="496"/>
      <c r="CH477" s="496"/>
      <c r="CI477" s="496"/>
      <c r="CJ477" s="496"/>
      <c r="CK477" s="496"/>
      <c r="CL477" s="496"/>
      <c r="CM477" s="496"/>
      <c r="CN477" s="496"/>
      <c r="CO477" s="496"/>
      <c r="CP477" s="496"/>
      <c r="CQ477" s="496"/>
      <c r="CR477" s="496"/>
      <c r="CS477" s="496"/>
      <c r="CT477" s="496"/>
      <c r="CU477" s="496"/>
      <c r="CV477" s="496"/>
      <c r="CW477" s="496"/>
      <c r="CX477" s="496"/>
      <c r="CY477" s="496"/>
      <c r="CZ477" s="496"/>
      <c r="DA477" s="496"/>
      <c r="DB477" s="496"/>
      <c r="DC477" s="496"/>
      <c r="DD477" s="496"/>
      <c r="DE477" s="496"/>
      <c r="DF477" s="496"/>
      <c r="DG477" s="496"/>
      <c r="DH477" s="496"/>
      <c r="DI477" s="496"/>
      <c r="DJ477" s="496"/>
      <c r="DK477" s="496"/>
      <c r="DL477" s="496"/>
      <c r="DM477" s="496"/>
      <c r="DN477" s="496"/>
      <c r="DO477" s="496"/>
      <c r="DP477" s="496"/>
      <c r="DQ477" s="496"/>
      <c r="DR477" s="496"/>
      <c r="DS477" s="496"/>
      <c r="DT477" s="496"/>
      <c r="DU477" s="496"/>
      <c r="DV477" s="496"/>
      <c r="DW477" s="496"/>
      <c r="DX477" s="496"/>
      <c r="DY477" s="496"/>
      <c r="DZ477" s="496"/>
      <c r="EA477" s="496"/>
      <c r="EB477" s="496"/>
      <c r="EC477" s="496"/>
      <c r="ED477" s="496"/>
      <c r="EE477" s="496"/>
      <c r="EF477" s="496"/>
      <c r="EG477" s="496"/>
      <c r="EH477" s="496"/>
      <c r="EI477" s="496"/>
      <c r="EJ477" s="496"/>
      <c r="EK477" s="496"/>
      <c r="EL477" s="496"/>
      <c r="EM477" s="496"/>
      <c r="EN477" s="496"/>
      <c r="EO477" s="496"/>
      <c r="EP477" s="496"/>
      <c r="EQ477" s="496"/>
      <c r="ER477" s="496"/>
      <c r="ES477" s="496"/>
      <c r="ET477" s="496"/>
      <c r="EU477" s="496"/>
      <c r="EV477" s="496"/>
      <c r="EW477" s="496"/>
      <c r="EX477" s="496"/>
      <c r="EY477" s="496"/>
      <c r="EZ477" s="496"/>
      <c r="FA477" s="496"/>
      <c r="FB477" s="496"/>
      <c r="FC477" s="496"/>
      <c r="FD477" s="496"/>
      <c r="FE477" s="496"/>
      <c r="FF477" s="496"/>
      <c r="FG477" s="496"/>
      <c r="FH477" s="496"/>
      <c r="FI477" s="496"/>
      <c r="FJ477" s="496"/>
      <c r="FK477" s="496"/>
      <c r="FL477" s="496"/>
      <c r="FM477" s="496"/>
      <c r="FN477" s="496"/>
      <c r="FO477" s="496"/>
      <c r="FP477" s="496"/>
      <c r="FQ477" s="496"/>
      <c r="FR477" s="496"/>
      <c r="FS477" s="496"/>
      <c r="FT477" s="496"/>
      <c r="FU477" s="496"/>
      <c r="FV477" s="496"/>
      <c r="FW477" s="496"/>
      <c r="FX477" s="496"/>
      <c r="FY477" s="496"/>
      <c r="FZ477" s="496"/>
      <c r="GA477" s="496"/>
      <c r="GB477" s="496"/>
      <c r="GC477" s="496"/>
      <c r="GD477" s="496"/>
      <c r="GE477" s="496"/>
      <c r="GF477" s="496"/>
      <c r="GG477" s="496"/>
      <c r="GH477" s="496"/>
      <c r="GI477" s="496"/>
      <c r="GJ477" s="496"/>
      <c r="GK477" s="496"/>
      <c r="GL477" s="496"/>
      <c r="GM477" s="496"/>
      <c r="GN477" s="496"/>
      <c r="GO477" s="496"/>
      <c r="GP477" s="496"/>
      <c r="GQ477" s="496"/>
      <c r="GR477" s="496"/>
      <c r="GS477" s="496"/>
      <c r="GT477" s="496"/>
      <c r="GU477" s="496"/>
      <c r="GV477" s="496"/>
      <c r="GW477" s="496"/>
      <c r="GX477" s="496"/>
      <c r="GY477" s="496"/>
      <c r="GZ477" s="496"/>
      <c r="HA477" s="496"/>
      <c r="HB477" s="496"/>
      <c r="HC477" s="496"/>
      <c r="HD477" s="496"/>
      <c r="HE477" s="496"/>
      <c r="HF477" s="496"/>
      <c r="HG477" s="496"/>
      <c r="HH477" s="496"/>
      <c r="HI477" s="496"/>
      <c r="HJ477" s="496"/>
      <c r="HK477" s="496"/>
      <c r="HL477" s="496"/>
      <c r="HM477" s="496"/>
      <c r="HN477" s="496"/>
      <c r="HO477" s="496"/>
      <c r="HP477" s="496"/>
      <c r="HQ477" s="496"/>
      <c r="HR477" s="496"/>
      <c r="HS477" s="496"/>
      <c r="HT477" s="496"/>
      <c r="HU477" s="496"/>
      <c r="HV477" s="496"/>
      <c r="HW477" s="496"/>
      <c r="HX477" s="496"/>
      <c r="HY477" s="496"/>
      <c r="HZ477" s="496"/>
      <c r="IA477" s="496"/>
      <c r="IB477" s="496"/>
      <c r="IC477" s="496"/>
      <c r="ID477" s="496"/>
      <c r="IE477" s="496"/>
      <c r="IF477" s="496"/>
      <c r="IG477" s="496"/>
      <c r="IH477" s="496"/>
      <c r="II477" s="496"/>
      <c r="IJ477" s="496"/>
      <c r="IK477" s="496"/>
      <c r="IL477" s="496"/>
      <c r="IM477" s="496"/>
      <c r="IN477" s="496"/>
      <c r="IO477" s="496"/>
      <c r="IP477" s="496"/>
      <c r="IQ477" s="496"/>
      <c r="IR477" s="496"/>
      <c r="IS477" s="496"/>
      <c r="IT477" s="496"/>
      <c r="IU477" s="496"/>
      <c r="IV477" s="496"/>
      <c r="IW477" s="496"/>
    </row>
    <row r="478" customFormat="false" ht="12.75" hidden="false" customHeight="false" outlineLevel="1" collapsed="false">
      <c r="A478" s="504"/>
      <c r="B478" s="503"/>
      <c r="C478" s="503"/>
      <c r="D478" s="503"/>
      <c r="E478" s="503"/>
      <c r="F478" s="503"/>
      <c r="G478" s="503"/>
      <c r="H478" s="503"/>
      <c r="I478" s="503"/>
      <c r="J478" s="503"/>
      <c r="K478" s="503"/>
      <c r="L478" s="503"/>
      <c r="M478" s="503"/>
      <c r="N478" s="503"/>
      <c r="O478" s="503"/>
      <c r="P478" s="503"/>
      <c r="Q478" s="503"/>
      <c r="R478" s="503"/>
      <c r="S478" s="503"/>
      <c r="T478" s="503"/>
      <c r="U478" s="503"/>
      <c r="V478" s="496"/>
      <c r="W478" s="496"/>
      <c r="X478" s="496"/>
      <c r="Y478" s="496"/>
      <c r="Z478" s="496"/>
      <c r="AA478" s="496"/>
      <c r="AB478" s="496"/>
      <c r="AC478" s="496"/>
      <c r="AD478" s="496"/>
      <c r="AE478" s="496"/>
      <c r="AF478" s="496"/>
      <c r="AG478" s="496"/>
      <c r="AH478" s="496"/>
      <c r="AI478" s="496"/>
      <c r="AJ478" s="496"/>
      <c r="AK478" s="496"/>
      <c r="AL478" s="496"/>
      <c r="AM478" s="496"/>
      <c r="AN478" s="496"/>
      <c r="AO478" s="496"/>
      <c r="AP478" s="496"/>
      <c r="AQ478" s="496"/>
      <c r="AR478" s="496"/>
      <c r="AS478" s="496"/>
      <c r="AT478" s="496"/>
      <c r="AU478" s="496"/>
      <c r="AV478" s="496"/>
      <c r="AW478" s="496"/>
      <c r="AX478" s="496"/>
      <c r="AY478" s="496"/>
      <c r="AZ478" s="496"/>
      <c r="BA478" s="496"/>
      <c r="BB478" s="496"/>
      <c r="BC478" s="496"/>
      <c r="BD478" s="496"/>
      <c r="BE478" s="496"/>
      <c r="BF478" s="496"/>
      <c r="BG478" s="496"/>
      <c r="BH478" s="496"/>
      <c r="BI478" s="496"/>
      <c r="BJ478" s="496"/>
      <c r="BK478" s="496"/>
      <c r="BL478" s="496"/>
      <c r="BM478" s="496"/>
      <c r="BN478" s="496"/>
      <c r="BO478" s="496"/>
      <c r="BP478" s="496"/>
      <c r="BQ478" s="496"/>
      <c r="BR478" s="496"/>
      <c r="BS478" s="496"/>
      <c r="BT478" s="496"/>
      <c r="BU478" s="496"/>
      <c r="BV478" s="496"/>
      <c r="BW478" s="496"/>
      <c r="BX478" s="496"/>
      <c r="BY478" s="496"/>
      <c r="BZ478" s="496"/>
      <c r="CA478" s="496"/>
      <c r="CB478" s="496"/>
      <c r="CC478" s="496"/>
      <c r="CD478" s="496"/>
      <c r="CE478" s="496"/>
      <c r="CF478" s="496"/>
      <c r="CG478" s="496"/>
      <c r="CH478" s="496"/>
      <c r="CI478" s="496"/>
      <c r="CJ478" s="496"/>
      <c r="CK478" s="496"/>
      <c r="CL478" s="496"/>
      <c r="CM478" s="496"/>
      <c r="CN478" s="496"/>
      <c r="CO478" s="496"/>
      <c r="CP478" s="496"/>
      <c r="CQ478" s="496"/>
      <c r="CR478" s="496"/>
      <c r="CS478" s="496"/>
      <c r="CT478" s="496"/>
      <c r="CU478" s="496"/>
      <c r="CV478" s="496"/>
      <c r="CW478" s="496"/>
      <c r="CX478" s="496"/>
      <c r="CY478" s="496"/>
      <c r="CZ478" s="496"/>
      <c r="DA478" s="496"/>
      <c r="DB478" s="496"/>
      <c r="DC478" s="496"/>
      <c r="DD478" s="496"/>
      <c r="DE478" s="496"/>
      <c r="DF478" s="496"/>
      <c r="DG478" s="496"/>
      <c r="DH478" s="496"/>
      <c r="DI478" s="496"/>
      <c r="DJ478" s="496"/>
      <c r="DK478" s="496"/>
      <c r="DL478" s="496"/>
      <c r="DM478" s="496"/>
      <c r="DN478" s="496"/>
      <c r="DO478" s="496"/>
      <c r="DP478" s="496"/>
      <c r="DQ478" s="496"/>
      <c r="DR478" s="496"/>
      <c r="DS478" s="496"/>
      <c r="DT478" s="496"/>
      <c r="DU478" s="496"/>
      <c r="DV478" s="496"/>
      <c r="DW478" s="496"/>
      <c r="DX478" s="496"/>
      <c r="DY478" s="496"/>
      <c r="DZ478" s="496"/>
      <c r="EA478" s="496"/>
      <c r="EB478" s="496"/>
      <c r="EC478" s="496"/>
      <c r="ED478" s="496"/>
      <c r="EE478" s="496"/>
      <c r="EF478" s="496"/>
      <c r="EG478" s="496"/>
      <c r="EH478" s="496"/>
      <c r="EI478" s="496"/>
      <c r="EJ478" s="496"/>
      <c r="EK478" s="496"/>
      <c r="EL478" s="496"/>
      <c r="EM478" s="496"/>
      <c r="EN478" s="496"/>
      <c r="EO478" s="496"/>
      <c r="EP478" s="496"/>
      <c r="EQ478" s="496"/>
      <c r="ER478" s="496"/>
      <c r="ES478" s="496"/>
      <c r="ET478" s="496"/>
      <c r="EU478" s="496"/>
      <c r="EV478" s="496"/>
      <c r="EW478" s="496"/>
      <c r="EX478" s="496"/>
      <c r="EY478" s="496"/>
      <c r="EZ478" s="496"/>
      <c r="FA478" s="496"/>
      <c r="FB478" s="496"/>
      <c r="FC478" s="496"/>
      <c r="FD478" s="496"/>
      <c r="FE478" s="496"/>
      <c r="FF478" s="496"/>
      <c r="FG478" s="496"/>
      <c r="FH478" s="496"/>
      <c r="FI478" s="496"/>
      <c r="FJ478" s="496"/>
      <c r="FK478" s="496"/>
      <c r="FL478" s="496"/>
      <c r="FM478" s="496"/>
      <c r="FN478" s="496"/>
      <c r="FO478" s="496"/>
      <c r="FP478" s="496"/>
      <c r="FQ478" s="496"/>
      <c r="FR478" s="496"/>
      <c r="FS478" s="496"/>
      <c r="FT478" s="496"/>
      <c r="FU478" s="496"/>
      <c r="FV478" s="496"/>
      <c r="FW478" s="496"/>
      <c r="FX478" s="496"/>
      <c r="FY478" s="496"/>
      <c r="FZ478" s="496"/>
      <c r="GA478" s="496"/>
      <c r="GB478" s="496"/>
      <c r="GC478" s="496"/>
      <c r="GD478" s="496"/>
      <c r="GE478" s="496"/>
      <c r="GF478" s="496"/>
      <c r="GG478" s="496"/>
      <c r="GH478" s="496"/>
      <c r="GI478" s="496"/>
      <c r="GJ478" s="496"/>
      <c r="GK478" s="496"/>
      <c r="GL478" s="496"/>
      <c r="GM478" s="496"/>
      <c r="GN478" s="496"/>
      <c r="GO478" s="496"/>
      <c r="GP478" s="496"/>
      <c r="GQ478" s="496"/>
      <c r="GR478" s="496"/>
      <c r="GS478" s="496"/>
      <c r="GT478" s="496"/>
      <c r="GU478" s="496"/>
      <c r="GV478" s="496"/>
      <c r="GW478" s="496"/>
      <c r="GX478" s="496"/>
      <c r="GY478" s="496"/>
      <c r="GZ478" s="496"/>
      <c r="HA478" s="496"/>
      <c r="HB478" s="496"/>
      <c r="HC478" s="496"/>
      <c r="HD478" s="496"/>
      <c r="HE478" s="496"/>
      <c r="HF478" s="496"/>
      <c r="HG478" s="496"/>
      <c r="HH478" s="496"/>
      <c r="HI478" s="496"/>
      <c r="HJ478" s="496"/>
      <c r="HK478" s="496"/>
      <c r="HL478" s="496"/>
      <c r="HM478" s="496"/>
      <c r="HN478" s="496"/>
      <c r="HO478" s="496"/>
      <c r="HP478" s="496"/>
      <c r="HQ478" s="496"/>
      <c r="HR478" s="496"/>
      <c r="HS478" s="496"/>
      <c r="HT478" s="496"/>
      <c r="HU478" s="496"/>
      <c r="HV478" s="496"/>
      <c r="HW478" s="496"/>
      <c r="HX478" s="496"/>
      <c r="HY478" s="496"/>
      <c r="HZ478" s="496"/>
      <c r="IA478" s="496"/>
      <c r="IB478" s="496"/>
      <c r="IC478" s="496"/>
      <c r="ID478" s="496"/>
      <c r="IE478" s="496"/>
      <c r="IF478" s="496"/>
      <c r="IG478" s="496"/>
      <c r="IH478" s="496"/>
      <c r="II478" s="496"/>
      <c r="IJ478" s="496"/>
      <c r="IK478" s="496"/>
      <c r="IL478" s="496"/>
      <c r="IM478" s="496"/>
      <c r="IN478" s="496"/>
      <c r="IO478" s="496"/>
      <c r="IP478" s="496"/>
      <c r="IQ478" s="496"/>
      <c r="IR478" s="496"/>
      <c r="IS478" s="496"/>
      <c r="IT478" s="496"/>
      <c r="IU478" s="496"/>
      <c r="IV478" s="496"/>
      <c r="IW478" s="496"/>
    </row>
    <row r="479" customFormat="false" ht="12.75" hidden="false" customHeight="false" outlineLevel="1" collapsed="false">
      <c r="A479" s="504"/>
      <c r="B479" s="503"/>
      <c r="C479" s="503"/>
      <c r="D479" s="503"/>
      <c r="E479" s="503"/>
      <c r="F479" s="503"/>
      <c r="G479" s="503"/>
      <c r="H479" s="503"/>
      <c r="I479" s="503"/>
      <c r="J479" s="503"/>
      <c r="K479" s="503"/>
      <c r="L479" s="503"/>
      <c r="M479" s="503"/>
      <c r="N479" s="503"/>
      <c r="O479" s="503"/>
      <c r="P479" s="503"/>
      <c r="Q479" s="503"/>
      <c r="R479" s="503"/>
      <c r="S479" s="503"/>
      <c r="T479" s="503"/>
      <c r="U479" s="503"/>
      <c r="V479" s="496"/>
      <c r="W479" s="496"/>
      <c r="X479" s="496"/>
      <c r="Y479" s="496"/>
      <c r="Z479" s="496"/>
      <c r="AA479" s="496"/>
      <c r="AB479" s="496"/>
      <c r="AC479" s="496"/>
      <c r="AD479" s="496"/>
      <c r="AE479" s="496"/>
      <c r="AF479" s="496"/>
      <c r="AG479" s="496"/>
      <c r="AH479" s="496"/>
      <c r="AI479" s="496"/>
      <c r="AJ479" s="496"/>
      <c r="AK479" s="496"/>
      <c r="AL479" s="496"/>
      <c r="AM479" s="496"/>
      <c r="AN479" s="496"/>
      <c r="AO479" s="496"/>
      <c r="AP479" s="496"/>
      <c r="AQ479" s="496"/>
      <c r="AR479" s="496"/>
      <c r="AS479" s="496"/>
      <c r="AT479" s="496"/>
      <c r="AU479" s="496"/>
      <c r="AV479" s="496"/>
      <c r="AW479" s="496"/>
      <c r="AX479" s="496"/>
      <c r="AY479" s="496"/>
      <c r="AZ479" s="496"/>
      <c r="BA479" s="496"/>
      <c r="BB479" s="496"/>
      <c r="BC479" s="496"/>
      <c r="BD479" s="496"/>
      <c r="BE479" s="496"/>
      <c r="BF479" s="496"/>
      <c r="BG479" s="496"/>
      <c r="BH479" s="496"/>
      <c r="BI479" s="496"/>
      <c r="BJ479" s="496"/>
      <c r="BK479" s="496"/>
      <c r="BL479" s="496"/>
      <c r="BM479" s="496"/>
      <c r="BN479" s="496"/>
      <c r="BO479" s="496"/>
      <c r="BP479" s="496"/>
      <c r="BQ479" s="496"/>
      <c r="BR479" s="496"/>
      <c r="BS479" s="496"/>
      <c r="BT479" s="496"/>
      <c r="BU479" s="496"/>
      <c r="BV479" s="496"/>
      <c r="BW479" s="496"/>
      <c r="BX479" s="496"/>
      <c r="BY479" s="496"/>
      <c r="BZ479" s="496"/>
      <c r="CA479" s="496"/>
      <c r="CB479" s="496"/>
      <c r="CC479" s="496"/>
      <c r="CD479" s="496"/>
      <c r="CE479" s="496"/>
      <c r="CF479" s="496"/>
      <c r="CG479" s="496"/>
      <c r="CH479" s="496"/>
      <c r="CI479" s="496"/>
      <c r="CJ479" s="496"/>
      <c r="CK479" s="496"/>
      <c r="CL479" s="496"/>
      <c r="CM479" s="496"/>
      <c r="CN479" s="496"/>
      <c r="CO479" s="496"/>
      <c r="CP479" s="496"/>
      <c r="CQ479" s="496"/>
      <c r="CR479" s="496"/>
      <c r="CS479" s="496"/>
      <c r="CT479" s="496"/>
      <c r="CU479" s="496"/>
      <c r="CV479" s="496"/>
      <c r="CW479" s="496"/>
      <c r="CX479" s="496"/>
      <c r="CY479" s="496"/>
      <c r="CZ479" s="496"/>
      <c r="DA479" s="496"/>
      <c r="DB479" s="496"/>
      <c r="DC479" s="496"/>
      <c r="DD479" s="496"/>
      <c r="DE479" s="496"/>
      <c r="DF479" s="496"/>
      <c r="DG479" s="496"/>
      <c r="DH479" s="496"/>
      <c r="DI479" s="496"/>
      <c r="DJ479" s="496"/>
      <c r="DK479" s="496"/>
      <c r="DL479" s="496"/>
      <c r="DM479" s="496"/>
      <c r="DN479" s="496"/>
      <c r="DO479" s="496"/>
      <c r="DP479" s="496"/>
      <c r="DQ479" s="496"/>
      <c r="DR479" s="496"/>
      <c r="DS479" s="496"/>
      <c r="DT479" s="496"/>
      <c r="DU479" s="496"/>
      <c r="DV479" s="496"/>
      <c r="DW479" s="496"/>
      <c r="DX479" s="496"/>
      <c r="DY479" s="496"/>
      <c r="DZ479" s="496"/>
      <c r="EA479" s="496"/>
      <c r="EB479" s="496"/>
      <c r="EC479" s="496"/>
      <c r="ED479" s="496"/>
      <c r="EE479" s="496"/>
      <c r="EF479" s="496"/>
      <c r="EG479" s="496"/>
      <c r="EH479" s="496"/>
      <c r="EI479" s="496"/>
      <c r="EJ479" s="496"/>
      <c r="EK479" s="496"/>
      <c r="EL479" s="496"/>
      <c r="EM479" s="496"/>
      <c r="EN479" s="496"/>
      <c r="EO479" s="496"/>
      <c r="EP479" s="496"/>
      <c r="EQ479" s="496"/>
      <c r="ER479" s="496"/>
      <c r="ES479" s="496"/>
      <c r="ET479" s="496"/>
      <c r="EU479" s="496"/>
      <c r="EV479" s="496"/>
      <c r="EW479" s="496"/>
      <c r="EX479" s="496"/>
      <c r="EY479" s="496"/>
      <c r="EZ479" s="496"/>
      <c r="FA479" s="496"/>
      <c r="FB479" s="496"/>
      <c r="FC479" s="496"/>
      <c r="FD479" s="496"/>
      <c r="FE479" s="496"/>
      <c r="FF479" s="496"/>
      <c r="FG479" s="496"/>
      <c r="FH479" s="496"/>
      <c r="FI479" s="496"/>
      <c r="FJ479" s="496"/>
      <c r="FK479" s="496"/>
      <c r="FL479" s="496"/>
      <c r="FM479" s="496"/>
      <c r="FN479" s="496"/>
      <c r="FO479" s="496"/>
      <c r="FP479" s="496"/>
      <c r="FQ479" s="496"/>
      <c r="FR479" s="496"/>
      <c r="FS479" s="496"/>
      <c r="FT479" s="496"/>
      <c r="FU479" s="496"/>
      <c r="FV479" s="496"/>
      <c r="FW479" s="496"/>
      <c r="FX479" s="496"/>
      <c r="FY479" s="496"/>
      <c r="FZ479" s="496"/>
      <c r="GA479" s="496"/>
      <c r="GB479" s="496"/>
      <c r="GC479" s="496"/>
      <c r="GD479" s="496"/>
      <c r="GE479" s="496"/>
      <c r="GF479" s="496"/>
      <c r="GG479" s="496"/>
      <c r="GH479" s="496"/>
      <c r="GI479" s="496"/>
      <c r="GJ479" s="496"/>
      <c r="GK479" s="496"/>
      <c r="GL479" s="496"/>
      <c r="GM479" s="496"/>
      <c r="GN479" s="496"/>
      <c r="GO479" s="496"/>
      <c r="GP479" s="496"/>
      <c r="GQ479" s="496"/>
      <c r="GR479" s="496"/>
      <c r="GS479" s="496"/>
      <c r="GT479" s="496"/>
      <c r="GU479" s="496"/>
      <c r="GV479" s="496"/>
      <c r="GW479" s="496"/>
      <c r="GX479" s="496"/>
      <c r="GY479" s="496"/>
      <c r="GZ479" s="496"/>
      <c r="HA479" s="496"/>
      <c r="HB479" s="496"/>
      <c r="HC479" s="496"/>
      <c r="HD479" s="496"/>
      <c r="HE479" s="496"/>
      <c r="HF479" s="496"/>
      <c r="HG479" s="496"/>
      <c r="HH479" s="496"/>
      <c r="HI479" s="496"/>
      <c r="HJ479" s="496"/>
      <c r="HK479" s="496"/>
      <c r="HL479" s="496"/>
      <c r="HM479" s="496"/>
      <c r="HN479" s="496"/>
      <c r="HO479" s="496"/>
      <c r="HP479" s="496"/>
      <c r="HQ479" s="496"/>
      <c r="HR479" s="496"/>
      <c r="HS479" s="496"/>
      <c r="HT479" s="496"/>
      <c r="HU479" s="496"/>
      <c r="HV479" s="496"/>
      <c r="HW479" s="496"/>
      <c r="HX479" s="496"/>
      <c r="HY479" s="496"/>
      <c r="HZ479" s="496"/>
      <c r="IA479" s="496"/>
      <c r="IB479" s="496"/>
      <c r="IC479" s="496"/>
      <c r="ID479" s="496"/>
      <c r="IE479" s="496"/>
      <c r="IF479" s="496"/>
      <c r="IG479" s="496"/>
      <c r="IH479" s="496"/>
      <c r="II479" s="496"/>
      <c r="IJ479" s="496"/>
      <c r="IK479" s="496"/>
      <c r="IL479" s="496"/>
      <c r="IM479" s="496"/>
      <c r="IN479" s="496"/>
      <c r="IO479" s="496"/>
      <c r="IP479" s="496"/>
      <c r="IQ479" s="496"/>
      <c r="IR479" s="496"/>
      <c r="IS479" s="496"/>
      <c r="IT479" s="496"/>
      <c r="IU479" s="496"/>
      <c r="IV479" s="496"/>
      <c r="IW479" s="496"/>
    </row>
    <row r="480" customFormat="false" ht="12.75" hidden="false" customHeight="false" outlineLevel="1" collapsed="false">
      <c r="A480" s="504"/>
      <c r="B480" s="503"/>
      <c r="C480" s="503"/>
      <c r="D480" s="503"/>
      <c r="E480" s="503"/>
      <c r="F480" s="503"/>
      <c r="G480" s="503"/>
      <c r="H480" s="503"/>
      <c r="I480" s="503"/>
      <c r="J480" s="503"/>
      <c r="K480" s="503"/>
      <c r="L480" s="503"/>
      <c r="M480" s="503"/>
      <c r="N480" s="503"/>
      <c r="O480" s="503"/>
      <c r="P480" s="503"/>
      <c r="Q480" s="503"/>
      <c r="R480" s="503"/>
      <c r="S480" s="503"/>
      <c r="T480" s="503"/>
      <c r="U480" s="503"/>
      <c r="V480" s="496"/>
      <c r="W480" s="496"/>
      <c r="X480" s="496"/>
      <c r="Y480" s="496"/>
      <c r="Z480" s="496"/>
      <c r="AA480" s="496"/>
      <c r="AB480" s="496"/>
      <c r="AC480" s="496"/>
      <c r="AD480" s="496"/>
      <c r="AE480" s="496"/>
      <c r="AF480" s="496"/>
      <c r="AG480" s="496"/>
      <c r="AH480" s="496"/>
      <c r="AI480" s="496"/>
      <c r="AJ480" s="496"/>
      <c r="AK480" s="496"/>
      <c r="AL480" s="496"/>
      <c r="AM480" s="496"/>
      <c r="AN480" s="496"/>
      <c r="AO480" s="496"/>
      <c r="AP480" s="496"/>
      <c r="AQ480" s="496"/>
      <c r="AR480" s="496"/>
      <c r="AS480" s="496"/>
      <c r="AT480" s="496"/>
      <c r="AU480" s="496"/>
      <c r="AV480" s="496"/>
      <c r="AW480" s="496"/>
      <c r="AX480" s="496"/>
      <c r="AY480" s="496"/>
      <c r="AZ480" s="496"/>
      <c r="BA480" s="496"/>
      <c r="BB480" s="496"/>
      <c r="BC480" s="496"/>
      <c r="BD480" s="496"/>
      <c r="BE480" s="496"/>
      <c r="BF480" s="496"/>
      <c r="BG480" s="496"/>
      <c r="BH480" s="496"/>
      <c r="BI480" s="496"/>
      <c r="BJ480" s="496"/>
      <c r="BK480" s="496"/>
      <c r="BL480" s="496"/>
      <c r="BM480" s="496"/>
      <c r="BN480" s="496"/>
      <c r="BO480" s="496"/>
      <c r="BP480" s="496"/>
      <c r="BQ480" s="496"/>
      <c r="BR480" s="496"/>
      <c r="BS480" s="496"/>
      <c r="BT480" s="496"/>
      <c r="BU480" s="496"/>
      <c r="BV480" s="496"/>
      <c r="BW480" s="496"/>
      <c r="BX480" s="496"/>
      <c r="BY480" s="496"/>
      <c r="BZ480" s="496"/>
      <c r="CA480" s="496"/>
      <c r="CB480" s="496"/>
      <c r="CC480" s="496"/>
      <c r="CD480" s="496"/>
      <c r="CE480" s="496"/>
      <c r="CF480" s="496"/>
      <c r="CG480" s="496"/>
      <c r="CH480" s="496"/>
      <c r="CI480" s="496"/>
      <c r="CJ480" s="496"/>
      <c r="CK480" s="496"/>
      <c r="CL480" s="496"/>
      <c r="CM480" s="496"/>
      <c r="CN480" s="496"/>
      <c r="CO480" s="496"/>
      <c r="CP480" s="496"/>
      <c r="CQ480" s="496"/>
      <c r="CR480" s="496"/>
      <c r="CS480" s="496"/>
      <c r="CT480" s="496"/>
      <c r="CU480" s="496"/>
      <c r="CV480" s="496"/>
      <c r="CW480" s="496"/>
      <c r="CX480" s="496"/>
      <c r="CY480" s="496"/>
      <c r="CZ480" s="496"/>
      <c r="DA480" s="496"/>
      <c r="DB480" s="496"/>
      <c r="DC480" s="496"/>
      <c r="DD480" s="496"/>
      <c r="DE480" s="496"/>
      <c r="DF480" s="496"/>
      <c r="DG480" s="496"/>
      <c r="DH480" s="496"/>
      <c r="DI480" s="496"/>
      <c r="DJ480" s="496"/>
      <c r="DK480" s="496"/>
      <c r="DL480" s="496"/>
      <c r="DM480" s="496"/>
      <c r="DN480" s="496"/>
      <c r="DO480" s="496"/>
      <c r="DP480" s="496"/>
      <c r="DQ480" s="496"/>
      <c r="DR480" s="496"/>
      <c r="DS480" s="496"/>
      <c r="DT480" s="496"/>
      <c r="DU480" s="496"/>
      <c r="DV480" s="496"/>
      <c r="DW480" s="496"/>
      <c r="DX480" s="496"/>
      <c r="DY480" s="496"/>
      <c r="DZ480" s="496"/>
      <c r="EA480" s="496"/>
      <c r="EB480" s="496"/>
      <c r="EC480" s="496"/>
      <c r="ED480" s="496"/>
      <c r="EE480" s="496"/>
      <c r="EF480" s="496"/>
      <c r="EG480" s="496"/>
      <c r="EH480" s="496"/>
      <c r="EI480" s="496"/>
      <c r="EJ480" s="496"/>
      <c r="EK480" s="496"/>
      <c r="EL480" s="496"/>
      <c r="EM480" s="496"/>
      <c r="EN480" s="496"/>
      <c r="EO480" s="496"/>
      <c r="EP480" s="496"/>
      <c r="EQ480" s="496"/>
      <c r="ER480" s="496"/>
      <c r="ES480" s="496"/>
      <c r="ET480" s="496"/>
      <c r="EU480" s="496"/>
      <c r="EV480" s="496"/>
      <c r="EW480" s="496"/>
      <c r="EX480" s="496"/>
      <c r="EY480" s="496"/>
      <c r="EZ480" s="496"/>
      <c r="FA480" s="496"/>
      <c r="FB480" s="496"/>
      <c r="FC480" s="496"/>
      <c r="FD480" s="496"/>
      <c r="FE480" s="496"/>
      <c r="FF480" s="496"/>
      <c r="FG480" s="496"/>
      <c r="FH480" s="496"/>
      <c r="FI480" s="496"/>
      <c r="FJ480" s="496"/>
      <c r="FK480" s="496"/>
      <c r="FL480" s="496"/>
      <c r="FM480" s="496"/>
      <c r="FN480" s="496"/>
      <c r="FO480" s="496"/>
      <c r="FP480" s="496"/>
      <c r="FQ480" s="496"/>
      <c r="FR480" s="496"/>
      <c r="FS480" s="496"/>
      <c r="FT480" s="496"/>
      <c r="FU480" s="496"/>
      <c r="FV480" s="496"/>
      <c r="FW480" s="496"/>
      <c r="FX480" s="496"/>
      <c r="FY480" s="496"/>
      <c r="FZ480" s="496"/>
      <c r="GA480" s="496"/>
      <c r="GB480" s="496"/>
      <c r="GC480" s="496"/>
      <c r="GD480" s="496"/>
      <c r="GE480" s="496"/>
      <c r="GF480" s="496"/>
      <c r="GG480" s="496"/>
      <c r="GH480" s="496"/>
      <c r="GI480" s="496"/>
      <c r="GJ480" s="496"/>
      <c r="GK480" s="496"/>
      <c r="GL480" s="496"/>
      <c r="GM480" s="496"/>
      <c r="GN480" s="496"/>
      <c r="GO480" s="496"/>
      <c r="GP480" s="496"/>
      <c r="GQ480" s="496"/>
      <c r="GR480" s="496"/>
      <c r="GS480" s="496"/>
      <c r="GT480" s="496"/>
      <c r="GU480" s="496"/>
      <c r="GV480" s="496"/>
      <c r="GW480" s="496"/>
      <c r="GX480" s="496"/>
      <c r="GY480" s="496"/>
      <c r="GZ480" s="496"/>
      <c r="HA480" s="496"/>
      <c r="HB480" s="496"/>
      <c r="HC480" s="496"/>
      <c r="HD480" s="496"/>
      <c r="HE480" s="496"/>
      <c r="HF480" s="496"/>
      <c r="HG480" s="496"/>
      <c r="HH480" s="496"/>
      <c r="HI480" s="496"/>
      <c r="HJ480" s="496"/>
      <c r="HK480" s="496"/>
      <c r="HL480" s="496"/>
      <c r="HM480" s="496"/>
      <c r="HN480" s="496"/>
      <c r="HO480" s="496"/>
      <c r="HP480" s="496"/>
      <c r="HQ480" s="496"/>
      <c r="HR480" s="496"/>
      <c r="HS480" s="496"/>
      <c r="HT480" s="496"/>
      <c r="HU480" s="496"/>
      <c r="HV480" s="496"/>
      <c r="HW480" s="496"/>
      <c r="HX480" s="496"/>
      <c r="HY480" s="496"/>
      <c r="HZ480" s="496"/>
      <c r="IA480" s="496"/>
      <c r="IB480" s="496"/>
      <c r="IC480" s="496"/>
      <c r="ID480" s="496"/>
      <c r="IE480" s="496"/>
      <c r="IF480" s="496"/>
      <c r="IG480" s="496"/>
      <c r="IH480" s="496"/>
      <c r="II480" s="496"/>
      <c r="IJ480" s="496"/>
      <c r="IK480" s="496"/>
      <c r="IL480" s="496"/>
      <c r="IM480" s="496"/>
      <c r="IN480" s="496"/>
      <c r="IO480" s="496"/>
      <c r="IP480" s="496"/>
      <c r="IQ480" s="496"/>
      <c r="IR480" s="496"/>
      <c r="IS480" s="496"/>
      <c r="IT480" s="496"/>
      <c r="IU480" s="496"/>
      <c r="IV480" s="496"/>
      <c r="IW480" s="496"/>
    </row>
    <row r="481" customFormat="false" ht="12.75" hidden="false" customHeight="false" outlineLevel="1" collapsed="false">
      <c r="A481" s="458"/>
      <c r="B481" s="503"/>
      <c r="C481" s="503"/>
      <c r="D481" s="503"/>
      <c r="E481" s="503"/>
      <c r="F481" s="503"/>
      <c r="G481" s="503"/>
      <c r="H481" s="503"/>
      <c r="I481" s="503"/>
      <c r="J481" s="503"/>
      <c r="K481" s="503"/>
      <c r="L481" s="503"/>
      <c r="M481" s="503"/>
      <c r="N481" s="503"/>
      <c r="O481" s="503"/>
      <c r="P481" s="503"/>
      <c r="Q481" s="503"/>
      <c r="R481" s="503"/>
      <c r="S481" s="503"/>
      <c r="T481" s="503"/>
      <c r="U481" s="503"/>
      <c r="V481" s="496"/>
      <c r="W481" s="496"/>
      <c r="X481" s="496"/>
      <c r="Y481" s="496"/>
      <c r="Z481" s="496"/>
      <c r="AA481" s="496"/>
      <c r="AB481" s="496"/>
      <c r="AC481" s="496"/>
      <c r="AD481" s="496"/>
      <c r="AE481" s="496"/>
      <c r="AF481" s="496"/>
      <c r="AG481" s="496"/>
      <c r="AH481" s="496"/>
      <c r="AI481" s="496"/>
      <c r="AJ481" s="496"/>
      <c r="AK481" s="496"/>
      <c r="AL481" s="496"/>
      <c r="AM481" s="496"/>
      <c r="AN481" s="496"/>
      <c r="AO481" s="496"/>
      <c r="AP481" s="496"/>
      <c r="AQ481" s="496"/>
      <c r="AR481" s="496"/>
      <c r="AS481" s="496"/>
      <c r="AT481" s="496"/>
      <c r="AU481" s="496"/>
      <c r="AV481" s="496"/>
      <c r="AW481" s="496"/>
      <c r="AX481" s="496"/>
      <c r="AY481" s="496"/>
      <c r="AZ481" s="496"/>
      <c r="BA481" s="496"/>
      <c r="BB481" s="496"/>
      <c r="BC481" s="496"/>
      <c r="BD481" s="496"/>
      <c r="BE481" s="496"/>
      <c r="BF481" s="496"/>
      <c r="BG481" s="496"/>
      <c r="BH481" s="496"/>
      <c r="BI481" s="496"/>
      <c r="BJ481" s="496"/>
      <c r="BK481" s="496"/>
      <c r="BL481" s="496"/>
      <c r="BM481" s="496"/>
      <c r="BN481" s="496"/>
      <c r="BO481" s="496"/>
      <c r="BP481" s="496"/>
      <c r="BQ481" s="496"/>
      <c r="BR481" s="496"/>
      <c r="BS481" s="496"/>
      <c r="BT481" s="496"/>
      <c r="BU481" s="496"/>
      <c r="BV481" s="496"/>
      <c r="BW481" s="496"/>
      <c r="BX481" s="496"/>
      <c r="BY481" s="496"/>
      <c r="BZ481" s="496"/>
      <c r="CA481" s="496"/>
      <c r="CB481" s="496"/>
      <c r="CC481" s="496"/>
      <c r="CD481" s="496"/>
      <c r="CE481" s="496"/>
      <c r="CF481" s="496"/>
      <c r="CG481" s="496"/>
      <c r="CH481" s="496"/>
      <c r="CI481" s="496"/>
      <c r="CJ481" s="496"/>
      <c r="CK481" s="496"/>
      <c r="CL481" s="496"/>
      <c r="CM481" s="496"/>
      <c r="CN481" s="496"/>
      <c r="CO481" s="496"/>
      <c r="CP481" s="496"/>
      <c r="CQ481" s="496"/>
      <c r="CR481" s="496"/>
      <c r="CS481" s="496"/>
      <c r="CT481" s="496"/>
      <c r="CU481" s="496"/>
      <c r="CV481" s="496"/>
      <c r="CW481" s="496"/>
      <c r="CX481" s="496"/>
      <c r="CY481" s="496"/>
      <c r="CZ481" s="496"/>
      <c r="DA481" s="496"/>
      <c r="DB481" s="496"/>
      <c r="DC481" s="496"/>
      <c r="DD481" s="496"/>
      <c r="DE481" s="496"/>
      <c r="DF481" s="496"/>
      <c r="DG481" s="496"/>
      <c r="DH481" s="496"/>
      <c r="DI481" s="496"/>
      <c r="DJ481" s="496"/>
      <c r="DK481" s="496"/>
      <c r="DL481" s="496"/>
      <c r="DM481" s="496"/>
      <c r="DN481" s="496"/>
      <c r="DO481" s="496"/>
      <c r="DP481" s="496"/>
      <c r="DQ481" s="496"/>
      <c r="DR481" s="496"/>
      <c r="DS481" s="496"/>
      <c r="DT481" s="496"/>
      <c r="DU481" s="496"/>
      <c r="DV481" s="496"/>
      <c r="DW481" s="496"/>
      <c r="DX481" s="496"/>
      <c r="DY481" s="496"/>
      <c r="DZ481" s="496"/>
      <c r="EA481" s="496"/>
      <c r="EB481" s="496"/>
      <c r="EC481" s="496"/>
      <c r="ED481" s="496"/>
      <c r="EE481" s="496"/>
      <c r="EF481" s="496"/>
      <c r="EG481" s="496"/>
      <c r="EH481" s="496"/>
      <c r="EI481" s="496"/>
      <c r="EJ481" s="496"/>
      <c r="EK481" s="496"/>
      <c r="EL481" s="496"/>
      <c r="EM481" s="496"/>
      <c r="EN481" s="496"/>
      <c r="EO481" s="496"/>
      <c r="EP481" s="496"/>
      <c r="EQ481" s="496"/>
      <c r="ER481" s="496"/>
      <c r="ES481" s="496"/>
      <c r="ET481" s="496"/>
      <c r="EU481" s="496"/>
      <c r="EV481" s="496"/>
      <c r="EW481" s="496"/>
      <c r="EX481" s="496"/>
      <c r="EY481" s="496"/>
      <c r="EZ481" s="496"/>
      <c r="FA481" s="496"/>
      <c r="FB481" s="496"/>
      <c r="FC481" s="496"/>
      <c r="FD481" s="496"/>
      <c r="FE481" s="496"/>
      <c r="FF481" s="496"/>
      <c r="FG481" s="496"/>
      <c r="FH481" s="496"/>
      <c r="FI481" s="496"/>
      <c r="FJ481" s="496"/>
      <c r="FK481" s="496"/>
      <c r="FL481" s="496"/>
      <c r="FM481" s="496"/>
      <c r="FN481" s="496"/>
      <c r="FO481" s="496"/>
      <c r="FP481" s="496"/>
      <c r="FQ481" s="496"/>
      <c r="FR481" s="496"/>
      <c r="FS481" s="496"/>
      <c r="FT481" s="496"/>
      <c r="FU481" s="496"/>
      <c r="FV481" s="496"/>
      <c r="FW481" s="496"/>
      <c r="FX481" s="496"/>
      <c r="FY481" s="496"/>
      <c r="FZ481" s="496"/>
      <c r="GA481" s="496"/>
      <c r="GB481" s="496"/>
      <c r="GC481" s="496"/>
      <c r="GD481" s="496"/>
      <c r="GE481" s="496"/>
      <c r="GF481" s="496"/>
      <c r="GG481" s="496"/>
      <c r="GH481" s="496"/>
      <c r="GI481" s="496"/>
      <c r="GJ481" s="496"/>
      <c r="GK481" s="496"/>
      <c r="GL481" s="496"/>
      <c r="GM481" s="496"/>
      <c r="GN481" s="496"/>
      <c r="GO481" s="496"/>
      <c r="GP481" s="496"/>
      <c r="GQ481" s="496"/>
      <c r="GR481" s="496"/>
      <c r="GS481" s="496"/>
      <c r="GT481" s="496"/>
      <c r="GU481" s="496"/>
      <c r="GV481" s="496"/>
      <c r="GW481" s="496"/>
      <c r="GX481" s="496"/>
      <c r="GY481" s="496"/>
      <c r="GZ481" s="496"/>
      <c r="HA481" s="496"/>
      <c r="HB481" s="496"/>
      <c r="HC481" s="496"/>
      <c r="HD481" s="496"/>
      <c r="HE481" s="496"/>
      <c r="HF481" s="496"/>
      <c r="HG481" s="496"/>
      <c r="HH481" s="496"/>
      <c r="HI481" s="496"/>
      <c r="HJ481" s="496"/>
      <c r="HK481" s="496"/>
      <c r="HL481" s="496"/>
      <c r="HM481" s="496"/>
      <c r="HN481" s="496"/>
      <c r="HO481" s="496"/>
      <c r="HP481" s="496"/>
      <c r="HQ481" s="496"/>
      <c r="HR481" s="496"/>
      <c r="HS481" s="496"/>
      <c r="HT481" s="496"/>
      <c r="HU481" s="496"/>
      <c r="HV481" s="496"/>
      <c r="HW481" s="496"/>
      <c r="HX481" s="496"/>
      <c r="HY481" s="496"/>
      <c r="HZ481" s="496"/>
      <c r="IA481" s="496"/>
      <c r="IB481" s="496"/>
      <c r="IC481" s="496"/>
      <c r="ID481" s="496"/>
      <c r="IE481" s="496"/>
      <c r="IF481" s="496"/>
      <c r="IG481" s="496"/>
      <c r="IH481" s="496"/>
      <c r="II481" s="496"/>
      <c r="IJ481" s="496"/>
      <c r="IK481" s="496"/>
      <c r="IL481" s="496"/>
      <c r="IM481" s="496"/>
      <c r="IN481" s="496"/>
      <c r="IO481" s="496"/>
      <c r="IP481" s="496"/>
      <c r="IQ481" s="496"/>
      <c r="IR481" s="496"/>
      <c r="IS481" s="496"/>
      <c r="IT481" s="496"/>
      <c r="IU481" s="496"/>
      <c r="IV481" s="496"/>
      <c r="IW481" s="496"/>
    </row>
    <row r="482" customFormat="false" ht="12.75" hidden="false" customHeight="false" outlineLevel="1" collapsed="false">
      <c r="A482" s="504"/>
      <c r="B482" s="503"/>
      <c r="C482" s="503"/>
      <c r="D482" s="503"/>
      <c r="E482" s="503"/>
      <c r="F482" s="503"/>
      <c r="G482" s="503"/>
      <c r="H482" s="503"/>
      <c r="I482" s="503"/>
      <c r="J482" s="503"/>
      <c r="K482" s="503"/>
      <c r="L482" s="503"/>
      <c r="M482" s="503"/>
      <c r="N482" s="503"/>
      <c r="O482" s="503"/>
      <c r="P482" s="503"/>
      <c r="Q482" s="503"/>
      <c r="R482" s="503"/>
      <c r="S482" s="503"/>
      <c r="T482" s="503"/>
      <c r="U482" s="503"/>
      <c r="V482" s="496"/>
      <c r="W482" s="496"/>
      <c r="X482" s="496"/>
      <c r="Y482" s="496"/>
      <c r="Z482" s="496"/>
      <c r="AA482" s="496"/>
      <c r="AB482" s="496"/>
      <c r="AC482" s="496"/>
      <c r="AD482" s="496"/>
      <c r="AE482" s="496"/>
      <c r="AF482" s="496"/>
      <c r="AG482" s="496"/>
      <c r="AH482" s="496"/>
      <c r="AI482" s="496"/>
      <c r="AJ482" s="496"/>
      <c r="AK482" s="496"/>
      <c r="AL482" s="496"/>
      <c r="AM482" s="496"/>
      <c r="AN482" s="496"/>
      <c r="AO482" s="496"/>
      <c r="AP482" s="496"/>
      <c r="AQ482" s="496"/>
      <c r="AR482" s="496"/>
      <c r="AS482" s="496"/>
      <c r="AT482" s="496"/>
      <c r="AU482" s="496"/>
      <c r="AV482" s="496"/>
      <c r="AW482" s="496"/>
      <c r="AX482" s="496"/>
      <c r="AY482" s="496"/>
      <c r="AZ482" s="496"/>
      <c r="BA482" s="496"/>
      <c r="BB482" s="496"/>
      <c r="BC482" s="496"/>
      <c r="BD482" s="496"/>
      <c r="BE482" s="496"/>
      <c r="BF482" s="496"/>
      <c r="BG482" s="496"/>
      <c r="BH482" s="496"/>
      <c r="BI482" s="496"/>
      <c r="BJ482" s="496"/>
      <c r="BK482" s="496"/>
      <c r="BL482" s="496"/>
      <c r="BM482" s="496"/>
      <c r="BN482" s="496"/>
      <c r="BO482" s="496"/>
      <c r="BP482" s="496"/>
      <c r="BQ482" s="496"/>
      <c r="BR482" s="496"/>
      <c r="BS482" s="496"/>
      <c r="BT482" s="496"/>
      <c r="BU482" s="496"/>
      <c r="BV482" s="496"/>
      <c r="BW482" s="496"/>
      <c r="BX482" s="496"/>
      <c r="BY482" s="496"/>
      <c r="BZ482" s="496"/>
      <c r="CA482" s="496"/>
      <c r="CB482" s="496"/>
      <c r="CC482" s="496"/>
      <c r="CD482" s="496"/>
      <c r="CE482" s="496"/>
      <c r="CF482" s="496"/>
      <c r="CG482" s="496"/>
      <c r="CH482" s="496"/>
      <c r="CI482" s="496"/>
      <c r="CJ482" s="496"/>
      <c r="CK482" s="496"/>
      <c r="CL482" s="496"/>
      <c r="CM482" s="496"/>
      <c r="CN482" s="496"/>
      <c r="CO482" s="496"/>
      <c r="CP482" s="496"/>
      <c r="CQ482" s="496"/>
      <c r="CR482" s="496"/>
      <c r="CS482" s="496"/>
      <c r="CT482" s="496"/>
      <c r="CU482" s="496"/>
      <c r="CV482" s="496"/>
      <c r="CW482" s="496"/>
      <c r="CX482" s="496"/>
      <c r="CY482" s="496"/>
      <c r="CZ482" s="496"/>
      <c r="DA482" s="496"/>
      <c r="DB482" s="496"/>
      <c r="DC482" s="496"/>
      <c r="DD482" s="496"/>
      <c r="DE482" s="496"/>
      <c r="DF482" s="496"/>
      <c r="DG482" s="496"/>
      <c r="DH482" s="496"/>
      <c r="DI482" s="496"/>
      <c r="DJ482" s="496"/>
      <c r="DK482" s="496"/>
      <c r="DL482" s="496"/>
      <c r="DM482" s="496"/>
      <c r="DN482" s="496"/>
      <c r="DO482" s="496"/>
      <c r="DP482" s="496"/>
      <c r="DQ482" s="496"/>
      <c r="DR482" s="496"/>
      <c r="DS482" s="496"/>
      <c r="DT482" s="496"/>
      <c r="DU482" s="496"/>
      <c r="DV482" s="496"/>
      <c r="DW482" s="496"/>
      <c r="DX482" s="496"/>
      <c r="DY482" s="496"/>
      <c r="DZ482" s="496"/>
      <c r="EA482" s="496"/>
      <c r="EB482" s="496"/>
      <c r="EC482" s="496"/>
      <c r="ED482" s="496"/>
      <c r="EE482" s="496"/>
      <c r="EF482" s="496"/>
      <c r="EG482" s="496"/>
      <c r="EH482" s="496"/>
      <c r="EI482" s="496"/>
      <c r="EJ482" s="496"/>
      <c r="EK482" s="496"/>
      <c r="EL482" s="496"/>
      <c r="EM482" s="496"/>
      <c r="EN482" s="496"/>
      <c r="EO482" s="496"/>
      <c r="EP482" s="496"/>
      <c r="EQ482" s="496"/>
      <c r="ER482" s="496"/>
      <c r="ES482" s="496"/>
      <c r="ET482" s="496"/>
      <c r="EU482" s="496"/>
      <c r="EV482" s="496"/>
      <c r="EW482" s="496"/>
      <c r="EX482" s="496"/>
      <c r="EY482" s="496"/>
      <c r="EZ482" s="496"/>
      <c r="FA482" s="496"/>
      <c r="FB482" s="496"/>
      <c r="FC482" s="496"/>
      <c r="FD482" s="496"/>
      <c r="FE482" s="496"/>
      <c r="FF482" s="496"/>
      <c r="FG482" s="496"/>
      <c r="FH482" s="496"/>
      <c r="FI482" s="496"/>
      <c r="FJ482" s="496"/>
      <c r="FK482" s="496"/>
      <c r="FL482" s="496"/>
      <c r="FM482" s="496"/>
      <c r="FN482" s="496"/>
      <c r="FO482" s="496"/>
      <c r="FP482" s="496"/>
      <c r="FQ482" s="496"/>
      <c r="FR482" s="496"/>
      <c r="FS482" s="496"/>
      <c r="FT482" s="496"/>
      <c r="FU482" s="496"/>
      <c r="FV482" s="496"/>
      <c r="FW482" s="496"/>
      <c r="FX482" s="496"/>
      <c r="FY482" s="496"/>
      <c r="FZ482" s="496"/>
      <c r="GA482" s="496"/>
      <c r="GB482" s="496"/>
      <c r="GC482" s="496"/>
      <c r="GD482" s="496"/>
      <c r="GE482" s="496"/>
      <c r="GF482" s="496"/>
      <c r="GG482" s="496"/>
      <c r="GH482" s="496"/>
      <c r="GI482" s="496"/>
      <c r="GJ482" s="496"/>
      <c r="GK482" s="496"/>
      <c r="GL482" s="496"/>
      <c r="GM482" s="496"/>
      <c r="GN482" s="496"/>
      <c r="GO482" s="496"/>
      <c r="GP482" s="496"/>
      <c r="GQ482" s="496"/>
      <c r="GR482" s="496"/>
      <c r="GS482" s="496"/>
      <c r="GT482" s="496"/>
      <c r="GU482" s="496"/>
      <c r="GV482" s="496"/>
      <c r="GW482" s="496"/>
      <c r="GX482" s="496"/>
      <c r="GY482" s="496"/>
      <c r="GZ482" s="496"/>
      <c r="HA482" s="496"/>
      <c r="HB482" s="496"/>
      <c r="HC482" s="496"/>
      <c r="HD482" s="496"/>
      <c r="HE482" s="496"/>
      <c r="HF482" s="496"/>
      <c r="HG482" s="496"/>
      <c r="HH482" s="496"/>
      <c r="HI482" s="496"/>
      <c r="HJ482" s="496"/>
      <c r="HK482" s="496"/>
      <c r="HL482" s="496"/>
      <c r="HM482" s="496"/>
      <c r="HN482" s="496"/>
      <c r="HO482" s="496"/>
      <c r="HP482" s="496"/>
      <c r="HQ482" s="496"/>
      <c r="HR482" s="496"/>
      <c r="HS482" s="496"/>
      <c r="HT482" s="496"/>
      <c r="HU482" s="496"/>
      <c r="HV482" s="496"/>
      <c r="HW482" s="496"/>
      <c r="HX482" s="496"/>
      <c r="HY482" s="496"/>
      <c r="HZ482" s="496"/>
      <c r="IA482" s="496"/>
      <c r="IB482" s="496"/>
      <c r="IC482" s="496"/>
      <c r="ID482" s="496"/>
      <c r="IE482" s="496"/>
      <c r="IF482" s="496"/>
      <c r="IG482" s="496"/>
      <c r="IH482" s="496"/>
      <c r="II482" s="496"/>
      <c r="IJ482" s="496"/>
      <c r="IK482" s="496"/>
      <c r="IL482" s="496"/>
      <c r="IM482" s="496"/>
      <c r="IN482" s="496"/>
      <c r="IO482" s="496"/>
      <c r="IP482" s="496"/>
      <c r="IQ482" s="496"/>
      <c r="IR482" s="496"/>
      <c r="IS482" s="496"/>
      <c r="IT482" s="496"/>
      <c r="IU482" s="496"/>
      <c r="IV482" s="496"/>
      <c r="IW482" s="496"/>
    </row>
    <row r="483" customFormat="false" ht="12.75" hidden="false" customHeight="false" outlineLevel="1" collapsed="false">
      <c r="A483" s="504"/>
      <c r="B483" s="503"/>
      <c r="C483" s="503"/>
      <c r="D483" s="503"/>
      <c r="E483" s="503"/>
      <c r="F483" s="503"/>
      <c r="G483" s="503"/>
      <c r="H483" s="503"/>
      <c r="I483" s="503"/>
      <c r="J483" s="503"/>
      <c r="K483" s="503"/>
      <c r="L483" s="503"/>
      <c r="M483" s="503"/>
      <c r="N483" s="503"/>
      <c r="O483" s="503"/>
      <c r="P483" s="503"/>
      <c r="Q483" s="503"/>
      <c r="R483" s="503"/>
      <c r="S483" s="503"/>
      <c r="T483" s="503"/>
      <c r="U483" s="503"/>
      <c r="V483" s="496"/>
      <c r="W483" s="496"/>
      <c r="X483" s="496"/>
      <c r="Y483" s="496"/>
      <c r="Z483" s="496"/>
      <c r="AA483" s="496"/>
      <c r="AB483" s="496"/>
      <c r="AC483" s="496"/>
      <c r="AD483" s="496"/>
      <c r="AE483" s="496"/>
      <c r="AF483" s="496"/>
      <c r="AG483" s="496"/>
      <c r="AH483" s="496"/>
      <c r="AI483" s="496"/>
      <c r="AJ483" s="496"/>
      <c r="AK483" s="496"/>
      <c r="AL483" s="496"/>
      <c r="AM483" s="496"/>
      <c r="AN483" s="496"/>
      <c r="AO483" s="496"/>
      <c r="AP483" s="496"/>
      <c r="AQ483" s="496"/>
      <c r="AR483" s="496"/>
      <c r="AS483" s="496"/>
      <c r="AT483" s="496"/>
      <c r="AU483" s="496"/>
      <c r="AV483" s="496"/>
      <c r="AW483" s="496"/>
      <c r="AX483" s="496"/>
      <c r="AY483" s="496"/>
      <c r="AZ483" s="496"/>
      <c r="BA483" s="496"/>
      <c r="BB483" s="496"/>
      <c r="BC483" s="496"/>
      <c r="BD483" s="496"/>
      <c r="BE483" s="496"/>
      <c r="BF483" s="496"/>
      <c r="BG483" s="496"/>
      <c r="BH483" s="496"/>
      <c r="BI483" s="496"/>
      <c r="BJ483" s="496"/>
      <c r="BK483" s="496"/>
      <c r="BL483" s="496"/>
      <c r="BM483" s="496"/>
      <c r="BN483" s="496"/>
      <c r="BO483" s="496"/>
      <c r="BP483" s="496"/>
      <c r="BQ483" s="496"/>
      <c r="BR483" s="496"/>
      <c r="BS483" s="496"/>
      <c r="BT483" s="496"/>
      <c r="BU483" s="496"/>
      <c r="BV483" s="496"/>
      <c r="BW483" s="496"/>
      <c r="BX483" s="496"/>
      <c r="BY483" s="496"/>
      <c r="BZ483" s="496"/>
      <c r="CA483" s="496"/>
      <c r="CB483" s="496"/>
      <c r="CC483" s="496"/>
      <c r="CD483" s="496"/>
      <c r="CE483" s="496"/>
      <c r="CF483" s="496"/>
      <c r="CG483" s="496"/>
      <c r="CH483" s="496"/>
      <c r="CI483" s="496"/>
      <c r="CJ483" s="496"/>
      <c r="CK483" s="496"/>
      <c r="CL483" s="496"/>
      <c r="CM483" s="496"/>
      <c r="CN483" s="496"/>
      <c r="CO483" s="496"/>
      <c r="CP483" s="496"/>
      <c r="CQ483" s="496"/>
      <c r="CR483" s="496"/>
      <c r="CS483" s="496"/>
      <c r="CT483" s="496"/>
      <c r="CU483" s="496"/>
      <c r="CV483" s="496"/>
      <c r="CW483" s="496"/>
      <c r="CX483" s="496"/>
      <c r="CY483" s="496"/>
      <c r="CZ483" s="496"/>
      <c r="DA483" s="496"/>
      <c r="DB483" s="496"/>
      <c r="DC483" s="496"/>
      <c r="DD483" s="496"/>
      <c r="DE483" s="496"/>
      <c r="DF483" s="496"/>
      <c r="DG483" s="496"/>
      <c r="DH483" s="496"/>
      <c r="DI483" s="496"/>
      <c r="DJ483" s="496"/>
      <c r="DK483" s="496"/>
      <c r="DL483" s="496"/>
      <c r="DM483" s="496"/>
      <c r="DN483" s="496"/>
      <c r="DO483" s="496"/>
      <c r="DP483" s="496"/>
      <c r="DQ483" s="496"/>
      <c r="DR483" s="496"/>
      <c r="DS483" s="496"/>
      <c r="DT483" s="496"/>
      <c r="DU483" s="496"/>
      <c r="DV483" s="496"/>
      <c r="DW483" s="496"/>
      <c r="DX483" s="496"/>
      <c r="DY483" s="496"/>
      <c r="DZ483" s="496"/>
      <c r="EA483" s="496"/>
      <c r="EB483" s="496"/>
      <c r="EC483" s="496"/>
      <c r="ED483" s="496"/>
      <c r="EE483" s="496"/>
      <c r="EF483" s="496"/>
      <c r="EG483" s="496"/>
      <c r="EH483" s="496"/>
      <c r="EI483" s="496"/>
      <c r="EJ483" s="496"/>
      <c r="EK483" s="496"/>
      <c r="EL483" s="496"/>
      <c r="EM483" s="496"/>
      <c r="EN483" s="496"/>
      <c r="EO483" s="496"/>
      <c r="EP483" s="496"/>
      <c r="EQ483" s="496"/>
      <c r="ER483" s="496"/>
      <c r="ES483" s="496"/>
      <c r="ET483" s="496"/>
      <c r="EU483" s="496"/>
      <c r="EV483" s="496"/>
      <c r="EW483" s="496"/>
      <c r="EX483" s="496"/>
      <c r="EY483" s="496"/>
      <c r="EZ483" s="496"/>
      <c r="FA483" s="496"/>
      <c r="FB483" s="496"/>
      <c r="FC483" s="496"/>
      <c r="FD483" s="496"/>
      <c r="FE483" s="496"/>
      <c r="FF483" s="496"/>
      <c r="FG483" s="496"/>
      <c r="FH483" s="496"/>
      <c r="FI483" s="496"/>
      <c r="FJ483" s="496"/>
      <c r="FK483" s="496"/>
      <c r="FL483" s="496"/>
      <c r="FM483" s="496"/>
      <c r="FN483" s="496"/>
      <c r="FO483" s="496"/>
      <c r="FP483" s="496"/>
      <c r="FQ483" s="496"/>
      <c r="FR483" s="496"/>
      <c r="FS483" s="496"/>
      <c r="FT483" s="496"/>
      <c r="FU483" s="496"/>
      <c r="FV483" s="496"/>
      <c r="FW483" s="496"/>
      <c r="FX483" s="496"/>
      <c r="FY483" s="496"/>
      <c r="FZ483" s="496"/>
      <c r="GA483" s="496"/>
      <c r="GB483" s="496"/>
      <c r="GC483" s="496"/>
      <c r="GD483" s="496"/>
      <c r="GE483" s="496"/>
      <c r="GF483" s="496"/>
      <c r="GG483" s="496"/>
      <c r="GH483" s="496"/>
      <c r="GI483" s="496"/>
      <c r="GJ483" s="496"/>
      <c r="GK483" s="496"/>
      <c r="GL483" s="496"/>
      <c r="GM483" s="496"/>
      <c r="GN483" s="496"/>
      <c r="GO483" s="496"/>
      <c r="GP483" s="496"/>
      <c r="GQ483" s="496"/>
      <c r="GR483" s="496"/>
      <c r="GS483" s="496"/>
      <c r="GT483" s="496"/>
      <c r="GU483" s="496"/>
      <c r="GV483" s="496"/>
      <c r="GW483" s="496"/>
      <c r="GX483" s="496"/>
      <c r="GY483" s="496"/>
      <c r="GZ483" s="496"/>
      <c r="HA483" s="496"/>
      <c r="HB483" s="496"/>
      <c r="HC483" s="496"/>
      <c r="HD483" s="496"/>
      <c r="HE483" s="496"/>
      <c r="HF483" s="496"/>
      <c r="HG483" s="496"/>
      <c r="HH483" s="496"/>
      <c r="HI483" s="496"/>
      <c r="HJ483" s="496"/>
      <c r="HK483" s="496"/>
      <c r="HL483" s="496"/>
      <c r="HM483" s="496"/>
      <c r="HN483" s="496"/>
      <c r="HO483" s="496"/>
      <c r="HP483" s="496"/>
      <c r="HQ483" s="496"/>
      <c r="HR483" s="496"/>
      <c r="HS483" s="496"/>
      <c r="HT483" s="496"/>
      <c r="HU483" s="496"/>
      <c r="HV483" s="496"/>
      <c r="HW483" s="496"/>
      <c r="HX483" s="496"/>
      <c r="HY483" s="496"/>
      <c r="HZ483" s="496"/>
      <c r="IA483" s="496"/>
      <c r="IB483" s="496"/>
      <c r="IC483" s="496"/>
      <c r="ID483" s="496"/>
      <c r="IE483" s="496"/>
      <c r="IF483" s="496"/>
      <c r="IG483" s="496"/>
      <c r="IH483" s="496"/>
      <c r="II483" s="496"/>
      <c r="IJ483" s="496"/>
      <c r="IK483" s="496"/>
      <c r="IL483" s="496"/>
      <c r="IM483" s="496"/>
      <c r="IN483" s="496"/>
      <c r="IO483" s="496"/>
      <c r="IP483" s="496"/>
      <c r="IQ483" s="496"/>
      <c r="IR483" s="496"/>
      <c r="IS483" s="496"/>
      <c r="IT483" s="496"/>
      <c r="IU483" s="496"/>
      <c r="IV483" s="496"/>
      <c r="IW483" s="496"/>
    </row>
    <row r="484" customFormat="false" ht="12.75" hidden="false" customHeight="false" outlineLevel="1" collapsed="false">
      <c r="A484" s="504"/>
      <c r="B484" s="503"/>
      <c r="C484" s="503"/>
      <c r="D484" s="503"/>
      <c r="E484" s="503"/>
      <c r="F484" s="503"/>
      <c r="G484" s="503"/>
      <c r="H484" s="503"/>
      <c r="I484" s="503"/>
      <c r="J484" s="503"/>
      <c r="K484" s="503"/>
      <c r="L484" s="503"/>
      <c r="M484" s="503"/>
      <c r="N484" s="503"/>
      <c r="O484" s="503"/>
      <c r="P484" s="503"/>
      <c r="Q484" s="503"/>
      <c r="R484" s="503"/>
      <c r="S484" s="503"/>
      <c r="T484" s="503"/>
      <c r="U484" s="503"/>
      <c r="V484" s="496"/>
      <c r="W484" s="496"/>
      <c r="X484" s="496"/>
      <c r="Y484" s="496"/>
      <c r="Z484" s="496"/>
      <c r="AA484" s="496"/>
      <c r="AB484" s="496"/>
      <c r="AC484" s="496"/>
      <c r="AD484" s="496"/>
      <c r="AE484" s="496"/>
      <c r="AF484" s="496"/>
      <c r="AG484" s="496"/>
      <c r="AH484" s="496"/>
      <c r="AI484" s="496"/>
      <c r="AJ484" s="496"/>
      <c r="AK484" s="496"/>
      <c r="AL484" s="496"/>
      <c r="AM484" s="496"/>
      <c r="AN484" s="496"/>
      <c r="AO484" s="496"/>
      <c r="AP484" s="496"/>
      <c r="AQ484" s="496"/>
      <c r="AR484" s="496"/>
      <c r="AS484" s="496"/>
      <c r="AT484" s="496"/>
      <c r="AU484" s="496"/>
      <c r="AV484" s="496"/>
      <c r="AW484" s="496"/>
      <c r="AX484" s="496"/>
      <c r="AY484" s="496"/>
      <c r="AZ484" s="496"/>
      <c r="BA484" s="496"/>
      <c r="BB484" s="496"/>
      <c r="BC484" s="496"/>
      <c r="BD484" s="496"/>
      <c r="BE484" s="496"/>
      <c r="BF484" s="496"/>
      <c r="BG484" s="496"/>
      <c r="BH484" s="496"/>
      <c r="BI484" s="496"/>
      <c r="BJ484" s="496"/>
      <c r="BK484" s="496"/>
      <c r="BL484" s="496"/>
      <c r="BM484" s="496"/>
      <c r="BN484" s="496"/>
      <c r="BO484" s="496"/>
      <c r="BP484" s="496"/>
      <c r="BQ484" s="496"/>
      <c r="BR484" s="496"/>
      <c r="BS484" s="496"/>
      <c r="BT484" s="496"/>
      <c r="BU484" s="496"/>
      <c r="BV484" s="496"/>
      <c r="BW484" s="496"/>
      <c r="BX484" s="496"/>
      <c r="BY484" s="496"/>
      <c r="BZ484" s="496"/>
      <c r="CA484" s="496"/>
      <c r="CB484" s="496"/>
      <c r="CC484" s="496"/>
      <c r="CD484" s="496"/>
      <c r="CE484" s="496"/>
      <c r="CF484" s="496"/>
      <c r="CG484" s="496"/>
      <c r="CH484" s="496"/>
      <c r="CI484" s="496"/>
      <c r="CJ484" s="496"/>
      <c r="CK484" s="496"/>
      <c r="CL484" s="496"/>
      <c r="CM484" s="496"/>
      <c r="CN484" s="496"/>
      <c r="CO484" s="496"/>
      <c r="CP484" s="496"/>
      <c r="CQ484" s="496"/>
      <c r="CR484" s="496"/>
      <c r="CS484" s="496"/>
      <c r="CT484" s="496"/>
      <c r="CU484" s="496"/>
      <c r="CV484" s="496"/>
      <c r="CW484" s="496"/>
      <c r="CX484" s="496"/>
      <c r="CY484" s="496"/>
      <c r="CZ484" s="496"/>
      <c r="DA484" s="496"/>
      <c r="DB484" s="496"/>
      <c r="DC484" s="496"/>
      <c r="DD484" s="496"/>
      <c r="DE484" s="496"/>
      <c r="DF484" s="496"/>
      <c r="DG484" s="496"/>
      <c r="DH484" s="496"/>
      <c r="DI484" s="496"/>
      <c r="DJ484" s="496"/>
      <c r="DK484" s="496"/>
      <c r="DL484" s="496"/>
      <c r="DM484" s="496"/>
      <c r="DN484" s="496"/>
      <c r="DO484" s="496"/>
      <c r="DP484" s="496"/>
      <c r="DQ484" s="496"/>
      <c r="DR484" s="496"/>
      <c r="DS484" s="496"/>
      <c r="DT484" s="496"/>
      <c r="DU484" s="496"/>
      <c r="DV484" s="496"/>
      <c r="DW484" s="496"/>
      <c r="DX484" s="496"/>
      <c r="DY484" s="496"/>
      <c r="DZ484" s="496"/>
      <c r="EA484" s="496"/>
      <c r="EB484" s="496"/>
      <c r="EC484" s="496"/>
      <c r="ED484" s="496"/>
      <c r="EE484" s="496"/>
      <c r="EF484" s="496"/>
      <c r="EG484" s="496"/>
      <c r="EH484" s="496"/>
      <c r="EI484" s="496"/>
      <c r="EJ484" s="496"/>
      <c r="EK484" s="496"/>
      <c r="EL484" s="496"/>
      <c r="EM484" s="496"/>
      <c r="EN484" s="496"/>
      <c r="EO484" s="496"/>
      <c r="EP484" s="496"/>
      <c r="EQ484" s="496"/>
      <c r="ER484" s="496"/>
      <c r="ES484" s="496"/>
      <c r="ET484" s="496"/>
      <c r="EU484" s="496"/>
      <c r="EV484" s="496"/>
      <c r="EW484" s="496"/>
      <c r="EX484" s="496"/>
      <c r="EY484" s="496"/>
      <c r="EZ484" s="496"/>
      <c r="FA484" s="496"/>
      <c r="FB484" s="496"/>
      <c r="FC484" s="496"/>
      <c r="FD484" s="496"/>
      <c r="FE484" s="496"/>
      <c r="FF484" s="496"/>
      <c r="FG484" s="496"/>
      <c r="FH484" s="496"/>
      <c r="FI484" s="496"/>
      <c r="FJ484" s="496"/>
      <c r="FK484" s="496"/>
      <c r="FL484" s="496"/>
      <c r="FM484" s="496"/>
      <c r="FN484" s="496"/>
      <c r="FO484" s="496"/>
      <c r="FP484" s="496"/>
      <c r="FQ484" s="496"/>
      <c r="FR484" s="496"/>
      <c r="FS484" s="496"/>
      <c r="FT484" s="496"/>
      <c r="FU484" s="496"/>
      <c r="FV484" s="496"/>
      <c r="FW484" s="496"/>
      <c r="FX484" s="496"/>
      <c r="FY484" s="496"/>
      <c r="FZ484" s="496"/>
      <c r="GA484" s="496"/>
      <c r="GB484" s="496"/>
      <c r="GC484" s="496"/>
      <c r="GD484" s="496"/>
      <c r="GE484" s="496"/>
      <c r="GF484" s="496"/>
      <c r="GG484" s="496"/>
      <c r="GH484" s="496"/>
      <c r="GI484" s="496"/>
      <c r="GJ484" s="496"/>
      <c r="GK484" s="496"/>
      <c r="GL484" s="496"/>
      <c r="GM484" s="496"/>
      <c r="GN484" s="496"/>
      <c r="GO484" s="496"/>
      <c r="GP484" s="496"/>
      <c r="GQ484" s="496"/>
      <c r="GR484" s="496"/>
      <c r="GS484" s="496"/>
      <c r="GT484" s="496"/>
      <c r="GU484" s="496"/>
      <c r="GV484" s="496"/>
      <c r="GW484" s="496"/>
      <c r="GX484" s="496"/>
      <c r="GY484" s="496"/>
      <c r="GZ484" s="496"/>
      <c r="HA484" s="496"/>
      <c r="HB484" s="496"/>
      <c r="HC484" s="496"/>
      <c r="HD484" s="496"/>
      <c r="HE484" s="496"/>
      <c r="HF484" s="496"/>
      <c r="HG484" s="496"/>
      <c r="HH484" s="496"/>
      <c r="HI484" s="496"/>
      <c r="HJ484" s="496"/>
      <c r="HK484" s="496"/>
      <c r="HL484" s="496"/>
      <c r="HM484" s="496"/>
      <c r="HN484" s="496"/>
      <c r="HO484" s="496"/>
      <c r="HP484" s="496"/>
      <c r="HQ484" s="496"/>
      <c r="HR484" s="496"/>
      <c r="HS484" s="496"/>
      <c r="HT484" s="496"/>
      <c r="HU484" s="496"/>
      <c r="HV484" s="496"/>
      <c r="HW484" s="496"/>
      <c r="HX484" s="496"/>
      <c r="HY484" s="496"/>
      <c r="HZ484" s="496"/>
      <c r="IA484" s="496"/>
      <c r="IB484" s="496"/>
      <c r="IC484" s="496"/>
      <c r="ID484" s="496"/>
      <c r="IE484" s="496"/>
      <c r="IF484" s="496"/>
      <c r="IG484" s="496"/>
      <c r="IH484" s="496"/>
      <c r="II484" s="496"/>
      <c r="IJ484" s="496"/>
      <c r="IK484" s="496"/>
      <c r="IL484" s="496"/>
      <c r="IM484" s="496"/>
      <c r="IN484" s="496"/>
      <c r="IO484" s="496"/>
      <c r="IP484" s="496"/>
      <c r="IQ484" s="496"/>
      <c r="IR484" s="496"/>
      <c r="IS484" s="496"/>
      <c r="IT484" s="496"/>
      <c r="IU484" s="496"/>
      <c r="IV484" s="496"/>
      <c r="IW484" s="496"/>
    </row>
    <row r="485" customFormat="false" ht="12.75" hidden="false" customHeight="false" outlineLevel="1" collapsed="false">
      <c r="A485" s="504"/>
      <c r="B485" s="503"/>
      <c r="C485" s="503"/>
      <c r="D485" s="503"/>
      <c r="E485" s="503"/>
      <c r="F485" s="503"/>
      <c r="G485" s="503"/>
      <c r="H485" s="503"/>
      <c r="I485" s="503"/>
      <c r="J485" s="503"/>
      <c r="K485" s="503"/>
      <c r="L485" s="503"/>
      <c r="M485" s="503"/>
      <c r="N485" s="503"/>
      <c r="O485" s="503"/>
      <c r="P485" s="503"/>
      <c r="Q485" s="503"/>
      <c r="R485" s="503"/>
      <c r="S485" s="503"/>
      <c r="T485" s="503"/>
      <c r="U485" s="503"/>
      <c r="V485" s="496"/>
      <c r="W485" s="496"/>
      <c r="X485" s="496"/>
      <c r="Y485" s="496"/>
      <c r="Z485" s="496"/>
      <c r="AA485" s="496"/>
      <c r="AB485" s="496"/>
      <c r="AC485" s="496"/>
      <c r="AD485" s="496"/>
      <c r="AE485" s="496"/>
      <c r="AF485" s="496"/>
      <c r="AG485" s="496"/>
      <c r="AH485" s="496"/>
      <c r="AI485" s="496"/>
      <c r="AJ485" s="496"/>
      <c r="AK485" s="496"/>
      <c r="AL485" s="496"/>
      <c r="AM485" s="496"/>
      <c r="AN485" s="496"/>
      <c r="AO485" s="496"/>
      <c r="AP485" s="496"/>
      <c r="AQ485" s="496"/>
      <c r="AR485" s="496"/>
      <c r="AS485" s="496"/>
      <c r="AT485" s="496"/>
      <c r="AU485" s="496"/>
      <c r="AV485" s="496"/>
      <c r="AW485" s="496"/>
      <c r="AX485" s="496"/>
      <c r="AY485" s="496"/>
      <c r="AZ485" s="496"/>
      <c r="BA485" s="496"/>
      <c r="BB485" s="496"/>
      <c r="BC485" s="496"/>
      <c r="BD485" s="496"/>
      <c r="BE485" s="496"/>
      <c r="BF485" s="496"/>
      <c r="BG485" s="496"/>
      <c r="BH485" s="496"/>
      <c r="BI485" s="496"/>
      <c r="BJ485" s="496"/>
      <c r="BK485" s="496"/>
      <c r="BL485" s="496"/>
      <c r="BM485" s="496"/>
      <c r="BN485" s="496"/>
      <c r="BO485" s="496"/>
      <c r="BP485" s="496"/>
      <c r="BQ485" s="496"/>
      <c r="BR485" s="496"/>
      <c r="BS485" s="496"/>
      <c r="BT485" s="496"/>
      <c r="BU485" s="496"/>
      <c r="BV485" s="496"/>
      <c r="BW485" s="496"/>
      <c r="BX485" s="496"/>
      <c r="BY485" s="496"/>
      <c r="BZ485" s="496"/>
      <c r="CA485" s="496"/>
      <c r="CB485" s="496"/>
      <c r="CC485" s="496"/>
      <c r="CD485" s="496"/>
      <c r="CE485" s="496"/>
      <c r="CF485" s="496"/>
      <c r="CG485" s="496"/>
      <c r="CH485" s="496"/>
      <c r="CI485" s="496"/>
      <c r="CJ485" s="496"/>
      <c r="CK485" s="496"/>
      <c r="CL485" s="496"/>
      <c r="CM485" s="496"/>
      <c r="CN485" s="496"/>
      <c r="CO485" s="496"/>
      <c r="CP485" s="496"/>
      <c r="CQ485" s="496"/>
      <c r="CR485" s="496"/>
      <c r="CS485" s="496"/>
      <c r="CT485" s="496"/>
      <c r="CU485" s="496"/>
      <c r="CV485" s="496"/>
      <c r="CW485" s="496"/>
      <c r="CX485" s="496"/>
      <c r="CY485" s="496"/>
      <c r="CZ485" s="496"/>
      <c r="DA485" s="496"/>
      <c r="DB485" s="496"/>
      <c r="DC485" s="496"/>
      <c r="DD485" s="496"/>
      <c r="DE485" s="496"/>
      <c r="DF485" s="496"/>
      <c r="DG485" s="496"/>
      <c r="DH485" s="496"/>
      <c r="DI485" s="496"/>
      <c r="DJ485" s="496"/>
      <c r="DK485" s="496"/>
      <c r="DL485" s="496"/>
      <c r="DM485" s="496"/>
      <c r="DN485" s="496"/>
      <c r="DO485" s="496"/>
      <c r="DP485" s="496"/>
      <c r="DQ485" s="496"/>
      <c r="DR485" s="496"/>
      <c r="DS485" s="496"/>
      <c r="DT485" s="496"/>
      <c r="DU485" s="496"/>
      <c r="DV485" s="496"/>
      <c r="DW485" s="496"/>
      <c r="DX485" s="496"/>
      <c r="DY485" s="496"/>
      <c r="DZ485" s="496"/>
      <c r="EA485" s="496"/>
      <c r="EB485" s="496"/>
      <c r="EC485" s="496"/>
      <c r="ED485" s="496"/>
      <c r="EE485" s="496"/>
      <c r="EF485" s="496"/>
      <c r="EG485" s="496"/>
      <c r="EH485" s="496"/>
      <c r="EI485" s="496"/>
      <c r="EJ485" s="496"/>
      <c r="EK485" s="496"/>
      <c r="EL485" s="496"/>
      <c r="EM485" s="496"/>
      <c r="EN485" s="496"/>
      <c r="EO485" s="496"/>
      <c r="EP485" s="496"/>
      <c r="EQ485" s="496"/>
      <c r="ER485" s="496"/>
      <c r="ES485" s="496"/>
      <c r="ET485" s="496"/>
      <c r="EU485" s="496"/>
      <c r="EV485" s="496"/>
      <c r="EW485" s="496"/>
      <c r="EX485" s="496"/>
      <c r="EY485" s="496"/>
      <c r="EZ485" s="496"/>
      <c r="FA485" s="496"/>
      <c r="FB485" s="496"/>
      <c r="FC485" s="496"/>
      <c r="FD485" s="496"/>
      <c r="FE485" s="496"/>
      <c r="FF485" s="496"/>
      <c r="FG485" s="496"/>
      <c r="FH485" s="496"/>
      <c r="FI485" s="496"/>
      <c r="FJ485" s="496"/>
      <c r="FK485" s="496"/>
      <c r="FL485" s="496"/>
      <c r="FM485" s="496"/>
      <c r="FN485" s="496"/>
      <c r="FO485" s="496"/>
      <c r="FP485" s="496"/>
      <c r="FQ485" s="496"/>
      <c r="FR485" s="496"/>
      <c r="FS485" s="496"/>
      <c r="FT485" s="496"/>
      <c r="FU485" s="496"/>
      <c r="FV485" s="496"/>
      <c r="FW485" s="496"/>
      <c r="FX485" s="496"/>
      <c r="FY485" s="496"/>
      <c r="FZ485" s="496"/>
      <c r="GA485" s="496"/>
      <c r="GB485" s="496"/>
      <c r="GC485" s="496"/>
      <c r="GD485" s="496"/>
      <c r="GE485" s="496"/>
      <c r="GF485" s="496"/>
      <c r="GG485" s="496"/>
      <c r="GH485" s="496"/>
      <c r="GI485" s="496"/>
      <c r="GJ485" s="496"/>
      <c r="GK485" s="496"/>
      <c r="GL485" s="496"/>
      <c r="GM485" s="496"/>
      <c r="GN485" s="496"/>
      <c r="GO485" s="496"/>
      <c r="GP485" s="496"/>
      <c r="GQ485" s="496"/>
      <c r="GR485" s="496"/>
      <c r="GS485" s="496"/>
      <c r="GT485" s="496"/>
      <c r="GU485" s="496"/>
      <c r="GV485" s="496"/>
      <c r="GW485" s="496"/>
      <c r="GX485" s="496"/>
      <c r="GY485" s="496"/>
      <c r="GZ485" s="496"/>
      <c r="HA485" s="496"/>
      <c r="HB485" s="496"/>
      <c r="HC485" s="496"/>
      <c r="HD485" s="496"/>
      <c r="HE485" s="496"/>
      <c r="HF485" s="496"/>
      <c r="HG485" s="496"/>
      <c r="HH485" s="496"/>
      <c r="HI485" s="496"/>
      <c r="HJ485" s="496"/>
      <c r="HK485" s="496"/>
      <c r="HL485" s="496"/>
      <c r="HM485" s="496"/>
      <c r="HN485" s="496"/>
      <c r="HO485" s="496"/>
      <c r="HP485" s="496"/>
      <c r="HQ485" s="496"/>
      <c r="HR485" s="496"/>
      <c r="HS485" s="496"/>
      <c r="HT485" s="496"/>
      <c r="HU485" s="496"/>
      <c r="HV485" s="496"/>
      <c r="HW485" s="496"/>
      <c r="HX485" s="496"/>
      <c r="HY485" s="496"/>
      <c r="HZ485" s="496"/>
      <c r="IA485" s="496"/>
      <c r="IB485" s="496"/>
      <c r="IC485" s="496"/>
      <c r="ID485" s="496"/>
      <c r="IE485" s="496"/>
      <c r="IF485" s="496"/>
      <c r="IG485" s="496"/>
      <c r="IH485" s="496"/>
      <c r="II485" s="496"/>
      <c r="IJ485" s="496"/>
      <c r="IK485" s="496"/>
      <c r="IL485" s="496"/>
      <c r="IM485" s="496"/>
      <c r="IN485" s="496"/>
      <c r="IO485" s="496"/>
      <c r="IP485" s="496"/>
      <c r="IQ485" s="496"/>
      <c r="IR485" s="496"/>
      <c r="IS485" s="496"/>
      <c r="IT485" s="496"/>
      <c r="IU485" s="496"/>
      <c r="IV485" s="496"/>
      <c r="IW485" s="496"/>
    </row>
    <row r="486" customFormat="false" ht="12.75" hidden="false" customHeight="false" outlineLevel="1" collapsed="false">
      <c r="A486" s="504"/>
      <c r="B486" s="503"/>
      <c r="C486" s="503"/>
      <c r="D486" s="503"/>
      <c r="E486" s="503"/>
      <c r="F486" s="503"/>
      <c r="G486" s="503"/>
      <c r="H486" s="503"/>
      <c r="I486" s="503"/>
      <c r="J486" s="503"/>
      <c r="K486" s="503"/>
      <c r="L486" s="503"/>
      <c r="M486" s="503"/>
      <c r="N486" s="503"/>
      <c r="O486" s="503"/>
      <c r="P486" s="503"/>
      <c r="Q486" s="503"/>
      <c r="R486" s="503"/>
      <c r="S486" s="503"/>
      <c r="T486" s="503"/>
      <c r="U486" s="503"/>
      <c r="V486" s="496"/>
      <c r="W486" s="496"/>
      <c r="X486" s="496"/>
      <c r="Y486" s="496"/>
      <c r="Z486" s="496"/>
      <c r="AA486" s="496"/>
      <c r="AB486" s="496"/>
      <c r="AC486" s="496"/>
      <c r="AD486" s="496"/>
      <c r="AE486" s="496"/>
      <c r="AF486" s="496"/>
      <c r="AG486" s="496"/>
      <c r="AH486" s="496"/>
      <c r="AI486" s="496"/>
      <c r="AJ486" s="496"/>
      <c r="AK486" s="496"/>
      <c r="AL486" s="496"/>
      <c r="AM486" s="496"/>
      <c r="AN486" s="496"/>
      <c r="AO486" s="496"/>
      <c r="AP486" s="496"/>
      <c r="AQ486" s="496"/>
      <c r="AR486" s="496"/>
      <c r="AS486" s="496"/>
      <c r="AT486" s="496"/>
      <c r="AU486" s="496"/>
      <c r="AV486" s="496"/>
      <c r="AW486" s="496"/>
      <c r="AX486" s="496"/>
      <c r="AY486" s="496"/>
      <c r="AZ486" s="496"/>
      <c r="BA486" s="496"/>
      <c r="BB486" s="496"/>
      <c r="BC486" s="496"/>
      <c r="BD486" s="496"/>
      <c r="BE486" s="496"/>
      <c r="BF486" s="496"/>
      <c r="BG486" s="496"/>
      <c r="BH486" s="496"/>
      <c r="BI486" s="496"/>
      <c r="BJ486" s="496"/>
      <c r="BK486" s="496"/>
      <c r="BL486" s="496"/>
      <c r="BM486" s="496"/>
      <c r="BN486" s="496"/>
      <c r="BO486" s="496"/>
      <c r="BP486" s="496"/>
      <c r="BQ486" s="496"/>
      <c r="BR486" s="496"/>
      <c r="BS486" s="496"/>
      <c r="BT486" s="496"/>
      <c r="BU486" s="496"/>
      <c r="BV486" s="496"/>
      <c r="BW486" s="496"/>
      <c r="BX486" s="496"/>
      <c r="BY486" s="496"/>
      <c r="BZ486" s="496"/>
      <c r="CA486" s="496"/>
      <c r="CB486" s="496"/>
      <c r="CC486" s="496"/>
      <c r="CD486" s="496"/>
      <c r="CE486" s="496"/>
      <c r="CF486" s="496"/>
      <c r="CG486" s="496"/>
      <c r="CH486" s="496"/>
      <c r="CI486" s="496"/>
      <c r="CJ486" s="496"/>
      <c r="CK486" s="496"/>
      <c r="CL486" s="496"/>
      <c r="CM486" s="496"/>
      <c r="CN486" s="496"/>
      <c r="CO486" s="496"/>
      <c r="CP486" s="496"/>
      <c r="CQ486" s="496"/>
      <c r="CR486" s="496"/>
      <c r="CS486" s="496"/>
      <c r="CT486" s="496"/>
      <c r="CU486" s="496"/>
      <c r="CV486" s="496"/>
      <c r="CW486" s="496"/>
      <c r="CX486" s="496"/>
      <c r="CY486" s="496"/>
      <c r="CZ486" s="496"/>
      <c r="DA486" s="496"/>
      <c r="DB486" s="496"/>
      <c r="DC486" s="496"/>
      <c r="DD486" s="496"/>
      <c r="DE486" s="496"/>
      <c r="DF486" s="496"/>
      <c r="DG486" s="496"/>
      <c r="DH486" s="496"/>
      <c r="DI486" s="496"/>
      <c r="DJ486" s="496"/>
      <c r="DK486" s="496"/>
      <c r="DL486" s="496"/>
      <c r="DM486" s="496"/>
      <c r="DN486" s="496"/>
      <c r="DO486" s="496"/>
      <c r="DP486" s="496"/>
      <c r="DQ486" s="496"/>
      <c r="DR486" s="496"/>
      <c r="DS486" s="496"/>
      <c r="DT486" s="496"/>
      <c r="DU486" s="496"/>
      <c r="DV486" s="496"/>
      <c r="DW486" s="496"/>
      <c r="DX486" s="496"/>
      <c r="DY486" s="496"/>
      <c r="DZ486" s="496"/>
      <c r="EA486" s="496"/>
      <c r="EB486" s="496"/>
      <c r="EC486" s="496"/>
      <c r="ED486" s="496"/>
      <c r="EE486" s="496"/>
      <c r="EF486" s="496"/>
      <c r="EG486" s="496"/>
      <c r="EH486" s="496"/>
      <c r="EI486" s="496"/>
      <c r="EJ486" s="496"/>
      <c r="EK486" s="496"/>
      <c r="EL486" s="496"/>
      <c r="EM486" s="496"/>
      <c r="EN486" s="496"/>
      <c r="EO486" s="496"/>
      <c r="EP486" s="496"/>
      <c r="EQ486" s="496"/>
      <c r="ER486" s="496"/>
      <c r="ES486" s="496"/>
      <c r="ET486" s="496"/>
      <c r="EU486" s="496"/>
      <c r="EV486" s="496"/>
      <c r="EW486" s="496"/>
      <c r="EX486" s="496"/>
      <c r="EY486" s="496"/>
      <c r="EZ486" s="496"/>
      <c r="FA486" s="496"/>
      <c r="FB486" s="496"/>
      <c r="FC486" s="496"/>
      <c r="FD486" s="496"/>
      <c r="FE486" s="496"/>
      <c r="FF486" s="496"/>
      <c r="FG486" s="496"/>
      <c r="FH486" s="496"/>
      <c r="FI486" s="496"/>
      <c r="FJ486" s="496"/>
      <c r="FK486" s="496"/>
      <c r="FL486" s="496"/>
      <c r="FM486" s="496"/>
      <c r="FN486" s="496"/>
      <c r="FO486" s="496"/>
      <c r="FP486" s="496"/>
      <c r="FQ486" s="496"/>
      <c r="FR486" s="496"/>
      <c r="FS486" s="496"/>
      <c r="FT486" s="496"/>
      <c r="FU486" s="496"/>
      <c r="FV486" s="496"/>
      <c r="FW486" s="496"/>
      <c r="FX486" s="496"/>
      <c r="FY486" s="496"/>
      <c r="FZ486" s="496"/>
      <c r="GA486" s="496"/>
      <c r="GB486" s="496"/>
      <c r="GC486" s="496"/>
      <c r="GD486" s="496"/>
      <c r="GE486" s="496"/>
      <c r="GF486" s="496"/>
      <c r="GG486" s="496"/>
      <c r="GH486" s="496"/>
      <c r="GI486" s="496"/>
      <c r="GJ486" s="496"/>
      <c r="GK486" s="496"/>
      <c r="GL486" s="496"/>
      <c r="GM486" s="496"/>
      <c r="GN486" s="496"/>
      <c r="GO486" s="496"/>
      <c r="GP486" s="496"/>
      <c r="GQ486" s="496"/>
      <c r="GR486" s="496"/>
      <c r="GS486" s="496"/>
      <c r="GT486" s="496"/>
      <c r="GU486" s="496"/>
      <c r="GV486" s="496"/>
      <c r="GW486" s="496"/>
      <c r="GX486" s="496"/>
      <c r="GY486" s="496"/>
      <c r="GZ486" s="496"/>
      <c r="HA486" s="496"/>
      <c r="HB486" s="496"/>
      <c r="HC486" s="496"/>
      <c r="HD486" s="496"/>
      <c r="HE486" s="496"/>
      <c r="HF486" s="496"/>
      <c r="HG486" s="496"/>
      <c r="HH486" s="496"/>
      <c r="HI486" s="496"/>
      <c r="HJ486" s="496"/>
      <c r="HK486" s="496"/>
      <c r="HL486" s="496"/>
      <c r="HM486" s="496"/>
      <c r="HN486" s="496"/>
      <c r="HO486" s="496"/>
      <c r="HP486" s="496"/>
      <c r="HQ486" s="496"/>
      <c r="HR486" s="496"/>
      <c r="HS486" s="496"/>
      <c r="HT486" s="496"/>
      <c r="HU486" s="496"/>
      <c r="HV486" s="496"/>
      <c r="HW486" s="496"/>
      <c r="HX486" s="496"/>
      <c r="HY486" s="496"/>
      <c r="HZ486" s="496"/>
      <c r="IA486" s="496"/>
      <c r="IB486" s="496"/>
      <c r="IC486" s="496"/>
      <c r="ID486" s="496"/>
      <c r="IE486" s="496"/>
      <c r="IF486" s="496"/>
      <c r="IG486" s="496"/>
      <c r="IH486" s="496"/>
      <c r="II486" s="496"/>
      <c r="IJ486" s="496"/>
      <c r="IK486" s="496"/>
      <c r="IL486" s="496"/>
      <c r="IM486" s="496"/>
      <c r="IN486" s="496"/>
      <c r="IO486" s="496"/>
      <c r="IP486" s="496"/>
      <c r="IQ486" s="496"/>
      <c r="IR486" s="496"/>
      <c r="IS486" s="496"/>
      <c r="IT486" s="496"/>
      <c r="IU486" s="496"/>
      <c r="IV486" s="496"/>
      <c r="IW486" s="496"/>
    </row>
    <row r="487" customFormat="false" ht="12.75" hidden="false" customHeight="false" outlineLevel="1" collapsed="false">
      <c r="A487" s="477"/>
      <c r="B487" s="503"/>
      <c r="C487" s="503"/>
      <c r="D487" s="503"/>
      <c r="E487" s="503"/>
      <c r="F487" s="503"/>
      <c r="G487" s="503"/>
      <c r="H487" s="503"/>
      <c r="I487" s="503"/>
      <c r="J487" s="503"/>
      <c r="K487" s="503"/>
      <c r="L487" s="503"/>
      <c r="M487" s="503"/>
      <c r="N487" s="503"/>
      <c r="O487" s="503"/>
      <c r="P487" s="503"/>
      <c r="Q487" s="503"/>
      <c r="R487" s="503"/>
      <c r="S487" s="503"/>
      <c r="T487" s="503"/>
      <c r="U487" s="503"/>
      <c r="V487" s="496"/>
      <c r="W487" s="496"/>
      <c r="X487" s="496"/>
      <c r="Y487" s="496"/>
      <c r="Z487" s="496"/>
      <c r="AA487" s="496"/>
      <c r="AB487" s="496"/>
      <c r="AC487" s="496"/>
      <c r="AD487" s="496"/>
      <c r="AE487" s="496"/>
      <c r="AF487" s="496"/>
      <c r="AG487" s="496"/>
      <c r="AH487" s="496"/>
      <c r="AI487" s="496"/>
      <c r="AJ487" s="496"/>
      <c r="AK487" s="496"/>
      <c r="AL487" s="496"/>
      <c r="AM487" s="496"/>
      <c r="AN487" s="496"/>
      <c r="AO487" s="496"/>
      <c r="AP487" s="496"/>
      <c r="AQ487" s="496"/>
      <c r="AR487" s="496"/>
      <c r="AS487" s="496"/>
      <c r="AT487" s="496"/>
      <c r="AU487" s="496"/>
      <c r="AV487" s="496"/>
      <c r="AW487" s="496"/>
      <c r="AX487" s="496"/>
      <c r="AY487" s="496"/>
      <c r="AZ487" s="496"/>
      <c r="BA487" s="496"/>
      <c r="BB487" s="496"/>
      <c r="BC487" s="496"/>
      <c r="BD487" s="496"/>
      <c r="BE487" s="496"/>
      <c r="BF487" s="496"/>
      <c r="BG487" s="496"/>
      <c r="BH487" s="496"/>
      <c r="BI487" s="496"/>
      <c r="BJ487" s="496"/>
      <c r="BK487" s="496"/>
      <c r="BL487" s="496"/>
      <c r="BM487" s="496"/>
      <c r="BN487" s="496"/>
      <c r="BO487" s="496"/>
      <c r="BP487" s="496"/>
      <c r="BQ487" s="496"/>
      <c r="BR487" s="496"/>
      <c r="BS487" s="496"/>
      <c r="BT487" s="496"/>
      <c r="BU487" s="496"/>
      <c r="BV487" s="496"/>
      <c r="BW487" s="496"/>
      <c r="BX487" s="496"/>
      <c r="BY487" s="496"/>
      <c r="BZ487" s="496"/>
      <c r="CA487" s="496"/>
      <c r="CB487" s="496"/>
      <c r="CC487" s="496"/>
      <c r="CD487" s="496"/>
      <c r="CE487" s="496"/>
      <c r="CF487" s="496"/>
      <c r="CG487" s="496"/>
      <c r="CH487" s="496"/>
      <c r="CI487" s="496"/>
      <c r="CJ487" s="496"/>
      <c r="CK487" s="496"/>
      <c r="CL487" s="496"/>
      <c r="CM487" s="496"/>
      <c r="CN487" s="496"/>
      <c r="CO487" s="496"/>
      <c r="CP487" s="496"/>
      <c r="CQ487" s="496"/>
      <c r="CR487" s="496"/>
      <c r="CS487" s="496"/>
      <c r="CT487" s="496"/>
      <c r="CU487" s="496"/>
      <c r="CV487" s="496"/>
      <c r="CW487" s="496"/>
      <c r="CX487" s="496"/>
      <c r="CY487" s="496"/>
      <c r="CZ487" s="496"/>
      <c r="DA487" s="496"/>
      <c r="DB487" s="496"/>
      <c r="DC487" s="496"/>
      <c r="DD487" s="496"/>
      <c r="DE487" s="496"/>
      <c r="DF487" s="496"/>
      <c r="DG487" s="496"/>
      <c r="DH487" s="496"/>
      <c r="DI487" s="496"/>
      <c r="DJ487" s="496"/>
      <c r="DK487" s="496"/>
      <c r="DL487" s="496"/>
      <c r="DM487" s="496"/>
      <c r="DN487" s="496"/>
      <c r="DO487" s="496"/>
      <c r="DP487" s="496"/>
      <c r="DQ487" s="496"/>
      <c r="DR487" s="496"/>
      <c r="DS487" s="496"/>
      <c r="DT487" s="496"/>
      <c r="DU487" s="496"/>
      <c r="DV487" s="496"/>
      <c r="DW487" s="496"/>
      <c r="DX487" s="496"/>
      <c r="DY487" s="496"/>
      <c r="DZ487" s="496"/>
      <c r="EA487" s="496"/>
      <c r="EB487" s="496"/>
      <c r="EC487" s="496"/>
      <c r="ED487" s="496"/>
      <c r="EE487" s="496"/>
      <c r="EF487" s="496"/>
      <c r="EG487" s="496"/>
      <c r="EH487" s="496"/>
      <c r="EI487" s="496"/>
      <c r="EJ487" s="496"/>
      <c r="EK487" s="496"/>
      <c r="EL487" s="496"/>
      <c r="EM487" s="496"/>
      <c r="EN487" s="496"/>
      <c r="EO487" s="496"/>
      <c r="EP487" s="496"/>
      <c r="EQ487" s="496"/>
      <c r="ER487" s="496"/>
      <c r="ES487" s="496"/>
      <c r="ET487" s="496"/>
      <c r="EU487" s="496"/>
      <c r="EV487" s="496"/>
      <c r="EW487" s="496"/>
      <c r="EX487" s="496"/>
      <c r="EY487" s="496"/>
      <c r="EZ487" s="496"/>
      <c r="FA487" s="496"/>
      <c r="FB487" s="496"/>
      <c r="FC487" s="496"/>
      <c r="FD487" s="496"/>
      <c r="FE487" s="496"/>
      <c r="FF487" s="496"/>
      <c r="FG487" s="496"/>
      <c r="FH487" s="496"/>
      <c r="FI487" s="496"/>
      <c r="FJ487" s="496"/>
      <c r="FK487" s="496"/>
      <c r="FL487" s="496"/>
      <c r="FM487" s="496"/>
      <c r="FN487" s="496"/>
      <c r="FO487" s="496"/>
      <c r="FP487" s="496"/>
      <c r="FQ487" s="496"/>
      <c r="FR487" s="496"/>
      <c r="FS487" s="496"/>
      <c r="FT487" s="496"/>
      <c r="FU487" s="496"/>
      <c r="FV487" s="496"/>
      <c r="FW487" s="496"/>
      <c r="FX487" s="496"/>
      <c r="FY487" s="496"/>
      <c r="FZ487" s="496"/>
      <c r="GA487" s="496"/>
      <c r="GB487" s="496"/>
      <c r="GC487" s="496"/>
      <c r="GD487" s="496"/>
      <c r="GE487" s="496"/>
      <c r="GF487" s="496"/>
      <c r="GG487" s="496"/>
      <c r="GH487" s="496"/>
      <c r="GI487" s="496"/>
      <c r="GJ487" s="496"/>
      <c r="GK487" s="496"/>
      <c r="GL487" s="496"/>
      <c r="GM487" s="496"/>
      <c r="GN487" s="496"/>
      <c r="GO487" s="496"/>
      <c r="GP487" s="496"/>
      <c r="GQ487" s="496"/>
      <c r="GR487" s="496"/>
      <c r="GS487" s="496"/>
      <c r="GT487" s="496"/>
      <c r="GU487" s="496"/>
      <c r="GV487" s="496"/>
      <c r="GW487" s="496"/>
      <c r="GX487" s="496"/>
      <c r="GY487" s="496"/>
      <c r="GZ487" s="496"/>
      <c r="HA487" s="496"/>
      <c r="HB487" s="496"/>
      <c r="HC487" s="496"/>
      <c r="HD487" s="496"/>
      <c r="HE487" s="496"/>
      <c r="HF487" s="496"/>
      <c r="HG487" s="496"/>
      <c r="HH487" s="496"/>
      <c r="HI487" s="496"/>
      <c r="HJ487" s="496"/>
      <c r="HK487" s="496"/>
      <c r="HL487" s="496"/>
      <c r="HM487" s="496"/>
      <c r="HN487" s="496"/>
      <c r="HO487" s="496"/>
      <c r="HP487" s="496"/>
      <c r="HQ487" s="496"/>
      <c r="HR487" s="496"/>
      <c r="HS487" s="496"/>
      <c r="HT487" s="496"/>
      <c r="HU487" s="496"/>
      <c r="HV487" s="496"/>
      <c r="HW487" s="496"/>
      <c r="HX487" s="496"/>
      <c r="HY487" s="496"/>
      <c r="HZ487" s="496"/>
      <c r="IA487" s="496"/>
      <c r="IB487" s="496"/>
      <c r="IC487" s="496"/>
      <c r="ID487" s="496"/>
      <c r="IE487" s="496"/>
      <c r="IF487" s="496"/>
      <c r="IG487" s="496"/>
      <c r="IH487" s="496"/>
      <c r="II487" s="496"/>
      <c r="IJ487" s="496"/>
      <c r="IK487" s="496"/>
      <c r="IL487" s="496"/>
      <c r="IM487" s="496"/>
      <c r="IN487" s="496"/>
      <c r="IO487" s="496"/>
      <c r="IP487" s="496"/>
      <c r="IQ487" s="496"/>
      <c r="IR487" s="496"/>
      <c r="IS487" s="496"/>
      <c r="IT487" s="496"/>
      <c r="IU487" s="496"/>
      <c r="IV487" s="496"/>
      <c r="IW487" s="496"/>
    </row>
    <row r="488" customFormat="false" ht="12.75" hidden="false" customHeight="false" outlineLevel="1" collapsed="false">
      <c r="A488" s="477"/>
      <c r="B488" s="503"/>
      <c r="C488" s="503"/>
      <c r="D488" s="503"/>
      <c r="E488" s="503"/>
      <c r="F488" s="503"/>
      <c r="G488" s="503"/>
      <c r="H488" s="503"/>
      <c r="I488" s="503"/>
      <c r="J488" s="503"/>
      <c r="K488" s="503"/>
      <c r="L488" s="503"/>
      <c r="M488" s="503"/>
      <c r="N488" s="503"/>
      <c r="O488" s="503"/>
      <c r="P488" s="503"/>
      <c r="Q488" s="503"/>
      <c r="R488" s="503"/>
      <c r="S488" s="503"/>
      <c r="T488" s="503"/>
      <c r="U488" s="503"/>
      <c r="V488" s="496"/>
      <c r="W488" s="496"/>
      <c r="X488" s="496"/>
      <c r="Y488" s="496"/>
      <c r="Z488" s="496"/>
      <c r="AA488" s="496"/>
      <c r="AB488" s="496"/>
      <c r="AC488" s="496"/>
      <c r="AD488" s="496"/>
      <c r="AE488" s="496"/>
      <c r="AF488" s="496"/>
      <c r="AG488" s="496"/>
      <c r="AH488" s="496"/>
      <c r="AI488" s="496"/>
      <c r="AJ488" s="496"/>
      <c r="AK488" s="496"/>
      <c r="AL488" s="496"/>
      <c r="AM488" s="496"/>
      <c r="AN488" s="496"/>
      <c r="AO488" s="496"/>
      <c r="AP488" s="496"/>
      <c r="AQ488" s="496"/>
      <c r="AR488" s="496"/>
      <c r="AS488" s="496"/>
      <c r="AT488" s="496"/>
      <c r="AU488" s="496"/>
      <c r="AV488" s="496"/>
      <c r="AW488" s="496"/>
      <c r="AX488" s="496"/>
      <c r="AY488" s="496"/>
      <c r="AZ488" s="496"/>
      <c r="BA488" s="496"/>
      <c r="BB488" s="496"/>
      <c r="BC488" s="496"/>
      <c r="BD488" s="496"/>
      <c r="BE488" s="496"/>
      <c r="BF488" s="496"/>
      <c r="BG488" s="496"/>
      <c r="BH488" s="496"/>
      <c r="BI488" s="496"/>
      <c r="BJ488" s="496"/>
      <c r="BK488" s="496"/>
      <c r="BL488" s="496"/>
      <c r="BM488" s="496"/>
      <c r="BN488" s="496"/>
      <c r="BO488" s="496"/>
      <c r="BP488" s="496"/>
      <c r="BQ488" s="496"/>
      <c r="BR488" s="496"/>
      <c r="BS488" s="496"/>
      <c r="BT488" s="496"/>
      <c r="BU488" s="496"/>
      <c r="BV488" s="496"/>
      <c r="BW488" s="496"/>
      <c r="BX488" s="496"/>
      <c r="BY488" s="496"/>
      <c r="BZ488" s="496"/>
      <c r="CA488" s="496"/>
      <c r="CB488" s="496"/>
      <c r="CC488" s="496"/>
      <c r="CD488" s="496"/>
      <c r="CE488" s="496"/>
      <c r="CF488" s="496"/>
      <c r="CG488" s="496"/>
      <c r="CH488" s="496"/>
      <c r="CI488" s="496"/>
      <c r="CJ488" s="496"/>
      <c r="CK488" s="496"/>
      <c r="CL488" s="496"/>
      <c r="CM488" s="496"/>
      <c r="CN488" s="496"/>
      <c r="CO488" s="496"/>
      <c r="CP488" s="496"/>
      <c r="CQ488" s="496"/>
      <c r="CR488" s="496"/>
      <c r="CS488" s="496"/>
      <c r="CT488" s="496"/>
      <c r="CU488" s="496"/>
      <c r="CV488" s="496"/>
      <c r="CW488" s="496"/>
      <c r="CX488" s="496"/>
      <c r="CY488" s="496"/>
      <c r="CZ488" s="496"/>
      <c r="DA488" s="496"/>
      <c r="DB488" s="496"/>
      <c r="DC488" s="496"/>
      <c r="DD488" s="496"/>
      <c r="DE488" s="496"/>
      <c r="DF488" s="496"/>
      <c r="DG488" s="496"/>
      <c r="DH488" s="496"/>
      <c r="DI488" s="496"/>
      <c r="DJ488" s="496"/>
      <c r="DK488" s="496"/>
      <c r="DL488" s="496"/>
      <c r="DM488" s="496"/>
      <c r="DN488" s="496"/>
      <c r="DO488" s="496"/>
      <c r="DP488" s="496"/>
      <c r="DQ488" s="496"/>
      <c r="DR488" s="496"/>
      <c r="DS488" s="496"/>
      <c r="DT488" s="496"/>
      <c r="DU488" s="496"/>
      <c r="DV488" s="496"/>
      <c r="DW488" s="496"/>
      <c r="DX488" s="496"/>
      <c r="DY488" s="496"/>
      <c r="DZ488" s="496"/>
      <c r="EA488" s="496"/>
      <c r="EB488" s="496"/>
      <c r="EC488" s="496"/>
      <c r="ED488" s="496"/>
      <c r="EE488" s="496"/>
      <c r="EF488" s="496"/>
      <c r="EG488" s="496"/>
      <c r="EH488" s="496"/>
      <c r="EI488" s="496"/>
      <c r="EJ488" s="496"/>
      <c r="EK488" s="496"/>
      <c r="EL488" s="496"/>
      <c r="EM488" s="496"/>
      <c r="EN488" s="496"/>
      <c r="EO488" s="496"/>
      <c r="EP488" s="496"/>
      <c r="EQ488" s="496"/>
      <c r="ER488" s="496"/>
      <c r="ES488" s="496"/>
      <c r="ET488" s="496"/>
      <c r="EU488" s="496"/>
      <c r="EV488" s="496"/>
      <c r="EW488" s="496"/>
      <c r="EX488" s="496"/>
      <c r="EY488" s="496"/>
      <c r="EZ488" s="496"/>
      <c r="FA488" s="496"/>
      <c r="FB488" s="496"/>
      <c r="FC488" s="496"/>
      <c r="FD488" s="496"/>
      <c r="FE488" s="496"/>
      <c r="FF488" s="496"/>
      <c r="FG488" s="496"/>
      <c r="FH488" s="496"/>
      <c r="FI488" s="496"/>
      <c r="FJ488" s="496"/>
      <c r="FK488" s="496"/>
      <c r="FL488" s="496"/>
      <c r="FM488" s="496"/>
      <c r="FN488" s="496"/>
      <c r="FO488" s="496"/>
      <c r="FP488" s="496"/>
      <c r="FQ488" s="496"/>
      <c r="FR488" s="496"/>
      <c r="FS488" s="496"/>
      <c r="FT488" s="496"/>
      <c r="FU488" s="496"/>
      <c r="FV488" s="496"/>
      <c r="FW488" s="496"/>
      <c r="FX488" s="496"/>
      <c r="FY488" s="496"/>
      <c r="FZ488" s="496"/>
      <c r="GA488" s="496"/>
      <c r="GB488" s="496"/>
      <c r="GC488" s="496"/>
      <c r="GD488" s="496"/>
      <c r="GE488" s="496"/>
      <c r="GF488" s="496"/>
      <c r="GG488" s="496"/>
      <c r="GH488" s="496"/>
      <c r="GI488" s="496"/>
      <c r="GJ488" s="496"/>
      <c r="GK488" s="496"/>
      <c r="GL488" s="496"/>
      <c r="GM488" s="496"/>
      <c r="GN488" s="496"/>
      <c r="GO488" s="496"/>
      <c r="GP488" s="496"/>
      <c r="GQ488" s="496"/>
      <c r="GR488" s="496"/>
      <c r="GS488" s="496"/>
      <c r="GT488" s="496"/>
      <c r="GU488" s="496"/>
      <c r="GV488" s="496"/>
      <c r="GW488" s="496"/>
      <c r="GX488" s="496"/>
      <c r="GY488" s="496"/>
      <c r="GZ488" s="496"/>
      <c r="HA488" s="496"/>
      <c r="HB488" s="496"/>
      <c r="HC488" s="496"/>
      <c r="HD488" s="496"/>
      <c r="HE488" s="496"/>
      <c r="HF488" s="496"/>
      <c r="HG488" s="496"/>
      <c r="HH488" s="496"/>
      <c r="HI488" s="496"/>
      <c r="HJ488" s="496"/>
      <c r="HK488" s="496"/>
      <c r="HL488" s="496"/>
      <c r="HM488" s="496"/>
      <c r="HN488" s="496"/>
      <c r="HO488" s="496"/>
      <c r="HP488" s="496"/>
      <c r="HQ488" s="496"/>
      <c r="HR488" s="496"/>
      <c r="HS488" s="496"/>
      <c r="HT488" s="496"/>
      <c r="HU488" s="496"/>
      <c r="HV488" s="496"/>
      <c r="HW488" s="496"/>
      <c r="HX488" s="496"/>
      <c r="HY488" s="496"/>
      <c r="HZ488" s="496"/>
      <c r="IA488" s="496"/>
      <c r="IB488" s="496"/>
      <c r="IC488" s="496"/>
      <c r="ID488" s="496"/>
      <c r="IE488" s="496"/>
      <c r="IF488" s="496"/>
      <c r="IG488" s="496"/>
      <c r="IH488" s="496"/>
      <c r="II488" s="496"/>
      <c r="IJ488" s="496"/>
      <c r="IK488" s="496"/>
      <c r="IL488" s="496"/>
      <c r="IM488" s="496"/>
      <c r="IN488" s="496"/>
      <c r="IO488" s="496"/>
      <c r="IP488" s="496"/>
      <c r="IQ488" s="496"/>
      <c r="IR488" s="496"/>
      <c r="IS488" s="496"/>
      <c r="IT488" s="496"/>
      <c r="IU488" s="496"/>
      <c r="IV488" s="496"/>
      <c r="IW488" s="496"/>
    </row>
    <row r="489" customFormat="false" ht="12.75" hidden="false" customHeight="false" outlineLevel="1" collapsed="false">
      <c r="A489" s="477"/>
      <c r="B489" s="503"/>
      <c r="C489" s="503"/>
      <c r="D489" s="503"/>
      <c r="E489" s="503"/>
      <c r="F489" s="503"/>
      <c r="G489" s="503"/>
      <c r="H489" s="503"/>
      <c r="I489" s="503"/>
      <c r="J489" s="503"/>
      <c r="K489" s="503"/>
      <c r="L489" s="503"/>
      <c r="M489" s="503"/>
      <c r="N489" s="503"/>
      <c r="O489" s="503"/>
      <c r="P489" s="503"/>
      <c r="Q489" s="503"/>
      <c r="R489" s="503"/>
      <c r="S489" s="503"/>
      <c r="T489" s="503"/>
      <c r="U489" s="503"/>
      <c r="V489" s="496"/>
      <c r="W489" s="496"/>
      <c r="X489" s="496"/>
      <c r="Y489" s="496"/>
      <c r="Z489" s="496"/>
      <c r="AA489" s="496"/>
      <c r="AB489" s="496"/>
      <c r="AC489" s="496"/>
      <c r="AD489" s="496"/>
      <c r="AE489" s="496"/>
      <c r="AF489" s="496"/>
      <c r="AG489" s="496"/>
      <c r="AH489" s="496"/>
      <c r="AI489" s="496"/>
      <c r="AJ489" s="496"/>
      <c r="AK489" s="496"/>
      <c r="AL489" s="496"/>
      <c r="AM489" s="496"/>
      <c r="AN489" s="496"/>
      <c r="AO489" s="496"/>
      <c r="AP489" s="496"/>
      <c r="AQ489" s="496"/>
      <c r="AR489" s="496"/>
      <c r="AS489" s="496"/>
      <c r="AT489" s="496"/>
      <c r="AU489" s="496"/>
      <c r="AV489" s="496"/>
      <c r="AW489" s="496"/>
      <c r="AX489" s="496"/>
      <c r="AY489" s="496"/>
      <c r="AZ489" s="496"/>
      <c r="BA489" s="496"/>
      <c r="BB489" s="496"/>
      <c r="BC489" s="496"/>
      <c r="BD489" s="496"/>
      <c r="BE489" s="496"/>
      <c r="BF489" s="496"/>
      <c r="BG489" s="496"/>
      <c r="BH489" s="496"/>
      <c r="BI489" s="496"/>
      <c r="BJ489" s="496"/>
      <c r="BK489" s="496"/>
      <c r="BL489" s="496"/>
      <c r="BM489" s="496"/>
      <c r="BN489" s="496"/>
      <c r="BO489" s="496"/>
      <c r="BP489" s="496"/>
      <c r="BQ489" s="496"/>
      <c r="BR489" s="496"/>
      <c r="BS489" s="496"/>
      <c r="BT489" s="496"/>
      <c r="BU489" s="496"/>
      <c r="BV489" s="496"/>
      <c r="BW489" s="496"/>
      <c r="BX489" s="496"/>
      <c r="BY489" s="496"/>
      <c r="BZ489" s="496"/>
      <c r="CA489" s="496"/>
      <c r="CB489" s="496"/>
      <c r="CC489" s="496"/>
      <c r="CD489" s="496"/>
      <c r="CE489" s="496"/>
      <c r="CF489" s="496"/>
      <c r="CG489" s="496"/>
      <c r="CH489" s="496"/>
      <c r="CI489" s="496"/>
      <c r="CJ489" s="496"/>
      <c r="CK489" s="496"/>
      <c r="CL489" s="496"/>
      <c r="CM489" s="496"/>
      <c r="CN489" s="496"/>
      <c r="CO489" s="496"/>
      <c r="CP489" s="496"/>
      <c r="CQ489" s="496"/>
      <c r="CR489" s="496"/>
      <c r="CS489" s="496"/>
      <c r="CT489" s="496"/>
      <c r="CU489" s="496"/>
      <c r="CV489" s="496"/>
      <c r="CW489" s="496"/>
      <c r="CX489" s="496"/>
      <c r="CY489" s="496"/>
      <c r="CZ489" s="496"/>
      <c r="DA489" s="496"/>
      <c r="DB489" s="496"/>
      <c r="DC489" s="496"/>
      <c r="DD489" s="496"/>
      <c r="DE489" s="496"/>
      <c r="DF489" s="496"/>
      <c r="DG489" s="496"/>
      <c r="DH489" s="496"/>
      <c r="DI489" s="496"/>
      <c r="DJ489" s="496"/>
      <c r="DK489" s="496"/>
      <c r="DL489" s="496"/>
      <c r="DM489" s="496"/>
      <c r="DN489" s="496"/>
      <c r="DO489" s="496"/>
      <c r="DP489" s="496"/>
      <c r="DQ489" s="496"/>
      <c r="DR489" s="496"/>
      <c r="DS489" s="496"/>
      <c r="DT489" s="496"/>
      <c r="DU489" s="496"/>
      <c r="DV489" s="496"/>
      <c r="DW489" s="496"/>
      <c r="DX489" s="496"/>
      <c r="DY489" s="496"/>
      <c r="DZ489" s="496"/>
      <c r="EA489" s="496"/>
      <c r="EB489" s="496"/>
      <c r="EC489" s="496"/>
      <c r="ED489" s="496"/>
      <c r="EE489" s="496"/>
      <c r="EF489" s="496"/>
      <c r="EG489" s="496"/>
      <c r="EH489" s="496"/>
      <c r="EI489" s="496"/>
      <c r="EJ489" s="496"/>
      <c r="EK489" s="496"/>
      <c r="EL489" s="496"/>
      <c r="EM489" s="496"/>
      <c r="EN489" s="496"/>
      <c r="EO489" s="496"/>
      <c r="EP489" s="496"/>
      <c r="EQ489" s="496"/>
      <c r="ER489" s="496"/>
      <c r="ES489" s="496"/>
      <c r="ET489" s="496"/>
      <c r="EU489" s="496"/>
      <c r="EV489" s="496"/>
      <c r="EW489" s="496"/>
      <c r="EX489" s="496"/>
      <c r="EY489" s="496"/>
      <c r="EZ489" s="496"/>
      <c r="FA489" s="496"/>
      <c r="FB489" s="496"/>
      <c r="FC489" s="496"/>
      <c r="FD489" s="496"/>
      <c r="FE489" s="496"/>
      <c r="FF489" s="496"/>
      <c r="FG489" s="496"/>
      <c r="FH489" s="496"/>
      <c r="FI489" s="496"/>
      <c r="FJ489" s="496"/>
      <c r="FK489" s="496"/>
      <c r="FL489" s="496"/>
      <c r="FM489" s="496"/>
      <c r="FN489" s="496"/>
      <c r="FO489" s="496"/>
      <c r="FP489" s="496"/>
      <c r="FQ489" s="496"/>
      <c r="FR489" s="496"/>
      <c r="FS489" s="496"/>
      <c r="FT489" s="496"/>
      <c r="FU489" s="496"/>
      <c r="FV489" s="496"/>
      <c r="FW489" s="496"/>
      <c r="FX489" s="496"/>
      <c r="FY489" s="496"/>
      <c r="FZ489" s="496"/>
      <c r="GA489" s="496"/>
      <c r="GB489" s="496"/>
      <c r="GC489" s="496"/>
      <c r="GD489" s="496"/>
      <c r="GE489" s="496"/>
      <c r="GF489" s="496"/>
      <c r="GG489" s="496"/>
      <c r="GH489" s="496"/>
      <c r="GI489" s="496"/>
      <c r="GJ489" s="496"/>
      <c r="GK489" s="496"/>
      <c r="GL489" s="496"/>
      <c r="GM489" s="496"/>
      <c r="GN489" s="496"/>
      <c r="GO489" s="496"/>
      <c r="GP489" s="496"/>
      <c r="GQ489" s="496"/>
      <c r="GR489" s="496"/>
      <c r="GS489" s="496"/>
      <c r="GT489" s="496"/>
      <c r="GU489" s="496"/>
      <c r="GV489" s="496"/>
      <c r="GW489" s="496"/>
      <c r="GX489" s="496"/>
      <c r="GY489" s="496"/>
      <c r="GZ489" s="496"/>
      <c r="HA489" s="496"/>
      <c r="HB489" s="496"/>
      <c r="HC489" s="496"/>
      <c r="HD489" s="496"/>
      <c r="HE489" s="496"/>
      <c r="HF489" s="496"/>
      <c r="HG489" s="496"/>
      <c r="HH489" s="496"/>
      <c r="HI489" s="496"/>
      <c r="HJ489" s="496"/>
      <c r="HK489" s="496"/>
      <c r="HL489" s="496"/>
      <c r="HM489" s="496"/>
      <c r="HN489" s="496"/>
      <c r="HO489" s="496"/>
      <c r="HP489" s="496"/>
      <c r="HQ489" s="496"/>
      <c r="HR489" s="496"/>
      <c r="HS489" s="496"/>
      <c r="HT489" s="496"/>
      <c r="HU489" s="496"/>
      <c r="HV489" s="496"/>
      <c r="HW489" s="496"/>
      <c r="HX489" s="496"/>
      <c r="HY489" s="496"/>
      <c r="HZ489" s="496"/>
      <c r="IA489" s="496"/>
      <c r="IB489" s="496"/>
      <c r="IC489" s="496"/>
      <c r="ID489" s="496"/>
      <c r="IE489" s="496"/>
      <c r="IF489" s="496"/>
      <c r="IG489" s="496"/>
      <c r="IH489" s="496"/>
      <c r="II489" s="496"/>
      <c r="IJ489" s="496"/>
      <c r="IK489" s="496"/>
      <c r="IL489" s="496"/>
      <c r="IM489" s="496"/>
      <c r="IN489" s="496"/>
      <c r="IO489" s="496"/>
      <c r="IP489" s="496"/>
      <c r="IQ489" s="496"/>
      <c r="IR489" s="496"/>
      <c r="IS489" s="496"/>
      <c r="IT489" s="496"/>
      <c r="IU489" s="496"/>
      <c r="IV489" s="496"/>
      <c r="IW489" s="496"/>
    </row>
    <row r="490" customFormat="false" ht="12.75" hidden="false" customHeight="false" outlineLevel="1" collapsed="false">
      <c r="A490" s="477"/>
      <c r="B490" s="503"/>
      <c r="C490" s="503"/>
      <c r="D490" s="503"/>
      <c r="E490" s="503"/>
      <c r="F490" s="503"/>
      <c r="G490" s="503"/>
      <c r="H490" s="503"/>
      <c r="I490" s="503"/>
      <c r="J490" s="503"/>
      <c r="K490" s="503"/>
      <c r="L490" s="503"/>
      <c r="M490" s="503"/>
      <c r="N490" s="503"/>
      <c r="O490" s="503"/>
      <c r="P490" s="503"/>
      <c r="Q490" s="503"/>
      <c r="R490" s="503"/>
      <c r="S490" s="503"/>
      <c r="T490" s="503"/>
      <c r="U490" s="503"/>
      <c r="V490" s="496"/>
      <c r="W490" s="496"/>
      <c r="X490" s="496"/>
      <c r="Y490" s="496"/>
      <c r="Z490" s="496"/>
      <c r="AA490" s="496"/>
      <c r="AB490" s="496"/>
      <c r="AC490" s="496"/>
      <c r="AD490" s="496"/>
      <c r="AE490" s="496"/>
      <c r="AF490" s="496"/>
      <c r="AG490" s="496"/>
      <c r="AH490" s="496"/>
      <c r="AI490" s="496"/>
      <c r="AJ490" s="496"/>
      <c r="AK490" s="496"/>
      <c r="AL490" s="496"/>
      <c r="AM490" s="496"/>
      <c r="AN490" s="496"/>
      <c r="AO490" s="496"/>
      <c r="AP490" s="496"/>
      <c r="AQ490" s="496"/>
      <c r="AR490" s="496"/>
      <c r="AS490" s="496"/>
      <c r="AT490" s="496"/>
      <c r="AU490" s="496"/>
      <c r="AV490" s="496"/>
      <c r="AW490" s="496"/>
      <c r="AX490" s="496"/>
      <c r="AY490" s="496"/>
      <c r="AZ490" s="496"/>
      <c r="BA490" s="496"/>
      <c r="BB490" s="496"/>
      <c r="BC490" s="496"/>
      <c r="BD490" s="496"/>
      <c r="BE490" s="496"/>
      <c r="BF490" s="496"/>
      <c r="BG490" s="496"/>
      <c r="BH490" s="496"/>
      <c r="BI490" s="496"/>
      <c r="BJ490" s="496"/>
      <c r="BK490" s="496"/>
      <c r="BL490" s="496"/>
      <c r="BM490" s="496"/>
      <c r="BN490" s="496"/>
      <c r="BO490" s="496"/>
      <c r="BP490" s="496"/>
      <c r="BQ490" s="496"/>
      <c r="BR490" s="496"/>
      <c r="BS490" s="496"/>
      <c r="BT490" s="496"/>
      <c r="BU490" s="496"/>
      <c r="BV490" s="496"/>
      <c r="BW490" s="496"/>
      <c r="BX490" s="496"/>
      <c r="BY490" s="496"/>
      <c r="BZ490" s="496"/>
      <c r="CA490" s="496"/>
      <c r="CB490" s="496"/>
      <c r="CC490" s="496"/>
      <c r="CD490" s="496"/>
      <c r="CE490" s="496"/>
      <c r="CF490" s="496"/>
      <c r="CG490" s="496"/>
      <c r="CH490" s="496"/>
      <c r="CI490" s="496"/>
      <c r="CJ490" s="496"/>
      <c r="CK490" s="496"/>
      <c r="CL490" s="496"/>
      <c r="CM490" s="496"/>
      <c r="CN490" s="496"/>
      <c r="CO490" s="496"/>
      <c r="CP490" s="496"/>
      <c r="CQ490" s="496"/>
      <c r="CR490" s="496"/>
      <c r="CS490" s="496"/>
      <c r="CT490" s="496"/>
      <c r="CU490" s="496"/>
      <c r="CV490" s="496"/>
      <c r="CW490" s="496"/>
      <c r="CX490" s="496"/>
      <c r="CY490" s="496"/>
      <c r="CZ490" s="496"/>
      <c r="DA490" s="496"/>
      <c r="DB490" s="496"/>
      <c r="DC490" s="496"/>
      <c r="DD490" s="496"/>
      <c r="DE490" s="496"/>
      <c r="DF490" s="496"/>
      <c r="DG490" s="496"/>
      <c r="DH490" s="496"/>
      <c r="DI490" s="496"/>
      <c r="DJ490" s="496"/>
      <c r="DK490" s="496"/>
      <c r="DL490" s="496"/>
      <c r="DM490" s="496"/>
      <c r="DN490" s="496"/>
      <c r="DO490" s="496"/>
      <c r="DP490" s="496"/>
      <c r="DQ490" s="496"/>
      <c r="DR490" s="496"/>
      <c r="DS490" s="496"/>
      <c r="DT490" s="496"/>
      <c r="DU490" s="496"/>
      <c r="DV490" s="496"/>
      <c r="DW490" s="496"/>
      <c r="DX490" s="496"/>
      <c r="DY490" s="496"/>
      <c r="DZ490" s="496"/>
      <c r="EA490" s="496"/>
      <c r="EB490" s="496"/>
      <c r="EC490" s="496"/>
      <c r="ED490" s="496"/>
      <c r="EE490" s="496"/>
      <c r="EF490" s="496"/>
      <c r="EG490" s="496"/>
      <c r="EH490" s="496"/>
      <c r="EI490" s="496"/>
      <c r="EJ490" s="496"/>
      <c r="EK490" s="496"/>
      <c r="EL490" s="496"/>
      <c r="EM490" s="496"/>
      <c r="EN490" s="496"/>
      <c r="EO490" s="496"/>
      <c r="EP490" s="496"/>
      <c r="EQ490" s="496"/>
      <c r="ER490" s="496"/>
      <c r="ES490" s="496"/>
      <c r="ET490" s="496"/>
      <c r="EU490" s="496"/>
      <c r="EV490" s="496"/>
      <c r="EW490" s="496"/>
      <c r="EX490" s="496"/>
      <c r="EY490" s="496"/>
      <c r="EZ490" s="496"/>
      <c r="FA490" s="496"/>
      <c r="FB490" s="496"/>
      <c r="FC490" s="496"/>
      <c r="FD490" s="496"/>
      <c r="FE490" s="496"/>
      <c r="FF490" s="496"/>
      <c r="FG490" s="496"/>
      <c r="FH490" s="496"/>
      <c r="FI490" s="496"/>
      <c r="FJ490" s="496"/>
      <c r="FK490" s="496"/>
      <c r="FL490" s="496"/>
      <c r="FM490" s="496"/>
      <c r="FN490" s="496"/>
      <c r="FO490" s="496"/>
      <c r="FP490" s="496"/>
      <c r="FQ490" s="496"/>
      <c r="FR490" s="496"/>
      <c r="FS490" s="496"/>
      <c r="FT490" s="496"/>
      <c r="FU490" s="496"/>
      <c r="FV490" s="496"/>
      <c r="FW490" s="496"/>
      <c r="FX490" s="496"/>
      <c r="FY490" s="496"/>
      <c r="FZ490" s="496"/>
      <c r="GA490" s="496"/>
      <c r="GB490" s="496"/>
      <c r="GC490" s="496"/>
      <c r="GD490" s="496"/>
      <c r="GE490" s="496"/>
      <c r="GF490" s="496"/>
      <c r="GG490" s="496"/>
      <c r="GH490" s="496"/>
      <c r="GI490" s="496"/>
      <c r="GJ490" s="496"/>
      <c r="GK490" s="496"/>
      <c r="GL490" s="496"/>
      <c r="GM490" s="496"/>
      <c r="GN490" s="496"/>
      <c r="GO490" s="496"/>
      <c r="GP490" s="496"/>
      <c r="GQ490" s="496"/>
      <c r="GR490" s="496"/>
      <c r="GS490" s="496"/>
      <c r="GT490" s="496"/>
      <c r="GU490" s="496"/>
      <c r="GV490" s="496"/>
      <c r="GW490" s="496"/>
      <c r="GX490" s="496"/>
      <c r="GY490" s="496"/>
      <c r="GZ490" s="496"/>
      <c r="HA490" s="496"/>
      <c r="HB490" s="496"/>
      <c r="HC490" s="496"/>
      <c r="HD490" s="496"/>
      <c r="HE490" s="496"/>
      <c r="HF490" s="496"/>
      <c r="HG490" s="496"/>
      <c r="HH490" s="496"/>
      <c r="HI490" s="496"/>
      <c r="HJ490" s="496"/>
      <c r="HK490" s="496"/>
      <c r="HL490" s="496"/>
      <c r="HM490" s="496"/>
      <c r="HN490" s="496"/>
      <c r="HO490" s="496"/>
      <c r="HP490" s="496"/>
      <c r="HQ490" s="496"/>
      <c r="HR490" s="496"/>
      <c r="HS490" s="496"/>
      <c r="HT490" s="496"/>
      <c r="HU490" s="496"/>
      <c r="HV490" s="496"/>
      <c r="HW490" s="496"/>
      <c r="HX490" s="496"/>
      <c r="HY490" s="496"/>
      <c r="HZ490" s="496"/>
      <c r="IA490" s="496"/>
      <c r="IB490" s="496"/>
      <c r="IC490" s="496"/>
      <c r="ID490" s="496"/>
      <c r="IE490" s="496"/>
      <c r="IF490" s="496"/>
      <c r="IG490" s="496"/>
      <c r="IH490" s="496"/>
      <c r="II490" s="496"/>
      <c r="IJ490" s="496"/>
      <c r="IK490" s="496"/>
      <c r="IL490" s="496"/>
      <c r="IM490" s="496"/>
      <c r="IN490" s="496"/>
      <c r="IO490" s="496"/>
      <c r="IP490" s="496"/>
      <c r="IQ490" s="496"/>
      <c r="IR490" s="496"/>
      <c r="IS490" s="496"/>
      <c r="IT490" s="496"/>
      <c r="IU490" s="496"/>
      <c r="IV490" s="496"/>
      <c r="IW490" s="496"/>
    </row>
    <row r="491" customFormat="false" ht="12.75" hidden="false" customHeight="false" outlineLevel="1" collapsed="false">
      <c r="A491" s="383"/>
      <c r="B491" s="503"/>
      <c r="C491" s="503"/>
      <c r="D491" s="503"/>
      <c r="E491" s="503"/>
      <c r="F491" s="503"/>
      <c r="G491" s="503"/>
      <c r="H491" s="503"/>
      <c r="I491" s="503"/>
      <c r="J491" s="503"/>
      <c r="K491" s="503"/>
      <c r="L491" s="503"/>
      <c r="M491" s="503"/>
      <c r="N491" s="503"/>
      <c r="O491" s="503"/>
      <c r="P491" s="503"/>
      <c r="Q491" s="503"/>
      <c r="R491" s="503"/>
      <c r="S491" s="503"/>
      <c r="T491" s="503"/>
      <c r="U491" s="503"/>
      <c r="V491" s="496"/>
      <c r="W491" s="496"/>
      <c r="X491" s="496"/>
      <c r="Y491" s="496"/>
      <c r="Z491" s="496"/>
      <c r="AA491" s="496"/>
      <c r="AB491" s="496"/>
      <c r="AC491" s="496"/>
      <c r="AD491" s="496"/>
      <c r="AE491" s="496"/>
      <c r="AF491" s="496"/>
      <c r="AG491" s="496"/>
      <c r="AH491" s="496"/>
      <c r="AI491" s="496"/>
      <c r="AJ491" s="496"/>
      <c r="AK491" s="496"/>
      <c r="AL491" s="496"/>
      <c r="AM491" s="496"/>
      <c r="AN491" s="496"/>
      <c r="AO491" s="496"/>
      <c r="AP491" s="496"/>
      <c r="AQ491" s="496"/>
      <c r="AR491" s="496"/>
      <c r="AS491" s="496"/>
      <c r="AT491" s="496"/>
      <c r="AU491" s="496"/>
      <c r="AV491" s="496"/>
      <c r="AW491" s="496"/>
      <c r="AX491" s="496"/>
      <c r="AY491" s="496"/>
      <c r="AZ491" s="496"/>
      <c r="BA491" s="496"/>
      <c r="BB491" s="496"/>
      <c r="BC491" s="496"/>
      <c r="BD491" s="496"/>
      <c r="BE491" s="496"/>
      <c r="BF491" s="496"/>
      <c r="BG491" s="496"/>
      <c r="BH491" s="496"/>
      <c r="BI491" s="496"/>
      <c r="BJ491" s="496"/>
      <c r="BK491" s="496"/>
      <c r="BL491" s="496"/>
      <c r="BM491" s="496"/>
      <c r="BN491" s="496"/>
      <c r="BO491" s="496"/>
      <c r="BP491" s="496"/>
      <c r="BQ491" s="496"/>
      <c r="BR491" s="496"/>
      <c r="BS491" s="496"/>
      <c r="BT491" s="496"/>
      <c r="BU491" s="496"/>
      <c r="BV491" s="496"/>
      <c r="BW491" s="496"/>
      <c r="BX491" s="496"/>
      <c r="BY491" s="496"/>
      <c r="BZ491" s="496"/>
      <c r="CA491" s="496"/>
      <c r="CB491" s="496"/>
      <c r="CC491" s="496"/>
      <c r="CD491" s="496"/>
      <c r="CE491" s="496"/>
      <c r="CF491" s="496"/>
      <c r="CG491" s="496"/>
      <c r="CH491" s="496"/>
      <c r="CI491" s="496"/>
      <c r="CJ491" s="496"/>
      <c r="CK491" s="496"/>
      <c r="CL491" s="496"/>
      <c r="CM491" s="496"/>
      <c r="CN491" s="496"/>
      <c r="CO491" s="496"/>
      <c r="CP491" s="496"/>
      <c r="CQ491" s="496"/>
      <c r="CR491" s="496"/>
      <c r="CS491" s="496"/>
      <c r="CT491" s="496"/>
      <c r="CU491" s="496"/>
      <c r="CV491" s="496"/>
      <c r="CW491" s="496"/>
      <c r="CX491" s="496"/>
      <c r="CY491" s="496"/>
      <c r="CZ491" s="496"/>
      <c r="DA491" s="496"/>
      <c r="DB491" s="496"/>
      <c r="DC491" s="496"/>
      <c r="DD491" s="496"/>
      <c r="DE491" s="496"/>
      <c r="DF491" s="496"/>
      <c r="DG491" s="496"/>
      <c r="DH491" s="496"/>
      <c r="DI491" s="496"/>
      <c r="DJ491" s="496"/>
      <c r="DK491" s="496"/>
      <c r="DL491" s="496"/>
      <c r="DM491" s="496"/>
      <c r="DN491" s="496"/>
      <c r="DO491" s="496"/>
      <c r="DP491" s="496"/>
      <c r="DQ491" s="496"/>
      <c r="DR491" s="496"/>
      <c r="DS491" s="496"/>
      <c r="DT491" s="496"/>
      <c r="DU491" s="496"/>
      <c r="DV491" s="496"/>
      <c r="DW491" s="496"/>
      <c r="DX491" s="496"/>
      <c r="DY491" s="496"/>
      <c r="DZ491" s="496"/>
      <c r="EA491" s="496"/>
      <c r="EB491" s="496"/>
      <c r="EC491" s="496"/>
      <c r="ED491" s="496"/>
      <c r="EE491" s="496"/>
      <c r="EF491" s="496"/>
      <c r="EG491" s="496"/>
      <c r="EH491" s="496"/>
      <c r="EI491" s="496"/>
      <c r="EJ491" s="496"/>
      <c r="EK491" s="496"/>
      <c r="EL491" s="496"/>
      <c r="EM491" s="496"/>
      <c r="EN491" s="496"/>
      <c r="EO491" s="496"/>
      <c r="EP491" s="496"/>
      <c r="EQ491" s="496"/>
      <c r="ER491" s="496"/>
      <c r="ES491" s="496"/>
      <c r="ET491" s="496"/>
      <c r="EU491" s="496"/>
      <c r="EV491" s="496"/>
      <c r="EW491" s="496"/>
      <c r="EX491" s="496"/>
      <c r="EY491" s="496"/>
      <c r="EZ491" s="496"/>
      <c r="FA491" s="496"/>
      <c r="FB491" s="496"/>
      <c r="FC491" s="496"/>
      <c r="FD491" s="496"/>
      <c r="FE491" s="496"/>
      <c r="FF491" s="496"/>
      <c r="FG491" s="496"/>
      <c r="FH491" s="496"/>
      <c r="FI491" s="496"/>
      <c r="FJ491" s="496"/>
      <c r="FK491" s="496"/>
      <c r="FL491" s="496"/>
      <c r="FM491" s="496"/>
      <c r="FN491" s="496"/>
      <c r="FO491" s="496"/>
      <c r="FP491" s="496"/>
      <c r="FQ491" s="496"/>
      <c r="FR491" s="496"/>
      <c r="FS491" s="496"/>
      <c r="FT491" s="496"/>
      <c r="FU491" s="496"/>
      <c r="FV491" s="496"/>
      <c r="FW491" s="496"/>
      <c r="FX491" s="496"/>
      <c r="FY491" s="496"/>
      <c r="FZ491" s="496"/>
      <c r="GA491" s="496"/>
      <c r="GB491" s="496"/>
      <c r="GC491" s="496"/>
      <c r="GD491" s="496"/>
      <c r="GE491" s="496"/>
      <c r="GF491" s="496"/>
      <c r="GG491" s="496"/>
      <c r="GH491" s="496"/>
      <c r="GI491" s="496"/>
      <c r="GJ491" s="496"/>
      <c r="GK491" s="496"/>
      <c r="GL491" s="496"/>
      <c r="GM491" s="496"/>
      <c r="GN491" s="496"/>
      <c r="GO491" s="496"/>
      <c r="GP491" s="496"/>
      <c r="GQ491" s="496"/>
      <c r="GR491" s="496"/>
      <c r="GS491" s="496"/>
      <c r="GT491" s="496"/>
      <c r="GU491" s="496"/>
      <c r="GV491" s="496"/>
      <c r="GW491" s="496"/>
      <c r="GX491" s="496"/>
      <c r="GY491" s="496"/>
      <c r="GZ491" s="496"/>
      <c r="HA491" s="496"/>
      <c r="HB491" s="496"/>
      <c r="HC491" s="496"/>
      <c r="HD491" s="496"/>
      <c r="HE491" s="496"/>
      <c r="HF491" s="496"/>
      <c r="HG491" s="496"/>
      <c r="HH491" s="496"/>
      <c r="HI491" s="496"/>
      <c r="HJ491" s="496"/>
      <c r="HK491" s="496"/>
      <c r="HL491" s="496"/>
      <c r="HM491" s="496"/>
      <c r="HN491" s="496"/>
      <c r="HO491" s="496"/>
      <c r="HP491" s="496"/>
      <c r="HQ491" s="496"/>
      <c r="HR491" s="496"/>
      <c r="HS491" s="496"/>
      <c r="HT491" s="496"/>
      <c r="HU491" s="496"/>
      <c r="HV491" s="496"/>
      <c r="HW491" s="496"/>
      <c r="HX491" s="496"/>
      <c r="HY491" s="496"/>
      <c r="HZ491" s="496"/>
      <c r="IA491" s="496"/>
      <c r="IB491" s="496"/>
      <c r="IC491" s="496"/>
      <c r="ID491" s="496"/>
      <c r="IE491" s="496"/>
      <c r="IF491" s="496"/>
      <c r="IG491" s="496"/>
      <c r="IH491" s="496"/>
      <c r="II491" s="496"/>
      <c r="IJ491" s="496"/>
      <c r="IK491" s="496"/>
      <c r="IL491" s="496"/>
      <c r="IM491" s="496"/>
      <c r="IN491" s="496"/>
      <c r="IO491" s="496"/>
      <c r="IP491" s="496"/>
      <c r="IQ491" s="496"/>
      <c r="IR491" s="496"/>
      <c r="IS491" s="496"/>
      <c r="IT491" s="496"/>
      <c r="IU491" s="496"/>
      <c r="IV491" s="496"/>
      <c r="IW491" s="496"/>
    </row>
    <row r="492" customFormat="false" ht="12.75" hidden="false" customHeight="false" outlineLevel="1" collapsed="false">
      <c r="A492" s="383"/>
      <c r="B492" s="503"/>
      <c r="C492" s="503"/>
      <c r="D492" s="503"/>
      <c r="E492" s="503"/>
      <c r="F492" s="503"/>
      <c r="G492" s="503"/>
      <c r="H492" s="503"/>
      <c r="I492" s="503"/>
      <c r="J492" s="503"/>
      <c r="K492" s="503"/>
      <c r="L492" s="503"/>
      <c r="M492" s="503"/>
      <c r="N492" s="503"/>
      <c r="O492" s="503"/>
      <c r="P492" s="503"/>
      <c r="Q492" s="503"/>
      <c r="R492" s="503"/>
      <c r="S492" s="503"/>
      <c r="T492" s="503"/>
      <c r="U492" s="503"/>
      <c r="V492" s="496"/>
      <c r="W492" s="496"/>
      <c r="X492" s="496"/>
      <c r="Y492" s="496"/>
      <c r="Z492" s="496"/>
      <c r="AA492" s="496"/>
      <c r="AB492" s="496"/>
      <c r="AC492" s="496"/>
      <c r="AD492" s="496"/>
      <c r="AE492" s="496"/>
      <c r="AF492" s="496"/>
      <c r="AG492" s="496"/>
      <c r="AH492" s="496"/>
      <c r="AI492" s="496"/>
      <c r="AJ492" s="496"/>
      <c r="AK492" s="496"/>
      <c r="AL492" s="496"/>
      <c r="AM492" s="496"/>
      <c r="AN492" s="496"/>
      <c r="AO492" s="496"/>
      <c r="AP492" s="496"/>
      <c r="AQ492" s="496"/>
      <c r="AR492" s="496"/>
      <c r="AS492" s="496"/>
      <c r="AT492" s="496"/>
      <c r="AU492" s="496"/>
      <c r="AV492" s="496"/>
      <c r="AW492" s="496"/>
      <c r="AX492" s="496"/>
      <c r="AY492" s="496"/>
      <c r="AZ492" s="496"/>
      <c r="BA492" s="496"/>
      <c r="BB492" s="496"/>
      <c r="BC492" s="496"/>
      <c r="BD492" s="496"/>
      <c r="BE492" s="496"/>
      <c r="BF492" s="496"/>
      <c r="BG492" s="496"/>
      <c r="BH492" s="496"/>
      <c r="BI492" s="496"/>
      <c r="BJ492" s="496"/>
      <c r="BK492" s="496"/>
      <c r="BL492" s="496"/>
      <c r="BM492" s="496"/>
      <c r="BN492" s="496"/>
      <c r="BO492" s="496"/>
      <c r="BP492" s="496"/>
      <c r="BQ492" s="496"/>
      <c r="BR492" s="496"/>
      <c r="BS492" s="496"/>
      <c r="BT492" s="496"/>
      <c r="BU492" s="496"/>
      <c r="BV492" s="496"/>
      <c r="BW492" s="496"/>
      <c r="BX492" s="496"/>
      <c r="BY492" s="496"/>
      <c r="BZ492" s="496"/>
      <c r="CA492" s="496"/>
      <c r="CB492" s="496"/>
      <c r="CC492" s="496"/>
      <c r="CD492" s="496"/>
      <c r="CE492" s="496"/>
      <c r="CF492" s="496"/>
      <c r="CG492" s="496"/>
      <c r="CH492" s="496"/>
      <c r="CI492" s="496"/>
      <c r="CJ492" s="496"/>
      <c r="CK492" s="496"/>
      <c r="CL492" s="496"/>
      <c r="CM492" s="496"/>
      <c r="CN492" s="496"/>
      <c r="CO492" s="496"/>
      <c r="CP492" s="496"/>
      <c r="CQ492" s="496"/>
      <c r="CR492" s="496"/>
      <c r="CS492" s="496"/>
      <c r="CT492" s="496"/>
      <c r="CU492" s="496"/>
      <c r="CV492" s="496"/>
      <c r="CW492" s="496"/>
      <c r="CX492" s="496"/>
      <c r="CY492" s="496"/>
      <c r="CZ492" s="496"/>
      <c r="DA492" s="496"/>
      <c r="DB492" s="496"/>
      <c r="DC492" s="496"/>
      <c r="DD492" s="496"/>
      <c r="DE492" s="496"/>
      <c r="DF492" s="496"/>
      <c r="DG492" s="496"/>
      <c r="DH492" s="496"/>
      <c r="DI492" s="496"/>
      <c r="DJ492" s="496"/>
      <c r="DK492" s="496"/>
      <c r="DL492" s="496"/>
      <c r="DM492" s="496"/>
      <c r="DN492" s="496"/>
      <c r="DO492" s="496"/>
      <c r="DP492" s="496"/>
      <c r="DQ492" s="496"/>
      <c r="DR492" s="496"/>
      <c r="DS492" s="496"/>
      <c r="DT492" s="496"/>
      <c r="DU492" s="496"/>
      <c r="DV492" s="496"/>
      <c r="DW492" s="496"/>
      <c r="DX492" s="496"/>
      <c r="DY492" s="496"/>
      <c r="DZ492" s="496"/>
      <c r="EA492" s="496"/>
      <c r="EB492" s="496"/>
      <c r="EC492" s="496"/>
      <c r="ED492" s="496"/>
      <c r="EE492" s="496"/>
      <c r="EF492" s="496"/>
      <c r="EG492" s="496"/>
      <c r="EH492" s="496"/>
      <c r="EI492" s="496"/>
      <c r="EJ492" s="496"/>
      <c r="EK492" s="496"/>
      <c r="EL492" s="496"/>
      <c r="EM492" s="496"/>
      <c r="EN492" s="496"/>
      <c r="EO492" s="496"/>
      <c r="EP492" s="496"/>
      <c r="EQ492" s="496"/>
      <c r="ER492" s="496"/>
      <c r="ES492" s="496"/>
      <c r="ET492" s="496"/>
      <c r="EU492" s="496"/>
      <c r="EV492" s="496"/>
      <c r="EW492" s="496"/>
      <c r="EX492" s="496"/>
      <c r="EY492" s="496"/>
      <c r="EZ492" s="496"/>
      <c r="FA492" s="496"/>
      <c r="FB492" s="496"/>
      <c r="FC492" s="496"/>
      <c r="FD492" s="496"/>
      <c r="FE492" s="496"/>
      <c r="FF492" s="496"/>
      <c r="FG492" s="496"/>
      <c r="FH492" s="496"/>
      <c r="FI492" s="496"/>
      <c r="FJ492" s="496"/>
      <c r="FK492" s="496"/>
      <c r="FL492" s="496"/>
      <c r="FM492" s="496"/>
      <c r="FN492" s="496"/>
      <c r="FO492" s="496"/>
      <c r="FP492" s="496"/>
      <c r="FQ492" s="496"/>
      <c r="FR492" s="496"/>
      <c r="FS492" s="496"/>
      <c r="FT492" s="496"/>
      <c r="FU492" s="496"/>
      <c r="FV492" s="496"/>
      <c r="FW492" s="496"/>
      <c r="FX492" s="496"/>
      <c r="FY492" s="496"/>
      <c r="FZ492" s="496"/>
      <c r="GA492" s="496"/>
      <c r="GB492" s="496"/>
      <c r="GC492" s="496"/>
      <c r="GD492" s="496"/>
      <c r="GE492" s="496"/>
      <c r="GF492" s="496"/>
      <c r="GG492" s="496"/>
      <c r="GH492" s="496"/>
      <c r="GI492" s="496"/>
      <c r="GJ492" s="496"/>
      <c r="GK492" s="496"/>
      <c r="GL492" s="496"/>
      <c r="GM492" s="496"/>
      <c r="GN492" s="496"/>
      <c r="GO492" s="496"/>
      <c r="GP492" s="496"/>
      <c r="GQ492" s="496"/>
      <c r="GR492" s="496"/>
      <c r="GS492" s="496"/>
      <c r="GT492" s="496"/>
      <c r="GU492" s="496"/>
      <c r="GV492" s="496"/>
      <c r="GW492" s="496"/>
      <c r="GX492" s="496"/>
      <c r="GY492" s="496"/>
      <c r="GZ492" s="496"/>
      <c r="HA492" s="496"/>
      <c r="HB492" s="496"/>
      <c r="HC492" s="496"/>
      <c r="HD492" s="496"/>
      <c r="HE492" s="496"/>
      <c r="HF492" s="496"/>
      <c r="HG492" s="496"/>
      <c r="HH492" s="496"/>
      <c r="HI492" s="496"/>
      <c r="HJ492" s="496"/>
      <c r="HK492" s="496"/>
      <c r="HL492" s="496"/>
      <c r="HM492" s="496"/>
      <c r="HN492" s="496"/>
      <c r="HO492" s="496"/>
      <c r="HP492" s="496"/>
      <c r="HQ492" s="496"/>
      <c r="HR492" s="496"/>
      <c r="HS492" s="496"/>
      <c r="HT492" s="496"/>
      <c r="HU492" s="496"/>
      <c r="HV492" s="496"/>
      <c r="HW492" s="496"/>
      <c r="HX492" s="496"/>
      <c r="HY492" s="496"/>
      <c r="HZ492" s="496"/>
      <c r="IA492" s="496"/>
      <c r="IB492" s="496"/>
      <c r="IC492" s="496"/>
      <c r="ID492" s="496"/>
      <c r="IE492" s="496"/>
      <c r="IF492" s="496"/>
      <c r="IG492" s="496"/>
      <c r="IH492" s="496"/>
      <c r="II492" s="496"/>
      <c r="IJ492" s="496"/>
      <c r="IK492" s="496"/>
      <c r="IL492" s="496"/>
      <c r="IM492" s="496"/>
      <c r="IN492" s="496"/>
      <c r="IO492" s="496"/>
      <c r="IP492" s="496"/>
      <c r="IQ492" s="496"/>
      <c r="IR492" s="496"/>
      <c r="IS492" s="496"/>
      <c r="IT492" s="496"/>
      <c r="IU492" s="496"/>
      <c r="IV492" s="496"/>
      <c r="IW492" s="496"/>
    </row>
    <row r="493" customFormat="false" ht="12.75" hidden="false" customHeight="false" outlineLevel="1" collapsed="false">
      <c r="A493" s="477"/>
      <c r="B493" s="503"/>
      <c r="C493" s="503"/>
      <c r="D493" s="503"/>
      <c r="E493" s="503"/>
      <c r="F493" s="503"/>
      <c r="G493" s="503"/>
      <c r="H493" s="503"/>
      <c r="I493" s="503"/>
      <c r="J493" s="503"/>
      <c r="K493" s="503"/>
      <c r="L493" s="503"/>
      <c r="M493" s="503"/>
      <c r="N493" s="503"/>
      <c r="O493" s="503"/>
      <c r="P493" s="503"/>
      <c r="Q493" s="503"/>
      <c r="R493" s="503"/>
      <c r="S493" s="503"/>
      <c r="T493" s="503"/>
      <c r="U493" s="503"/>
      <c r="V493" s="496"/>
      <c r="W493" s="496"/>
      <c r="X493" s="496"/>
      <c r="Y493" s="496"/>
      <c r="Z493" s="496"/>
      <c r="AA493" s="496"/>
      <c r="AB493" s="496"/>
      <c r="AC493" s="496"/>
      <c r="AD493" s="496"/>
      <c r="AE493" s="496"/>
      <c r="AF493" s="496"/>
      <c r="AG493" s="496"/>
      <c r="AH493" s="496"/>
      <c r="AI493" s="496"/>
      <c r="AJ493" s="496"/>
      <c r="AK493" s="496"/>
      <c r="AL493" s="496"/>
      <c r="AM493" s="496"/>
      <c r="AN493" s="496"/>
      <c r="AO493" s="496"/>
      <c r="AP493" s="496"/>
      <c r="AQ493" s="496"/>
      <c r="AR493" s="496"/>
      <c r="AS493" s="496"/>
      <c r="AT493" s="496"/>
      <c r="AU493" s="496"/>
      <c r="AV493" s="496"/>
      <c r="AW493" s="496"/>
      <c r="AX493" s="496"/>
      <c r="AY493" s="496"/>
      <c r="AZ493" s="496"/>
      <c r="BA493" s="496"/>
      <c r="BB493" s="496"/>
      <c r="BC493" s="496"/>
      <c r="BD493" s="496"/>
      <c r="BE493" s="496"/>
      <c r="BF493" s="496"/>
      <c r="BG493" s="496"/>
      <c r="BH493" s="496"/>
      <c r="BI493" s="496"/>
      <c r="BJ493" s="496"/>
      <c r="BK493" s="496"/>
      <c r="BL493" s="496"/>
      <c r="BM493" s="496"/>
      <c r="BN493" s="496"/>
      <c r="BO493" s="496"/>
      <c r="BP493" s="496"/>
      <c r="BQ493" s="496"/>
      <c r="BR493" s="496"/>
      <c r="BS493" s="496"/>
      <c r="BT493" s="496"/>
      <c r="BU493" s="496"/>
      <c r="BV493" s="496"/>
      <c r="BW493" s="496"/>
      <c r="BX493" s="496"/>
      <c r="BY493" s="496"/>
      <c r="BZ493" s="496"/>
      <c r="CA493" s="496"/>
      <c r="CB493" s="496"/>
      <c r="CC493" s="496"/>
      <c r="CD493" s="496"/>
      <c r="CE493" s="496"/>
      <c r="CF493" s="496"/>
      <c r="CG493" s="496"/>
      <c r="CH493" s="496"/>
      <c r="CI493" s="496"/>
      <c r="CJ493" s="496"/>
      <c r="CK493" s="496"/>
      <c r="CL493" s="496"/>
      <c r="CM493" s="496"/>
      <c r="CN493" s="496"/>
      <c r="CO493" s="496"/>
      <c r="CP493" s="496"/>
      <c r="CQ493" s="496"/>
      <c r="CR493" s="496"/>
      <c r="CS493" s="496"/>
      <c r="CT493" s="496"/>
      <c r="CU493" s="496"/>
      <c r="CV493" s="496"/>
      <c r="CW493" s="496"/>
      <c r="CX493" s="496"/>
      <c r="CY493" s="496"/>
      <c r="CZ493" s="496"/>
      <c r="DA493" s="496"/>
      <c r="DB493" s="496"/>
      <c r="DC493" s="496"/>
      <c r="DD493" s="496"/>
      <c r="DE493" s="496"/>
      <c r="DF493" s="496"/>
      <c r="DG493" s="496"/>
      <c r="DH493" s="496"/>
      <c r="DI493" s="496"/>
      <c r="DJ493" s="496"/>
      <c r="DK493" s="496"/>
      <c r="DL493" s="496"/>
      <c r="DM493" s="496"/>
      <c r="DN493" s="496"/>
      <c r="DO493" s="496"/>
      <c r="DP493" s="496"/>
      <c r="DQ493" s="496"/>
      <c r="DR493" s="496"/>
      <c r="DS493" s="496"/>
      <c r="DT493" s="496"/>
      <c r="DU493" s="496"/>
      <c r="DV493" s="496"/>
      <c r="DW493" s="496"/>
      <c r="DX493" s="496"/>
      <c r="DY493" s="496"/>
      <c r="DZ493" s="496"/>
      <c r="EA493" s="496"/>
      <c r="EB493" s="496"/>
      <c r="EC493" s="496"/>
      <c r="ED493" s="496"/>
      <c r="EE493" s="496"/>
      <c r="EF493" s="496"/>
      <c r="EG493" s="496"/>
      <c r="EH493" s="496"/>
      <c r="EI493" s="496"/>
      <c r="EJ493" s="496"/>
      <c r="EK493" s="496"/>
      <c r="EL493" s="496"/>
      <c r="EM493" s="496"/>
      <c r="EN493" s="496"/>
      <c r="EO493" s="496"/>
      <c r="EP493" s="496"/>
      <c r="EQ493" s="496"/>
      <c r="ER493" s="496"/>
      <c r="ES493" s="496"/>
      <c r="ET493" s="496"/>
      <c r="EU493" s="496"/>
      <c r="EV493" s="496"/>
      <c r="EW493" s="496"/>
      <c r="EX493" s="496"/>
      <c r="EY493" s="496"/>
      <c r="EZ493" s="496"/>
      <c r="FA493" s="496"/>
      <c r="FB493" s="496"/>
      <c r="FC493" s="496"/>
      <c r="FD493" s="496"/>
      <c r="FE493" s="496"/>
      <c r="FF493" s="496"/>
      <c r="FG493" s="496"/>
      <c r="FH493" s="496"/>
      <c r="FI493" s="496"/>
      <c r="FJ493" s="496"/>
      <c r="FK493" s="496"/>
      <c r="FL493" s="496"/>
      <c r="FM493" s="496"/>
      <c r="FN493" s="496"/>
      <c r="FO493" s="496"/>
      <c r="FP493" s="496"/>
      <c r="FQ493" s="496"/>
      <c r="FR493" s="496"/>
      <c r="FS493" s="496"/>
      <c r="FT493" s="496"/>
      <c r="FU493" s="496"/>
      <c r="FV493" s="496"/>
      <c r="FW493" s="496"/>
      <c r="FX493" s="496"/>
      <c r="FY493" s="496"/>
      <c r="FZ493" s="496"/>
      <c r="GA493" s="496"/>
      <c r="GB493" s="496"/>
      <c r="GC493" s="496"/>
      <c r="GD493" s="496"/>
      <c r="GE493" s="496"/>
      <c r="GF493" s="496"/>
      <c r="GG493" s="496"/>
      <c r="GH493" s="496"/>
      <c r="GI493" s="496"/>
      <c r="GJ493" s="496"/>
      <c r="GK493" s="496"/>
      <c r="GL493" s="496"/>
      <c r="GM493" s="496"/>
      <c r="GN493" s="496"/>
      <c r="GO493" s="496"/>
      <c r="GP493" s="496"/>
      <c r="GQ493" s="496"/>
      <c r="GR493" s="496"/>
      <c r="GS493" s="496"/>
      <c r="GT493" s="496"/>
      <c r="GU493" s="496"/>
      <c r="GV493" s="496"/>
      <c r="GW493" s="496"/>
      <c r="GX493" s="496"/>
      <c r="GY493" s="496"/>
      <c r="GZ493" s="496"/>
      <c r="HA493" s="496"/>
      <c r="HB493" s="496"/>
      <c r="HC493" s="496"/>
      <c r="HD493" s="496"/>
      <c r="HE493" s="496"/>
      <c r="HF493" s="496"/>
      <c r="HG493" s="496"/>
      <c r="HH493" s="496"/>
      <c r="HI493" s="496"/>
      <c r="HJ493" s="496"/>
      <c r="HK493" s="496"/>
      <c r="HL493" s="496"/>
      <c r="HM493" s="496"/>
      <c r="HN493" s="496"/>
      <c r="HO493" s="496"/>
      <c r="HP493" s="496"/>
      <c r="HQ493" s="496"/>
      <c r="HR493" s="496"/>
      <c r="HS493" s="496"/>
      <c r="HT493" s="496"/>
      <c r="HU493" s="496"/>
      <c r="HV493" s="496"/>
      <c r="HW493" s="496"/>
      <c r="HX493" s="496"/>
      <c r="HY493" s="496"/>
      <c r="HZ493" s="496"/>
      <c r="IA493" s="496"/>
      <c r="IB493" s="496"/>
      <c r="IC493" s="496"/>
      <c r="ID493" s="496"/>
      <c r="IE493" s="496"/>
      <c r="IF493" s="496"/>
      <c r="IG493" s="496"/>
      <c r="IH493" s="496"/>
      <c r="II493" s="496"/>
      <c r="IJ493" s="496"/>
      <c r="IK493" s="496"/>
      <c r="IL493" s="496"/>
      <c r="IM493" s="496"/>
      <c r="IN493" s="496"/>
      <c r="IO493" s="496"/>
      <c r="IP493" s="496"/>
      <c r="IQ493" s="496"/>
      <c r="IR493" s="496"/>
      <c r="IS493" s="496"/>
      <c r="IT493" s="496"/>
      <c r="IU493" s="496"/>
      <c r="IV493" s="496"/>
      <c r="IW493" s="496"/>
    </row>
    <row r="494" customFormat="false" ht="12.75" hidden="false" customHeight="false" outlineLevel="1" collapsed="false">
      <c r="A494" s="476"/>
      <c r="B494" s="505"/>
      <c r="C494" s="505"/>
      <c r="D494" s="505"/>
      <c r="E494" s="505"/>
      <c r="F494" s="505"/>
      <c r="G494" s="505"/>
      <c r="H494" s="505"/>
      <c r="I494" s="505"/>
      <c r="J494" s="505"/>
      <c r="K494" s="505"/>
      <c r="L494" s="505"/>
      <c r="M494" s="505"/>
      <c r="N494" s="505"/>
      <c r="O494" s="505"/>
      <c r="P494" s="505"/>
      <c r="Q494" s="505"/>
      <c r="R494" s="505"/>
      <c r="S494" s="505"/>
      <c r="T494" s="505"/>
      <c r="U494" s="505"/>
      <c r="V494" s="496"/>
      <c r="W494" s="496"/>
      <c r="X494" s="496"/>
      <c r="Y494" s="496"/>
      <c r="Z494" s="496"/>
      <c r="AA494" s="496"/>
      <c r="AB494" s="496"/>
      <c r="AC494" s="496"/>
      <c r="AD494" s="496"/>
      <c r="AE494" s="496"/>
      <c r="AF494" s="496"/>
      <c r="AG494" s="496"/>
      <c r="AH494" s="496"/>
      <c r="AI494" s="496"/>
      <c r="AJ494" s="496"/>
      <c r="AK494" s="496"/>
      <c r="AL494" s="496"/>
      <c r="AM494" s="496"/>
      <c r="AN494" s="496"/>
      <c r="AO494" s="496"/>
      <c r="AP494" s="496"/>
      <c r="AQ494" s="496"/>
      <c r="AR494" s="496"/>
      <c r="AS494" s="496"/>
      <c r="AT494" s="496"/>
      <c r="AU494" s="496"/>
      <c r="AV494" s="496"/>
      <c r="AW494" s="496"/>
      <c r="AX494" s="496"/>
      <c r="AY494" s="496"/>
      <c r="AZ494" s="496"/>
      <c r="BA494" s="496"/>
      <c r="BB494" s="496"/>
      <c r="BC494" s="496"/>
      <c r="BD494" s="496"/>
      <c r="BE494" s="496"/>
      <c r="BF494" s="496"/>
      <c r="BG494" s="496"/>
      <c r="BH494" s="496"/>
      <c r="BI494" s="496"/>
      <c r="BJ494" s="496"/>
      <c r="BK494" s="496"/>
      <c r="BL494" s="496"/>
      <c r="BM494" s="496"/>
      <c r="BN494" s="496"/>
      <c r="BO494" s="496"/>
      <c r="BP494" s="496"/>
      <c r="BQ494" s="496"/>
      <c r="BR494" s="496"/>
      <c r="BS494" s="496"/>
      <c r="BT494" s="496"/>
      <c r="BU494" s="496"/>
      <c r="BV494" s="496"/>
      <c r="BW494" s="496"/>
      <c r="BX494" s="496"/>
      <c r="BY494" s="496"/>
      <c r="BZ494" s="496"/>
      <c r="CA494" s="496"/>
      <c r="CB494" s="496"/>
      <c r="CC494" s="496"/>
      <c r="CD494" s="496"/>
      <c r="CE494" s="496"/>
      <c r="CF494" s="496"/>
      <c r="CG494" s="496"/>
      <c r="CH494" s="496"/>
      <c r="CI494" s="496"/>
      <c r="CJ494" s="496"/>
      <c r="CK494" s="496"/>
      <c r="CL494" s="496"/>
      <c r="CM494" s="496"/>
      <c r="CN494" s="496"/>
      <c r="CO494" s="496"/>
      <c r="CP494" s="496"/>
      <c r="CQ494" s="496"/>
      <c r="CR494" s="496"/>
      <c r="CS494" s="496"/>
      <c r="CT494" s="496"/>
      <c r="CU494" s="496"/>
      <c r="CV494" s="496"/>
      <c r="CW494" s="496"/>
      <c r="CX494" s="496"/>
      <c r="CY494" s="496"/>
      <c r="CZ494" s="496"/>
      <c r="DA494" s="496"/>
      <c r="DB494" s="496"/>
      <c r="DC494" s="496"/>
      <c r="DD494" s="496"/>
      <c r="DE494" s="496"/>
      <c r="DF494" s="496"/>
      <c r="DG494" s="496"/>
      <c r="DH494" s="496"/>
      <c r="DI494" s="496"/>
      <c r="DJ494" s="496"/>
      <c r="DK494" s="496"/>
      <c r="DL494" s="496"/>
      <c r="DM494" s="496"/>
      <c r="DN494" s="496"/>
      <c r="DO494" s="496"/>
      <c r="DP494" s="496"/>
      <c r="DQ494" s="496"/>
      <c r="DR494" s="496"/>
      <c r="DS494" s="496"/>
      <c r="DT494" s="496"/>
      <c r="DU494" s="496"/>
      <c r="DV494" s="496"/>
      <c r="DW494" s="496"/>
      <c r="DX494" s="496"/>
      <c r="DY494" s="496"/>
      <c r="DZ494" s="496"/>
      <c r="EA494" s="496"/>
      <c r="EB494" s="496"/>
      <c r="EC494" s="496"/>
      <c r="ED494" s="496"/>
      <c r="EE494" s="496"/>
      <c r="EF494" s="496"/>
      <c r="EG494" s="496"/>
      <c r="EH494" s="496"/>
      <c r="EI494" s="496"/>
      <c r="EJ494" s="496"/>
      <c r="EK494" s="496"/>
      <c r="EL494" s="496"/>
      <c r="EM494" s="496"/>
      <c r="EN494" s="496"/>
      <c r="EO494" s="496"/>
      <c r="EP494" s="496"/>
      <c r="EQ494" s="496"/>
      <c r="ER494" s="496"/>
      <c r="ES494" s="496"/>
      <c r="ET494" s="496"/>
      <c r="EU494" s="496"/>
      <c r="EV494" s="496"/>
      <c r="EW494" s="496"/>
      <c r="EX494" s="496"/>
      <c r="EY494" s="496"/>
      <c r="EZ494" s="496"/>
      <c r="FA494" s="496"/>
      <c r="FB494" s="496"/>
      <c r="FC494" s="496"/>
      <c r="FD494" s="496"/>
      <c r="FE494" s="496"/>
      <c r="FF494" s="496"/>
      <c r="FG494" s="496"/>
      <c r="FH494" s="496"/>
      <c r="FI494" s="496"/>
      <c r="FJ494" s="496"/>
      <c r="FK494" s="496"/>
      <c r="FL494" s="496"/>
      <c r="FM494" s="496"/>
      <c r="FN494" s="496"/>
      <c r="FO494" s="496"/>
      <c r="FP494" s="496"/>
      <c r="FQ494" s="496"/>
      <c r="FR494" s="496"/>
      <c r="FS494" s="496"/>
      <c r="FT494" s="496"/>
      <c r="FU494" s="496"/>
      <c r="FV494" s="496"/>
      <c r="FW494" s="496"/>
      <c r="FX494" s="496"/>
      <c r="FY494" s="496"/>
      <c r="FZ494" s="496"/>
      <c r="GA494" s="496"/>
      <c r="GB494" s="496"/>
      <c r="GC494" s="496"/>
      <c r="GD494" s="496"/>
      <c r="GE494" s="496"/>
      <c r="GF494" s="496"/>
      <c r="GG494" s="496"/>
      <c r="GH494" s="496"/>
      <c r="GI494" s="496"/>
      <c r="GJ494" s="496"/>
      <c r="GK494" s="496"/>
      <c r="GL494" s="496"/>
      <c r="GM494" s="496"/>
      <c r="GN494" s="496"/>
      <c r="GO494" s="496"/>
      <c r="GP494" s="496"/>
      <c r="GQ494" s="496"/>
      <c r="GR494" s="496"/>
      <c r="GS494" s="496"/>
      <c r="GT494" s="496"/>
      <c r="GU494" s="496"/>
      <c r="GV494" s="496"/>
      <c r="GW494" s="496"/>
      <c r="GX494" s="496"/>
      <c r="GY494" s="496"/>
      <c r="GZ494" s="496"/>
      <c r="HA494" s="496"/>
      <c r="HB494" s="496"/>
      <c r="HC494" s="496"/>
      <c r="HD494" s="496"/>
      <c r="HE494" s="496"/>
      <c r="HF494" s="496"/>
      <c r="HG494" s="496"/>
      <c r="HH494" s="496"/>
      <c r="HI494" s="496"/>
      <c r="HJ494" s="496"/>
      <c r="HK494" s="496"/>
      <c r="HL494" s="496"/>
      <c r="HM494" s="496"/>
      <c r="HN494" s="496"/>
      <c r="HO494" s="496"/>
      <c r="HP494" s="496"/>
      <c r="HQ494" s="496"/>
      <c r="HR494" s="496"/>
      <c r="HS494" s="496"/>
      <c r="HT494" s="496"/>
      <c r="HU494" s="496"/>
      <c r="HV494" s="496"/>
      <c r="HW494" s="496"/>
      <c r="HX494" s="496"/>
      <c r="HY494" s="496"/>
      <c r="HZ494" s="496"/>
      <c r="IA494" s="496"/>
      <c r="IB494" s="496"/>
      <c r="IC494" s="496"/>
      <c r="ID494" s="496"/>
      <c r="IE494" s="496"/>
      <c r="IF494" s="496"/>
      <c r="IG494" s="496"/>
      <c r="IH494" s="496"/>
      <c r="II494" s="496"/>
      <c r="IJ494" s="496"/>
      <c r="IK494" s="496"/>
      <c r="IL494" s="496"/>
      <c r="IM494" s="496"/>
      <c r="IN494" s="496"/>
      <c r="IO494" s="496"/>
      <c r="IP494" s="496"/>
      <c r="IQ494" s="496"/>
      <c r="IR494" s="496"/>
      <c r="IS494" s="496"/>
      <c r="IT494" s="496"/>
      <c r="IU494" s="496"/>
      <c r="IV494" s="496"/>
      <c r="IW494" s="496"/>
    </row>
    <row r="495" customFormat="false" ht="12.75" hidden="false" customHeight="false" outlineLevel="1" collapsed="false">
      <c r="A495" s="383"/>
      <c r="B495" s="503"/>
      <c r="C495" s="503"/>
      <c r="D495" s="503"/>
      <c r="E495" s="503"/>
      <c r="F495" s="503"/>
      <c r="G495" s="503"/>
      <c r="H495" s="503"/>
      <c r="I495" s="503"/>
      <c r="J495" s="503"/>
      <c r="K495" s="503"/>
      <c r="L495" s="503"/>
      <c r="M495" s="503"/>
      <c r="N495" s="503"/>
      <c r="O495" s="503"/>
      <c r="P495" s="503"/>
      <c r="Q495" s="503"/>
      <c r="R495" s="503"/>
      <c r="S495" s="503"/>
      <c r="T495" s="503"/>
      <c r="U495" s="503"/>
      <c r="V495" s="496"/>
      <c r="W495" s="496"/>
      <c r="X495" s="496"/>
      <c r="Y495" s="496"/>
      <c r="Z495" s="496"/>
      <c r="AA495" s="496"/>
      <c r="AB495" s="496"/>
      <c r="AC495" s="496"/>
      <c r="AD495" s="496"/>
      <c r="AE495" s="496"/>
      <c r="AF495" s="496"/>
      <c r="AG495" s="496"/>
      <c r="AH495" s="496"/>
      <c r="AI495" s="496"/>
      <c r="AJ495" s="496"/>
      <c r="AK495" s="496"/>
      <c r="AL495" s="496"/>
      <c r="AM495" s="496"/>
      <c r="AN495" s="496"/>
      <c r="AO495" s="496"/>
      <c r="AP495" s="496"/>
      <c r="AQ495" s="496"/>
      <c r="AR495" s="496"/>
      <c r="AS495" s="496"/>
      <c r="AT495" s="496"/>
      <c r="AU495" s="496"/>
      <c r="AV495" s="496"/>
      <c r="AW495" s="496"/>
      <c r="AX495" s="496"/>
      <c r="AY495" s="496"/>
      <c r="AZ495" s="496"/>
      <c r="BA495" s="496"/>
      <c r="BB495" s="496"/>
      <c r="BC495" s="496"/>
      <c r="BD495" s="496"/>
      <c r="BE495" s="496"/>
      <c r="BF495" s="496"/>
      <c r="BG495" s="496"/>
      <c r="BH495" s="496"/>
      <c r="BI495" s="496"/>
      <c r="BJ495" s="496"/>
      <c r="BK495" s="496"/>
      <c r="BL495" s="496"/>
      <c r="BM495" s="496"/>
      <c r="BN495" s="496"/>
      <c r="BO495" s="496"/>
      <c r="BP495" s="496"/>
      <c r="BQ495" s="496"/>
      <c r="BR495" s="496"/>
      <c r="BS495" s="496"/>
      <c r="BT495" s="496"/>
      <c r="BU495" s="496"/>
      <c r="BV495" s="496"/>
      <c r="BW495" s="496"/>
      <c r="BX495" s="496"/>
      <c r="BY495" s="496"/>
      <c r="BZ495" s="496"/>
      <c r="CA495" s="496"/>
      <c r="CB495" s="496"/>
      <c r="CC495" s="496"/>
      <c r="CD495" s="496"/>
      <c r="CE495" s="496"/>
      <c r="CF495" s="496"/>
      <c r="CG495" s="496"/>
      <c r="CH495" s="496"/>
      <c r="CI495" s="496"/>
      <c r="CJ495" s="496"/>
      <c r="CK495" s="496"/>
      <c r="CL495" s="496"/>
      <c r="CM495" s="496"/>
      <c r="CN495" s="496"/>
      <c r="CO495" s="496"/>
      <c r="CP495" s="496"/>
      <c r="CQ495" s="496"/>
      <c r="CR495" s="496"/>
      <c r="CS495" s="496"/>
      <c r="CT495" s="496"/>
      <c r="CU495" s="496"/>
      <c r="CV495" s="496"/>
      <c r="CW495" s="496"/>
      <c r="CX495" s="496"/>
      <c r="CY495" s="496"/>
      <c r="CZ495" s="496"/>
      <c r="DA495" s="496"/>
      <c r="DB495" s="496"/>
      <c r="DC495" s="496"/>
      <c r="DD495" s="496"/>
      <c r="DE495" s="496"/>
      <c r="DF495" s="496"/>
      <c r="DG495" s="496"/>
      <c r="DH495" s="496"/>
      <c r="DI495" s="496"/>
      <c r="DJ495" s="496"/>
      <c r="DK495" s="496"/>
      <c r="DL495" s="496"/>
      <c r="DM495" s="496"/>
      <c r="DN495" s="496"/>
      <c r="DO495" s="496"/>
      <c r="DP495" s="496"/>
      <c r="DQ495" s="496"/>
      <c r="DR495" s="496"/>
      <c r="DS495" s="496"/>
      <c r="DT495" s="496"/>
      <c r="DU495" s="496"/>
      <c r="DV495" s="496"/>
      <c r="DW495" s="496"/>
      <c r="DX495" s="496"/>
      <c r="DY495" s="496"/>
      <c r="DZ495" s="496"/>
      <c r="EA495" s="496"/>
      <c r="EB495" s="496"/>
      <c r="EC495" s="496"/>
      <c r="ED495" s="496"/>
      <c r="EE495" s="496"/>
      <c r="EF495" s="496"/>
      <c r="EG495" s="496"/>
      <c r="EH495" s="496"/>
      <c r="EI495" s="496"/>
      <c r="EJ495" s="496"/>
      <c r="EK495" s="496"/>
      <c r="EL495" s="496"/>
      <c r="EM495" s="496"/>
      <c r="EN495" s="496"/>
      <c r="EO495" s="496"/>
      <c r="EP495" s="496"/>
      <c r="EQ495" s="496"/>
      <c r="ER495" s="496"/>
      <c r="ES495" s="496"/>
      <c r="ET495" s="496"/>
      <c r="EU495" s="496"/>
      <c r="EV495" s="496"/>
      <c r="EW495" s="496"/>
      <c r="EX495" s="496"/>
      <c r="EY495" s="496"/>
      <c r="EZ495" s="496"/>
      <c r="FA495" s="496"/>
      <c r="FB495" s="496"/>
      <c r="FC495" s="496"/>
      <c r="FD495" s="496"/>
      <c r="FE495" s="496"/>
      <c r="FF495" s="496"/>
      <c r="FG495" s="496"/>
      <c r="FH495" s="496"/>
      <c r="FI495" s="496"/>
      <c r="FJ495" s="496"/>
      <c r="FK495" s="496"/>
      <c r="FL495" s="496"/>
      <c r="FM495" s="496"/>
      <c r="FN495" s="496"/>
      <c r="FO495" s="496"/>
      <c r="FP495" s="496"/>
      <c r="FQ495" s="496"/>
      <c r="FR495" s="496"/>
      <c r="FS495" s="496"/>
      <c r="FT495" s="496"/>
      <c r="FU495" s="496"/>
      <c r="FV495" s="496"/>
      <c r="FW495" s="496"/>
      <c r="FX495" s="496"/>
      <c r="FY495" s="496"/>
      <c r="FZ495" s="496"/>
      <c r="GA495" s="496"/>
      <c r="GB495" s="496"/>
      <c r="GC495" s="496"/>
      <c r="GD495" s="496"/>
      <c r="GE495" s="496"/>
      <c r="GF495" s="496"/>
      <c r="GG495" s="496"/>
      <c r="GH495" s="496"/>
      <c r="GI495" s="496"/>
      <c r="GJ495" s="496"/>
      <c r="GK495" s="496"/>
      <c r="GL495" s="496"/>
      <c r="GM495" s="496"/>
      <c r="GN495" s="496"/>
      <c r="GO495" s="496"/>
      <c r="GP495" s="496"/>
      <c r="GQ495" s="496"/>
      <c r="GR495" s="496"/>
      <c r="GS495" s="496"/>
      <c r="GT495" s="496"/>
      <c r="GU495" s="496"/>
      <c r="GV495" s="496"/>
      <c r="GW495" s="496"/>
      <c r="GX495" s="496"/>
      <c r="GY495" s="496"/>
      <c r="GZ495" s="496"/>
      <c r="HA495" s="496"/>
      <c r="HB495" s="496"/>
      <c r="HC495" s="496"/>
      <c r="HD495" s="496"/>
      <c r="HE495" s="496"/>
      <c r="HF495" s="496"/>
      <c r="HG495" s="496"/>
      <c r="HH495" s="496"/>
      <c r="HI495" s="496"/>
      <c r="HJ495" s="496"/>
      <c r="HK495" s="496"/>
      <c r="HL495" s="496"/>
      <c r="HM495" s="496"/>
      <c r="HN495" s="496"/>
      <c r="HO495" s="496"/>
      <c r="HP495" s="496"/>
      <c r="HQ495" s="496"/>
      <c r="HR495" s="496"/>
      <c r="HS495" s="496"/>
      <c r="HT495" s="496"/>
      <c r="HU495" s="496"/>
      <c r="HV495" s="496"/>
      <c r="HW495" s="496"/>
      <c r="HX495" s="496"/>
      <c r="HY495" s="496"/>
      <c r="HZ495" s="496"/>
      <c r="IA495" s="496"/>
      <c r="IB495" s="496"/>
      <c r="IC495" s="496"/>
      <c r="ID495" s="496"/>
      <c r="IE495" s="496"/>
      <c r="IF495" s="496"/>
      <c r="IG495" s="496"/>
      <c r="IH495" s="496"/>
      <c r="II495" s="496"/>
      <c r="IJ495" s="496"/>
      <c r="IK495" s="496"/>
      <c r="IL495" s="496"/>
      <c r="IM495" s="496"/>
      <c r="IN495" s="496"/>
      <c r="IO495" s="496"/>
      <c r="IP495" s="496"/>
      <c r="IQ495" s="496"/>
      <c r="IR495" s="496"/>
      <c r="IS495" s="496"/>
      <c r="IT495" s="496"/>
      <c r="IU495" s="496"/>
      <c r="IV495" s="496"/>
      <c r="IW495" s="496"/>
    </row>
    <row r="496" customFormat="false" ht="13.9" hidden="false" customHeight="true" outlineLevel="1" collapsed="false">
      <c r="A496" s="379"/>
      <c r="B496" s="503"/>
      <c r="C496" s="503"/>
      <c r="D496" s="503"/>
      <c r="E496" s="503"/>
      <c r="F496" s="503"/>
      <c r="G496" s="503"/>
      <c r="H496" s="503"/>
      <c r="I496" s="503"/>
      <c r="J496" s="503"/>
      <c r="K496" s="503"/>
      <c r="L496" s="503"/>
      <c r="M496" s="503"/>
      <c r="N496" s="503"/>
      <c r="O496" s="503"/>
      <c r="P496" s="503"/>
      <c r="Q496" s="503"/>
      <c r="R496" s="503"/>
      <c r="S496" s="503"/>
      <c r="T496" s="503"/>
      <c r="U496" s="503"/>
      <c r="V496" s="496"/>
      <c r="W496" s="496"/>
      <c r="X496" s="496"/>
      <c r="Y496" s="496"/>
      <c r="Z496" s="496"/>
      <c r="AA496" s="496"/>
      <c r="AB496" s="496"/>
      <c r="AC496" s="496"/>
      <c r="AD496" s="496"/>
      <c r="AE496" s="496"/>
      <c r="AF496" s="496"/>
      <c r="AG496" s="496"/>
      <c r="AH496" s="496"/>
      <c r="AI496" s="496"/>
      <c r="AJ496" s="496"/>
      <c r="AK496" s="496"/>
      <c r="AL496" s="496"/>
      <c r="AM496" s="496"/>
      <c r="AN496" s="496"/>
      <c r="AO496" s="496"/>
      <c r="AP496" s="496"/>
      <c r="AQ496" s="496"/>
      <c r="AR496" s="496"/>
      <c r="AS496" s="496"/>
      <c r="AT496" s="496"/>
      <c r="AU496" s="496"/>
      <c r="AV496" s="496"/>
      <c r="AW496" s="496"/>
      <c r="AX496" s="496"/>
      <c r="AY496" s="496"/>
      <c r="AZ496" s="496"/>
      <c r="BA496" s="496"/>
      <c r="BB496" s="496"/>
      <c r="BC496" s="496"/>
      <c r="BD496" s="496"/>
      <c r="BE496" s="496"/>
      <c r="BF496" s="496"/>
      <c r="BG496" s="496"/>
      <c r="BH496" s="496"/>
      <c r="BI496" s="496"/>
      <c r="BJ496" s="496"/>
      <c r="BK496" s="496"/>
      <c r="BL496" s="496"/>
      <c r="BM496" s="496"/>
      <c r="BN496" s="496"/>
      <c r="BO496" s="496"/>
      <c r="BP496" s="496"/>
      <c r="BQ496" s="496"/>
      <c r="BR496" s="496"/>
      <c r="BS496" s="496"/>
      <c r="BT496" s="496"/>
      <c r="BU496" s="496"/>
      <c r="BV496" s="496"/>
      <c r="BW496" s="496"/>
      <c r="BX496" s="496"/>
      <c r="BY496" s="496"/>
      <c r="BZ496" s="496"/>
      <c r="CA496" s="496"/>
      <c r="CB496" s="496"/>
      <c r="CC496" s="496"/>
      <c r="CD496" s="496"/>
      <c r="CE496" s="496"/>
      <c r="CF496" s="496"/>
      <c r="CG496" s="496"/>
      <c r="CH496" s="496"/>
      <c r="CI496" s="496"/>
      <c r="CJ496" s="496"/>
      <c r="CK496" s="496"/>
      <c r="CL496" s="496"/>
      <c r="CM496" s="496"/>
      <c r="CN496" s="496"/>
      <c r="CO496" s="496"/>
      <c r="CP496" s="496"/>
      <c r="CQ496" s="496"/>
      <c r="CR496" s="496"/>
      <c r="CS496" s="496"/>
      <c r="CT496" s="496"/>
      <c r="CU496" s="496"/>
      <c r="CV496" s="496"/>
      <c r="CW496" s="496"/>
      <c r="CX496" s="496"/>
      <c r="CY496" s="496"/>
      <c r="CZ496" s="496"/>
      <c r="DA496" s="496"/>
      <c r="DB496" s="496"/>
      <c r="DC496" s="496"/>
      <c r="DD496" s="496"/>
      <c r="DE496" s="496"/>
      <c r="DF496" s="496"/>
      <c r="DG496" s="496"/>
      <c r="DH496" s="496"/>
      <c r="DI496" s="496"/>
      <c r="DJ496" s="496"/>
      <c r="DK496" s="496"/>
      <c r="DL496" s="496"/>
      <c r="DM496" s="496"/>
      <c r="DN496" s="496"/>
      <c r="DO496" s="496"/>
      <c r="DP496" s="496"/>
      <c r="DQ496" s="496"/>
      <c r="DR496" s="496"/>
      <c r="DS496" s="496"/>
      <c r="DT496" s="496"/>
      <c r="DU496" s="496"/>
      <c r="DV496" s="496"/>
      <c r="DW496" s="496"/>
      <c r="DX496" s="496"/>
      <c r="DY496" s="496"/>
      <c r="DZ496" s="496"/>
      <c r="EA496" s="496"/>
      <c r="EB496" s="496"/>
      <c r="EC496" s="496"/>
      <c r="ED496" s="496"/>
      <c r="EE496" s="496"/>
      <c r="EF496" s="496"/>
      <c r="EG496" s="496"/>
      <c r="EH496" s="496"/>
      <c r="EI496" s="496"/>
      <c r="EJ496" s="496"/>
      <c r="EK496" s="496"/>
      <c r="EL496" s="496"/>
      <c r="EM496" s="496"/>
      <c r="EN496" s="496"/>
      <c r="EO496" s="496"/>
      <c r="EP496" s="496"/>
      <c r="EQ496" s="496"/>
      <c r="ER496" s="496"/>
      <c r="ES496" s="496"/>
      <c r="ET496" s="496"/>
      <c r="EU496" s="496"/>
      <c r="EV496" s="496"/>
      <c r="EW496" s="496"/>
      <c r="EX496" s="496"/>
      <c r="EY496" s="496"/>
      <c r="EZ496" s="496"/>
      <c r="FA496" s="496"/>
      <c r="FB496" s="496"/>
      <c r="FC496" s="496"/>
      <c r="FD496" s="496"/>
      <c r="FE496" s="496"/>
      <c r="FF496" s="496"/>
      <c r="FG496" s="496"/>
      <c r="FH496" s="496"/>
      <c r="FI496" s="496"/>
      <c r="FJ496" s="496"/>
      <c r="FK496" s="496"/>
      <c r="FL496" s="496"/>
      <c r="FM496" s="496"/>
      <c r="FN496" s="496"/>
      <c r="FO496" s="496"/>
      <c r="FP496" s="496"/>
      <c r="FQ496" s="496"/>
      <c r="FR496" s="496"/>
      <c r="FS496" s="496"/>
      <c r="FT496" s="496"/>
      <c r="FU496" s="496"/>
      <c r="FV496" s="496"/>
      <c r="FW496" s="496"/>
      <c r="FX496" s="496"/>
      <c r="FY496" s="496"/>
      <c r="FZ496" s="496"/>
      <c r="GA496" s="496"/>
      <c r="GB496" s="496"/>
      <c r="GC496" s="496"/>
      <c r="GD496" s="496"/>
      <c r="GE496" s="496"/>
      <c r="GF496" s="496"/>
      <c r="GG496" s="496"/>
      <c r="GH496" s="496"/>
      <c r="GI496" s="496"/>
      <c r="GJ496" s="496"/>
      <c r="GK496" s="496"/>
      <c r="GL496" s="496"/>
      <c r="GM496" s="496"/>
      <c r="GN496" s="496"/>
      <c r="GO496" s="496"/>
      <c r="GP496" s="496"/>
      <c r="GQ496" s="496"/>
      <c r="GR496" s="496"/>
      <c r="GS496" s="496"/>
      <c r="GT496" s="496"/>
      <c r="GU496" s="496"/>
      <c r="GV496" s="496"/>
      <c r="GW496" s="496"/>
      <c r="GX496" s="496"/>
      <c r="GY496" s="496"/>
      <c r="GZ496" s="496"/>
      <c r="HA496" s="496"/>
      <c r="HB496" s="496"/>
      <c r="HC496" s="496"/>
      <c r="HD496" s="496"/>
      <c r="HE496" s="496"/>
      <c r="HF496" s="496"/>
      <c r="HG496" s="496"/>
      <c r="HH496" s="496"/>
      <c r="HI496" s="496"/>
      <c r="HJ496" s="496"/>
      <c r="HK496" s="496"/>
      <c r="HL496" s="496"/>
      <c r="HM496" s="496"/>
      <c r="HN496" s="496"/>
      <c r="HO496" s="496"/>
      <c r="HP496" s="496"/>
      <c r="HQ496" s="496"/>
      <c r="HR496" s="496"/>
      <c r="HS496" s="496"/>
      <c r="HT496" s="496"/>
      <c r="HU496" s="496"/>
      <c r="HV496" s="496"/>
      <c r="HW496" s="496"/>
      <c r="HX496" s="496"/>
      <c r="HY496" s="496"/>
      <c r="HZ496" s="496"/>
      <c r="IA496" s="496"/>
      <c r="IB496" s="496"/>
      <c r="IC496" s="496"/>
      <c r="ID496" s="496"/>
      <c r="IE496" s="496"/>
      <c r="IF496" s="496"/>
      <c r="IG496" s="496"/>
      <c r="IH496" s="496"/>
      <c r="II496" s="496"/>
      <c r="IJ496" s="496"/>
      <c r="IK496" s="496"/>
      <c r="IL496" s="496"/>
      <c r="IM496" s="496"/>
      <c r="IN496" s="496"/>
      <c r="IO496" s="496"/>
      <c r="IP496" s="496"/>
      <c r="IQ496" s="496"/>
      <c r="IR496" s="496"/>
      <c r="IS496" s="496"/>
      <c r="IT496" s="496"/>
      <c r="IU496" s="496"/>
      <c r="IV496" s="496"/>
      <c r="IW496" s="496"/>
    </row>
    <row r="497" customFormat="false" ht="12.75" hidden="false" customHeight="false" outlineLevel="1" collapsed="false">
      <c r="A497" s="506"/>
      <c r="B497" s="503"/>
      <c r="C497" s="503"/>
      <c r="D497" s="503"/>
      <c r="E497" s="503"/>
      <c r="F497" s="503"/>
      <c r="G497" s="503"/>
      <c r="H497" s="503"/>
      <c r="I497" s="503"/>
      <c r="J497" s="503"/>
      <c r="K497" s="503"/>
      <c r="L497" s="503"/>
      <c r="M497" s="503"/>
      <c r="N497" s="503"/>
      <c r="O497" s="503"/>
      <c r="P497" s="503"/>
      <c r="Q497" s="503"/>
      <c r="R497" s="503"/>
      <c r="S497" s="503"/>
      <c r="T497" s="503"/>
      <c r="U497" s="503"/>
      <c r="V497" s="507"/>
      <c r="W497" s="507"/>
      <c r="X497" s="507"/>
      <c r="Y497" s="507"/>
      <c r="Z497" s="507"/>
      <c r="AA497" s="507"/>
      <c r="AB497" s="507"/>
      <c r="AC497" s="507"/>
      <c r="AD497" s="507"/>
      <c r="AE497" s="507"/>
      <c r="AF497" s="507"/>
      <c r="AG497" s="507"/>
      <c r="AH497" s="507"/>
      <c r="AI497" s="507"/>
      <c r="AJ497" s="507"/>
      <c r="AK497" s="507"/>
      <c r="AL497" s="507"/>
      <c r="AM497" s="507"/>
      <c r="AN497" s="507"/>
      <c r="AO497" s="507"/>
      <c r="AP497" s="507"/>
      <c r="AQ497" s="507"/>
      <c r="AR497" s="507"/>
      <c r="AS497" s="507"/>
      <c r="AT497" s="507"/>
      <c r="AU497" s="507"/>
      <c r="AV497" s="507"/>
      <c r="AW497" s="507"/>
      <c r="AX497" s="507"/>
      <c r="AY497" s="507"/>
      <c r="AZ497" s="507"/>
      <c r="BA497" s="507"/>
      <c r="BB497" s="507"/>
      <c r="BC497" s="507"/>
      <c r="BD497" s="507"/>
      <c r="BE497" s="507"/>
      <c r="BF497" s="507"/>
      <c r="BG497" s="507"/>
      <c r="BH497" s="507"/>
      <c r="BI497" s="507"/>
      <c r="BJ497" s="507"/>
      <c r="BK497" s="507"/>
      <c r="BL497" s="507"/>
      <c r="BM497" s="507"/>
      <c r="BN497" s="507"/>
      <c r="BO497" s="507"/>
      <c r="BP497" s="507"/>
      <c r="BQ497" s="507"/>
      <c r="BR497" s="507"/>
      <c r="BS497" s="507"/>
      <c r="BT497" s="507"/>
      <c r="BU497" s="507"/>
      <c r="BV497" s="507"/>
      <c r="BW497" s="507"/>
      <c r="BX497" s="507"/>
      <c r="BY497" s="507"/>
      <c r="BZ497" s="507"/>
      <c r="CA497" s="507"/>
      <c r="CB497" s="507"/>
      <c r="CC497" s="507"/>
      <c r="CD497" s="507"/>
      <c r="CE497" s="507"/>
      <c r="CF497" s="507"/>
      <c r="CG497" s="507"/>
      <c r="CH497" s="507"/>
      <c r="CI497" s="507"/>
      <c r="CJ497" s="507"/>
      <c r="CK497" s="507"/>
      <c r="CL497" s="507"/>
      <c r="CM497" s="507"/>
      <c r="CN497" s="507"/>
      <c r="CO497" s="507"/>
      <c r="CP497" s="507"/>
      <c r="CQ497" s="507"/>
      <c r="CR497" s="507"/>
      <c r="CS497" s="507"/>
      <c r="CT497" s="507"/>
      <c r="CU497" s="507"/>
      <c r="CV497" s="507"/>
      <c r="CW497" s="507"/>
      <c r="CX497" s="507"/>
      <c r="CY497" s="507"/>
      <c r="CZ497" s="507"/>
      <c r="DA497" s="507"/>
      <c r="DB497" s="507"/>
      <c r="DC497" s="507"/>
      <c r="DD497" s="507"/>
      <c r="DE497" s="507"/>
      <c r="DF497" s="507"/>
      <c r="DG497" s="507"/>
      <c r="DH497" s="507"/>
      <c r="DI497" s="507"/>
      <c r="DJ497" s="507"/>
      <c r="DK497" s="507"/>
      <c r="DL497" s="507"/>
      <c r="DM497" s="507"/>
      <c r="DN497" s="507"/>
      <c r="DO497" s="507"/>
      <c r="DP497" s="507"/>
      <c r="DQ497" s="507"/>
      <c r="DR497" s="507"/>
      <c r="DS497" s="507"/>
      <c r="DT497" s="507"/>
      <c r="DU497" s="507"/>
      <c r="DV497" s="507"/>
      <c r="DW497" s="507"/>
      <c r="DX497" s="507"/>
      <c r="DY497" s="507"/>
      <c r="DZ497" s="507"/>
      <c r="EA497" s="507"/>
      <c r="EB497" s="507"/>
      <c r="EC497" s="507"/>
      <c r="ED497" s="507"/>
      <c r="EE497" s="507"/>
      <c r="EF497" s="507"/>
      <c r="EG497" s="507"/>
      <c r="EH497" s="507"/>
      <c r="EI497" s="507"/>
      <c r="EJ497" s="507"/>
      <c r="EK497" s="507"/>
      <c r="EL497" s="507"/>
      <c r="EM497" s="507"/>
      <c r="EN497" s="507"/>
      <c r="EO497" s="507"/>
      <c r="EP497" s="507"/>
      <c r="EQ497" s="507"/>
      <c r="ER497" s="507"/>
      <c r="ES497" s="507"/>
      <c r="ET497" s="507"/>
      <c r="EU497" s="507"/>
      <c r="EV497" s="507"/>
      <c r="EW497" s="507"/>
      <c r="EX497" s="507"/>
      <c r="EY497" s="507"/>
      <c r="EZ497" s="507"/>
      <c r="FA497" s="507"/>
      <c r="FB497" s="507"/>
      <c r="FC497" s="507"/>
      <c r="FD497" s="507"/>
      <c r="FE497" s="507"/>
      <c r="FF497" s="507"/>
      <c r="FG497" s="507"/>
      <c r="FH497" s="507"/>
      <c r="FI497" s="507"/>
      <c r="FJ497" s="507"/>
      <c r="FK497" s="507"/>
      <c r="FL497" s="507"/>
      <c r="FM497" s="507"/>
      <c r="FN497" s="507"/>
      <c r="FO497" s="507"/>
      <c r="FP497" s="507"/>
      <c r="FQ497" s="507"/>
      <c r="FR497" s="507"/>
      <c r="FS497" s="507"/>
      <c r="FT497" s="507"/>
      <c r="FU497" s="507"/>
      <c r="FV497" s="507"/>
      <c r="FW497" s="507"/>
      <c r="FX497" s="507"/>
      <c r="FY497" s="507"/>
      <c r="FZ497" s="507"/>
      <c r="GA497" s="507"/>
      <c r="GB497" s="507"/>
      <c r="GC497" s="507"/>
      <c r="GD497" s="507"/>
      <c r="GE497" s="507"/>
      <c r="GF497" s="507"/>
      <c r="GG497" s="507"/>
      <c r="GH497" s="507"/>
      <c r="GI497" s="507"/>
      <c r="GJ497" s="507"/>
      <c r="GK497" s="507"/>
      <c r="GL497" s="507"/>
      <c r="GM497" s="507"/>
      <c r="GN497" s="507"/>
      <c r="GO497" s="507"/>
      <c r="GP497" s="507"/>
      <c r="GQ497" s="507"/>
      <c r="GR497" s="507"/>
      <c r="GS497" s="507"/>
      <c r="GT497" s="507"/>
      <c r="GU497" s="507"/>
      <c r="GV497" s="507"/>
      <c r="GW497" s="507"/>
      <c r="GX497" s="507"/>
      <c r="GY497" s="507"/>
      <c r="GZ497" s="507"/>
      <c r="HA497" s="507"/>
      <c r="HB497" s="507"/>
      <c r="HC497" s="507"/>
      <c r="HD497" s="507"/>
      <c r="HE497" s="507"/>
      <c r="HF497" s="507"/>
      <c r="HG497" s="507"/>
      <c r="HH497" s="507"/>
      <c r="HI497" s="507"/>
      <c r="HJ497" s="507"/>
      <c r="HK497" s="507"/>
      <c r="HL497" s="507"/>
      <c r="HM497" s="507"/>
      <c r="HN497" s="507"/>
      <c r="HO497" s="507"/>
      <c r="HP497" s="507"/>
      <c r="HQ497" s="507"/>
      <c r="HR497" s="507"/>
      <c r="HS497" s="507"/>
      <c r="HT497" s="507"/>
      <c r="HU497" s="507"/>
      <c r="HV497" s="507"/>
      <c r="HW497" s="507"/>
      <c r="HX497" s="507"/>
      <c r="HY497" s="507"/>
      <c r="HZ497" s="507"/>
      <c r="IA497" s="507"/>
      <c r="IB497" s="507"/>
      <c r="IC497" s="507"/>
      <c r="ID497" s="507"/>
      <c r="IE497" s="507"/>
      <c r="IF497" s="507"/>
      <c r="IG497" s="507"/>
      <c r="IH497" s="507"/>
      <c r="II497" s="507"/>
      <c r="IJ497" s="507"/>
      <c r="IK497" s="507"/>
      <c r="IL497" s="507"/>
      <c r="IM497" s="507"/>
      <c r="IN497" s="507"/>
      <c r="IO497" s="507"/>
      <c r="IP497" s="507"/>
      <c r="IQ497" s="507"/>
      <c r="IR497" s="507"/>
      <c r="IS497" s="507"/>
      <c r="IT497" s="507"/>
      <c r="IU497" s="507"/>
      <c r="IV497" s="507"/>
      <c r="IW497" s="507"/>
    </row>
    <row r="498" customFormat="false" ht="12.75" hidden="false" customHeight="false" outlineLevel="1" collapsed="false">
      <c r="A498" s="379"/>
      <c r="B498" s="503"/>
      <c r="C498" s="503"/>
      <c r="D498" s="503"/>
      <c r="E498" s="503"/>
      <c r="F498" s="503"/>
      <c r="G498" s="503"/>
      <c r="H498" s="503"/>
      <c r="I498" s="503"/>
      <c r="J498" s="503"/>
      <c r="K498" s="503"/>
      <c r="L498" s="503"/>
      <c r="M498" s="503"/>
      <c r="N498" s="503"/>
      <c r="O498" s="503"/>
      <c r="P498" s="503"/>
      <c r="Q498" s="503"/>
      <c r="R498" s="503"/>
      <c r="S498" s="503"/>
      <c r="T498" s="503"/>
      <c r="U498" s="503"/>
      <c r="V498" s="496"/>
      <c r="W498" s="496"/>
      <c r="X498" s="496"/>
      <c r="Y498" s="496"/>
      <c r="Z498" s="496"/>
      <c r="AA498" s="496"/>
      <c r="AB498" s="496"/>
      <c r="AC498" s="496"/>
      <c r="AD498" s="496"/>
      <c r="AE498" s="496"/>
      <c r="AF498" s="496"/>
      <c r="AG498" s="496"/>
      <c r="AH498" s="496"/>
      <c r="AI498" s="496"/>
      <c r="AJ498" s="496"/>
      <c r="AK498" s="496"/>
      <c r="AL498" s="496"/>
      <c r="AM498" s="496"/>
      <c r="AN498" s="496"/>
      <c r="AO498" s="496"/>
      <c r="AP498" s="496"/>
      <c r="AQ498" s="496"/>
      <c r="AR498" s="496"/>
      <c r="AS498" s="496"/>
      <c r="AT498" s="496"/>
      <c r="AU498" s="496"/>
      <c r="AV498" s="496"/>
      <c r="AW498" s="496"/>
      <c r="AX498" s="496"/>
      <c r="AY498" s="496"/>
      <c r="AZ498" s="496"/>
      <c r="BA498" s="496"/>
      <c r="BB498" s="496"/>
      <c r="BC498" s="496"/>
      <c r="BD498" s="496"/>
      <c r="BE498" s="496"/>
      <c r="BF498" s="496"/>
      <c r="BG498" s="496"/>
      <c r="BH498" s="496"/>
      <c r="BI498" s="496"/>
      <c r="BJ498" s="496"/>
      <c r="BK498" s="496"/>
      <c r="BL498" s="496"/>
      <c r="BM498" s="496"/>
      <c r="BN498" s="496"/>
      <c r="BO498" s="496"/>
      <c r="BP498" s="496"/>
      <c r="BQ498" s="496"/>
      <c r="BR498" s="496"/>
      <c r="BS498" s="496"/>
      <c r="BT498" s="496"/>
      <c r="BU498" s="496"/>
      <c r="BV498" s="496"/>
      <c r="BW498" s="496"/>
      <c r="BX498" s="496"/>
      <c r="BY498" s="496"/>
      <c r="BZ498" s="496"/>
      <c r="CA498" s="496"/>
      <c r="CB498" s="496"/>
      <c r="CC498" s="496"/>
      <c r="CD498" s="496"/>
      <c r="CE498" s="496"/>
      <c r="CF498" s="496"/>
      <c r="CG498" s="496"/>
      <c r="CH498" s="496"/>
      <c r="CI498" s="496"/>
      <c r="CJ498" s="496"/>
      <c r="CK498" s="496"/>
      <c r="CL498" s="496"/>
      <c r="CM498" s="496"/>
      <c r="CN498" s="496"/>
      <c r="CO498" s="496"/>
      <c r="CP498" s="496"/>
      <c r="CQ498" s="496"/>
      <c r="CR498" s="496"/>
      <c r="CS498" s="496"/>
      <c r="CT498" s="496"/>
      <c r="CU498" s="496"/>
      <c r="CV498" s="496"/>
      <c r="CW498" s="496"/>
      <c r="CX498" s="496"/>
      <c r="CY498" s="496"/>
      <c r="CZ498" s="496"/>
      <c r="DA498" s="496"/>
      <c r="DB498" s="496"/>
      <c r="DC498" s="496"/>
      <c r="DD498" s="496"/>
      <c r="DE498" s="496"/>
      <c r="DF498" s="496"/>
      <c r="DG498" s="496"/>
      <c r="DH498" s="496"/>
      <c r="DI498" s="496"/>
      <c r="DJ498" s="496"/>
      <c r="DK498" s="496"/>
      <c r="DL498" s="496"/>
      <c r="DM498" s="496"/>
      <c r="DN498" s="496"/>
      <c r="DO498" s="496"/>
      <c r="DP498" s="496"/>
      <c r="DQ498" s="496"/>
      <c r="DR498" s="496"/>
      <c r="DS498" s="496"/>
      <c r="DT498" s="496"/>
      <c r="DU498" s="496"/>
      <c r="DV498" s="496"/>
      <c r="DW498" s="496"/>
      <c r="DX498" s="496"/>
      <c r="DY498" s="496"/>
      <c r="DZ498" s="496"/>
      <c r="EA498" s="496"/>
      <c r="EB498" s="496"/>
      <c r="EC498" s="496"/>
      <c r="ED498" s="496"/>
      <c r="EE498" s="496"/>
      <c r="EF498" s="496"/>
      <c r="EG498" s="496"/>
      <c r="EH498" s="496"/>
      <c r="EI498" s="496"/>
      <c r="EJ498" s="496"/>
      <c r="EK498" s="496"/>
      <c r="EL498" s="496"/>
      <c r="EM498" s="496"/>
      <c r="EN498" s="496"/>
      <c r="EO498" s="496"/>
      <c r="EP498" s="496"/>
      <c r="EQ498" s="496"/>
      <c r="ER498" s="496"/>
      <c r="ES498" s="496"/>
      <c r="ET498" s="496"/>
      <c r="EU498" s="496"/>
      <c r="EV498" s="496"/>
      <c r="EW498" s="496"/>
      <c r="EX498" s="496"/>
      <c r="EY498" s="496"/>
      <c r="EZ498" s="496"/>
      <c r="FA498" s="496"/>
      <c r="FB498" s="496"/>
      <c r="FC498" s="496"/>
      <c r="FD498" s="496"/>
      <c r="FE498" s="496"/>
      <c r="FF498" s="496"/>
      <c r="FG498" s="496"/>
      <c r="FH498" s="496"/>
      <c r="FI498" s="496"/>
      <c r="FJ498" s="496"/>
      <c r="FK498" s="496"/>
      <c r="FL498" s="496"/>
      <c r="FM498" s="496"/>
      <c r="FN498" s="496"/>
      <c r="FO498" s="496"/>
      <c r="FP498" s="496"/>
      <c r="FQ498" s="496"/>
      <c r="FR498" s="496"/>
      <c r="FS498" s="496"/>
      <c r="FT498" s="496"/>
      <c r="FU498" s="496"/>
      <c r="FV498" s="496"/>
      <c r="FW498" s="496"/>
      <c r="FX498" s="496"/>
      <c r="FY498" s="496"/>
      <c r="FZ498" s="496"/>
      <c r="GA498" s="496"/>
      <c r="GB498" s="496"/>
      <c r="GC498" s="496"/>
      <c r="GD498" s="496"/>
      <c r="GE498" s="496"/>
      <c r="GF498" s="496"/>
      <c r="GG498" s="496"/>
      <c r="GH498" s="496"/>
      <c r="GI498" s="496"/>
      <c r="GJ498" s="496"/>
      <c r="GK498" s="496"/>
      <c r="GL498" s="496"/>
      <c r="GM498" s="496"/>
      <c r="GN498" s="496"/>
      <c r="GO498" s="496"/>
      <c r="GP498" s="496"/>
      <c r="GQ498" s="496"/>
      <c r="GR498" s="496"/>
      <c r="GS498" s="496"/>
      <c r="GT498" s="496"/>
      <c r="GU498" s="496"/>
      <c r="GV498" s="496"/>
      <c r="GW498" s="496"/>
      <c r="GX498" s="496"/>
      <c r="GY498" s="496"/>
      <c r="GZ498" s="496"/>
      <c r="HA498" s="496"/>
      <c r="HB498" s="496"/>
      <c r="HC498" s="496"/>
      <c r="HD498" s="496"/>
      <c r="HE498" s="496"/>
      <c r="HF498" s="496"/>
      <c r="HG498" s="496"/>
      <c r="HH498" s="496"/>
      <c r="HI498" s="496"/>
      <c r="HJ498" s="496"/>
      <c r="HK498" s="496"/>
      <c r="HL498" s="496"/>
      <c r="HM498" s="496"/>
      <c r="HN498" s="496"/>
      <c r="HO498" s="496"/>
      <c r="HP498" s="496"/>
      <c r="HQ498" s="496"/>
      <c r="HR498" s="496"/>
      <c r="HS498" s="496"/>
      <c r="HT498" s="496"/>
      <c r="HU498" s="496"/>
      <c r="HV498" s="496"/>
      <c r="HW498" s="496"/>
      <c r="HX498" s="496"/>
      <c r="HY498" s="496"/>
      <c r="HZ498" s="496"/>
      <c r="IA498" s="496"/>
      <c r="IB498" s="496"/>
      <c r="IC498" s="496"/>
      <c r="ID498" s="496"/>
      <c r="IE498" s="496"/>
      <c r="IF498" s="496"/>
      <c r="IG498" s="496"/>
      <c r="IH498" s="496"/>
      <c r="II498" s="496"/>
      <c r="IJ498" s="496"/>
      <c r="IK498" s="496"/>
      <c r="IL498" s="496"/>
      <c r="IM498" s="496"/>
      <c r="IN498" s="496"/>
      <c r="IO498" s="496"/>
      <c r="IP498" s="496"/>
      <c r="IQ498" s="496"/>
      <c r="IR498" s="496"/>
      <c r="IS498" s="496"/>
      <c r="IT498" s="496"/>
      <c r="IU498" s="496"/>
      <c r="IV498" s="496"/>
      <c r="IW498" s="496"/>
    </row>
    <row r="499" customFormat="false" ht="12.75" hidden="false" customHeight="false" outlineLevel="1" collapsed="false">
      <c r="A499" s="383"/>
      <c r="B499" s="503"/>
      <c r="C499" s="503"/>
      <c r="D499" s="503"/>
      <c r="E499" s="503"/>
      <c r="F499" s="503"/>
      <c r="G499" s="503"/>
      <c r="H499" s="503"/>
      <c r="I499" s="503"/>
      <c r="J499" s="503"/>
      <c r="K499" s="503"/>
      <c r="L499" s="503"/>
      <c r="M499" s="503"/>
      <c r="N499" s="503"/>
      <c r="O499" s="503"/>
      <c r="P499" s="503"/>
      <c r="Q499" s="503"/>
      <c r="R499" s="503"/>
      <c r="S499" s="503"/>
      <c r="T499" s="503"/>
      <c r="U499" s="503"/>
      <c r="V499" s="496"/>
      <c r="W499" s="496"/>
      <c r="X499" s="496"/>
      <c r="Y499" s="496"/>
      <c r="Z499" s="496"/>
      <c r="AA499" s="496"/>
      <c r="AB499" s="496"/>
      <c r="AC499" s="496"/>
      <c r="AD499" s="496"/>
      <c r="AE499" s="496"/>
      <c r="AF499" s="496"/>
      <c r="AG499" s="496"/>
      <c r="AH499" s="496"/>
      <c r="AI499" s="496"/>
      <c r="AJ499" s="496"/>
      <c r="AK499" s="496"/>
      <c r="AL499" s="496"/>
      <c r="AM499" s="496"/>
      <c r="AN499" s="496"/>
      <c r="AO499" s="496"/>
      <c r="AP499" s="496"/>
      <c r="AQ499" s="496"/>
      <c r="AR499" s="496"/>
      <c r="AS499" s="496"/>
      <c r="AT499" s="496"/>
      <c r="AU499" s="496"/>
      <c r="AV499" s="496"/>
      <c r="AW499" s="496"/>
      <c r="AX499" s="496"/>
      <c r="AY499" s="496"/>
      <c r="AZ499" s="496"/>
      <c r="BA499" s="496"/>
      <c r="BB499" s="496"/>
      <c r="BC499" s="496"/>
      <c r="BD499" s="496"/>
      <c r="BE499" s="496"/>
      <c r="BF499" s="496"/>
      <c r="BG499" s="496"/>
      <c r="BH499" s="496"/>
      <c r="BI499" s="496"/>
      <c r="BJ499" s="496"/>
      <c r="BK499" s="496"/>
      <c r="BL499" s="496"/>
      <c r="BM499" s="496"/>
      <c r="BN499" s="496"/>
      <c r="BO499" s="496"/>
      <c r="BP499" s="496"/>
      <c r="BQ499" s="496"/>
      <c r="BR499" s="496"/>
      <c r="BS499" s="496"/>
      <c r="BT499" s="496"/>
      <c r="BU499" s="496"/>
      <c r="BV499" s="496"/>
      <c r="BW499" s="496"/>
      <c r="BX499" s="496"/>
      <c r="BY499" s="496"/>
      <c r="BZ499" s="496"/>
      <c r="CA499" s="496"/>
      <c r="CB499" s="496"/>
      <c r="CC499" s="496"/>
      <c r="CD499" s="496"/>
      <c r="CE499" s="496"/>
      <c r="CF499" s="496"/>
      <c r="CG499" s="496"/>
      <c r="CH499" s="496"/>
      <c r="CI499" s="496"/>
      <c r="CJ499" s="496"/>
      <c r="CK499" s="496"/>
      <c r="CL499" s="496"/>
      <c r="CM499" s="496"/>
      <c r="CN499" s="496"/>
      <c r="CO499" s="496"/>
      <c r="CP499" s="496"/>
      <c r="CQ499" s="496"/>
      <c r="CR499" s="496"/>
      <c r="CS499" s="496"/>
      <c r="CT499" s="496"/>
      <c r="CU499" s="496"/>
      <c r="CV499" s="496"/>
      <c r="CW499" s="496"/>
      <c r="CX499" s="496"/>
      <c r="CY499" s="496"/>
      <c r="CZ499" s="496"/>
      <c r="DA499" s="496"/>
      <c r="DB499" s="496"/>
      <c r="DC499" s="496"/>
      <c r="DD499" s="496"/>
      <c r="DE499" s="496"/>
      <c r="DF499" s="496"/>
      <c r="DG499" s="496"/>
      <c r="DH499" s="496"/>
      <c r="DI499" s="496"/>
      <c r="DJ499" s="496"/>
      <c r="DK499" s="496"/>
      <c r="DL499" s="496"/>
      <c r="DM499" s="496"/>
      <c r="DN499" s="496"/>
      <c r="DO499" s="496"/>
      <c r="DP499" s="496"/>
      <c r="DQ499" s="496"/>
      <c r="DR499" s="496"/>
      <c r="DS499" s="496"/>
      <c r="DT499" s="496"/>
      <c r="DU499" s="496"/>
      <c r="DV499" s="496"/>
      <c r="DW499" s="496"/>
      <c r="DX499" s="496"/>
      <c r="DY499" s="496"/>
      <c r="DZ499" s="496"/>
      <c r="EA499" s="496"/>
      <c r="EB499" s="496"/>
      <c r="EC499" s="496"/>
      <c r="ED499" s="496"/>
      <c r="EE499" s="496"/>
      <c r="EF499" s="496"/>
      <c r="EG499" s="496"/>
      <c r="EH499" s="496"/>
      <c r="EI499" s="496"/>
      <c r="EJ499" s="496"/>
      <c r="EK499" s="496"/>
      <c r="EL499" s="496"/>
      <c r="EM499" s="496"/>
      <c r="EN499" s="496"/>
      <c r="EO499" s="496"/>
      <c r="EP499" s="496"/>
      <c r="EQ499" s="496"/>
      <c r="ER499" s="496"/>
      <c r="ES499" s="496"/>
      <c r="ET499" s="496"/>
      <c r="EU499" s="496"/>
      <c r="EV499" s="496"/>
      <c r="EW499" s="496"/>
      <c r="EX499" s="496"/>
      <c r="EY499" s="496"/>
      <c r="EZ499" s="496"/>
      <c r="FA499" s="496"/>
      <c r="FB499" s="496"/>
      <c r="FC499" s="496"/>
      <c r="FD499" s="496"/>
      <c r="FE499" s="496"/>
      <c r="FF499" s="496"/>
      <c r="FG499" s="496"/>
      <c r="FH499" s="496"/>
      <c r="FI499" s="496"/>
      <c r="FJ499" s="496"/>
      <c r="FK499" s="496"/>
      <c r="FL499" s="496"/>
      <c r="FM499" s="496"/>
      <c r="FN499" s="496"/>
      <c r="FO499" s="496"/>
      <c r="FP499" s="496"/>
      <c r="FQ499" s="496"/>
      <c r="FR499" s="496"/>
      <c r="FS499" s="496"/>
      <c r="FT499" s="496"/>
      <c r="FU499" s="496"/>
      <c r="FV499" s="496"/>
      <c r="FW499" s="496"/>
      <c r="FX499" s="496"/>
      <c r="FY499" s="496"/>
      <c r="FZ499" s="496"/>
      <c r="GA499" s="496"/>
      <c r="GB499" s="496"/>
      <c r="GC499" s="496"/>
      <c r="GD499" s="496"/>
      <c r="GE499" s="496"/>
      <c r="GF499" s="496"/>
      <c r="GG499" s="496"/>
      <c r="GH499" s="496"/>
      <c r="GI499" s="496"/>
      <c r="GJ499" s="496"/>
      <c r="GK499" s="496"/>
      <c r="GL499" s="496"/>
      <c r="GM499" s="496"/>
      <c r="GN499" s="496"/>
      <c r="GO499" s="496"/>
      <c r="GP499" s="496"/>
      <c r="GQ499" s="496"/>
      <c r="GR499" s="496"/>
      <c r="GS499" s="496"/>
      <c r="GT499" s="496"/>
      <c r="GU499" s="496"/>
      <c r="GV499" s="496"/>
      <c r="GW499" s="496"/>
      <c r="GX499" s="496"/>
      <c r="GY499" s="496"/>
      <c r="GZ499" s="496"/>
      <c r="HA499" s="496"/>
      <c r="HB499" s="496"/>
      <c r="HC499" s="496"/>
      <c r="HD499" s="496"/>
      <c r="HE499" s="496"/>
      <c r="HF499" s="496"/>
      <c r="HG499" s="496"/>
      <c r="HH499" s="496"/>
      <c r="HI499" s="496"/>
      <c r="HJ499" s="496"/>
      <c r="HK499" s="496"/>
      <c r="HL499" s="496"/>
      <c r="HM499" s="496"/>
      <c r="HN499" s="496"/>
      <c r="HO499" s="496"/>
      <c r="HP499" s="496"/>
      <c r="HQ499" s="496"/>
      <c r="HR499" s="496"/>
      <c r="HS499" s="496"/>
      <c r="HT499" s="496"/>
      <c r="HU499" s="496"/>
      <c r="HV499" s="496"/>
      <c r="HW499" s="496"/>
      <c r="HX499" s="496"/>
      <c r="HY499" s="496"/>
      <c r="HZ499" s="496"/>
      <c r="IA499" s="496"/>
      <c r="IB499" s="496"/>
      <c r="IC499" s="496"/>
      <c r="ID499" s="496"/>
      <c r="IE499" s="496"/>
      <c r="IF499" s="496"/>
      <c r="IG499" s="496"/>
      <c r="IH499" s="496"/>
      <c r="II499" s="496"/>
      <c r="IJ499" s="496"/>
      <c r="IK499" s="496"/>
      <c r="IL499" s="496"/>
      <c r="IM499" s="496"/>
      <c r="IN499" s="496"/>
      <c r="IO499" s="496"/>
      <c r="IP499" s="496"/>
      <c r="IQ499" s="496"/>
      <c r="IR499" s="496"/>
      <c r="IS499" s="496"/>
      <c r="IT499" s="496"/>
      <c r="IU499" s="496"/>
      <c r="IV499" s="496"/>
      <c r="IW499" s="496"/>
    </row>
    <row r="500" customFormat="false" ht="12.75" hidden="false" customHeight="false" outlineLevel="1" collapsed="false">
      <c r="A500" s="383"/>
      <c r="B500" s="503"/>
      <c r="C500" s="503"/>
      <c r="D500" s="503"/>
      <c r="E500" s="503"/>
      <c r="F500" s="503"/>
      <c r="G500" s="503"/>
      <c r="H500" s="503"/>
      <c r="I500" s="503"/>
      <c r="J500" s="503"/>
      <c r="K500" s="503"/>
      <c r="L500" s="503"/>
      <c r="M500" s="503"/>
      <c r="N500" s="503"/>
      <c r="O500" s="503"/>
      <c r="P500" s="503"/>
      <c r="Q500" s="503"/>
      <c r="R500" s="503"/>
      <c r="S500" s="503"/>
      <c r="T500" s="503"/>
      <c r="U500" s="503"/>
      <c r="V500" s="496"/>
      <c r="W500" s="496"/>
      <c r="X500" s="496"/>
      <c r="Y500" s="496"/>
      <c r="Z500" s="496"/>
      <c r="AA500" s="496"/>
      <c r="AB500" s="496"/>
      <c r="AC500" s="496"/>
      <c r="AD500" s="496"/>
      <c r="AE500" s="496"/>
      <c r="AF500" s="496"/>
      <c r="AG500" s="496"/>
      <c r="AH500" s="496"/>
      <c r="AI500" s="496"/>
      <c r="AJ500" s="496"/>
      <c r="AK500" s="496"/>
      <c r="AL500" s="496"/>
      <c r="AM500" s="496"/>
      <c r="AN500" s="496"/>
      <c r="AO500" s="496"/>
      <c r="AP500" s="496"/>
      <c r="AQ500" s="496"/>
      <c r="AR500" s="496"/>
      <c r="AS500" s="496"/>
      <c r="AT500" s="496"/>
      <c r="AU500" s="496"/>
      <c r="AV500" s="496"/>
      <c r="AW500" s="496"/>
      <c r="AX500" s="496"/>
      <c r="AY500" s="496"/>
      <c r="AZ500" s="496"/>
      <c r="BA500" s="496"/>
      <c r="BB500" s="496"/>
      <c r="BC500" s="496"/>
      <c r="BD500" s="496"/>
      <c r="BE500" s="496"/>
      <c r="BF500" s="496"/>
      <c r="BG500" s="496"/>
      <c r="BH500" s="496"/>
      <c r="BI500" s="496"/>
      <c r="BJ500" s="496"/>
      <c r="BK500" s="496"/>
      <c r="BL500" s="496"/>
      <c r="BM500" s="496"/>
      <c r="BN500" s="496"/>
      <c r="BO500" s="496"/>
      <c r="BP500" s="496"/>
      <c r="BQ500" s="496"/>
      <c r="BR500" s="496"/>
      <c r="BS500" s="496"/>
      <c r="BT500" s="496"/>
      <c r="BU500" s="496"/>
      <c r="BV500" s="496"/>
      <c r="BW500" s="496"/>
      <c r="BX500" s="496"/>
      <c r="BY500" s="496"/>
      <c r="BZ500" s="496"/>
      <c r="CA500" s="496"/>
      <c r="CB500" s="496"/>
      <c r="CC500" s="496"/>
      <c r="CD500" s="496"/>
      <c r="CE500" s="496"/>
      <c r="CF500" s="496"/>
      <c r="CG500" s="496"/>
      <c r="CH500" s="496"/>
      <c r="CI500" s="496"/>
      <c r="CJ500" s="496"/>
      <c r="CK500" s="496"/>
      <c r="CL500" s="496"/>
      <c r="CM500" s="496"/>
      <c r="CN500" s="496"/>
      <c r="CO500" s="496"/>
      <c r="CP500" s="496"/>
      <c r="CQ500" s="496"/>
      <c r="CR500" s="496"/>
      <c r="CS500" s="496"/>
      <c r="CT500" s="496"/>
      <c r="CU500" s="496"/>
      <c r="CV500" s="496"/>
      <c r="CW500" s="496"/>
      <c r="CX500" s="496"/>
      <c r="CY500" s="496"/>
      <c r="CZ500" s="496"/>
      <c r="DA500" s="496"/>
      <c r="DB500" s="496"/>
      <c r="DC500" s="496"/>
      <c r="DD500" s="496"/>
      <c r="DE500" s="496"/>
      <c r="DF500" s="496"/>
      <c r="DG500" s="496"/>
      <c r="DH500" s="496"/>
      <c r="DI500" s="496"/>
      <c r="DJ500" s="496"/>
      <c r="DK500" s="496"/>
      <c r="DL500" s="496"/>
      <c r="DM500" s="496"/>
      <c r="DN500" s="496"/>
      <c r="DO500" s="496"/>
      <c r="DP500" s="496"/>
      <c r="DQ500" s="496"/>
      <c r="DR500" s="496"/>
      <c r="DS500" s="496"/>
      <c r="DT500" s="496"/>
      <c r="DU500" s="496"/>
      <c r="DV500" s="496"/>
      <c r="DW500" s="496"/>
      <c r="DX500" s="496"/>
      <c r="DY500" s="496"/>
      <c r="DZ500" s="496"/>
      <c r="EA500" s="496"/>
      <c r="EB500" s="496"/>
      <c r="EC500" s="496"/>
      <c r="ED500" s="496"/>
      <c r="EE500" s="496"/>
      <c r="EF500" s="496"/>
      <c r="EG500" s="496"/>
      <c r="EH500" s="496"/>
      <c r="EI500" s="496"/>
      <c r="EJ500" s="496"/>
      <c r="EK500" s="496"/>
      <c r="EL500" s="496"/>
      <c r="EM500" s="496"/>
      <c r="EN500" s="496"/>
      <c r="EO500" s="496"/>
      <c r="EP500" s="496"/>
      <c r="EQ500" s="496"/>
      <c r="ER500" s="496"/>
      <c r="ES500" s="496"/>
      <c r="ET500" s="496"/>
      <c r="EU500" s="496"/>
      <c r="EV500" s="496"/>
      <c r="EW500" s="496"/>
      <c r="EX500" s="496"/>
      <c r="EY500" s="496"/>
      <c r="EZ500" s="496"/>
      <c r="FA500" s="496"/>
      <c r="FB500" s="496"/>
      <c r="FC500" s="496"/>
      <c r="FD500" s="496"/>
      <c r="FE500" s="496"/>
      <c r="FF500" s="496"/>
      <c r="FG500" s="496"/>
      <c r="FH500" s="496"/>
      <c r="FI500" s="496"/>
      <c r="FJ500" s="496"/>
      <c r="FK500" s="496"/>
      <c r="FL500" s="496"/>
      <c r="FM500" s="496"/>
      <c r="FN500" s="496"/>
      <c r="FO500" s="496"/>
      <c r="FP500" s="496"/>
      <c r="FQ500" s="496"/>
      <c r="FR500" s="496"/>
      <c r="FS500" s="496"/>
      <c r="FT500" s="496"/>
      <c r="FU500" s="496"/>
      <c r="FV500" s="496"/>
      <c r="FW500" s="496"/>
      <c r="FX500" s="496"/>
      <c r="FY500" s="496"/>
      <c r="FZ500" s="496"/>
      <c r="GA500" s="496"/>
      <c r="GB500" s="496"/>
      <c r="GC500" s="496"/>
      <c r="GD500" s="496"/>
      <c r="GE500" s="496"/>
      <c r="GF500" s="496"/>
      <c r="GG500" s="496"/>
      <c r="GH500" s="496"/>
      <c r="GI500" s="496"/>
      <c r="GJ500" s="496"/>
      <c r="GK500" s="496"/>
      <c r="GL500" s="496"/>
      <c r="GM500" s="496"/>
      <c r="GN500" s="496"/>
      <c r="GO500" s="496"/>
      <c r="GP500" s="496"/>
      <c r="GQ500" s="496"/>
      <c r="GR500" s="496"/>
      <c r="GS500" s="496"/>
      <c r="GT500" s="496"/>
      <c r="GU500" s="496"/>
      <c r="GV500" s="496"/>
      <c r="GW500" s="496"/>
      <c r="GX500" s="496"/>
      <c r="GY500" s="496"/>
      <c r="GZ500" s="496"/>
      <c r="HA500" s="496"/>
      <c r="HB500" s="496"/>
      <c r="HC500" s="496"/>
      <c r="HD500" s="496"/>
      <c r="HE500" s="496"/>
      <c r="HF500" s="496"/>
      <c r="HG500" s="496"/>
      <c r="HH500" s="496"/>
      <c r="HI500" s="496"/>
      <c r="HJ500" s="496"/>
      <c r="HK500" s="496"/>
      <c r="HL500" s="496"/>
      <c r="HM500" s="496"/>
      <c r="HN500" s="496"/>
      <c r="HO500" s="496"/>
      <c r="HP500" s="496"/>
      <c r="HQ500" s="496"/>
      <c r="HR500" s="496"/>
      <c r="HS500" s="496"/>
      <c r="HT500" s="496"/>
      <c r="HU500" s="496"/>
      <c r="HV500" s="496"/>
      <c r="HW500" s="496"/>
      <c r="HX500" s="496"/>
      <c r="HY500" s="496"/>
      <c r="HZ500" s="496"/>
      <c r="IA500" s="496"/>
      <c r="IB500" s="496"/>
      <c r="IC500" s="496"/>
      <c r="ID500" s="496"/>
      <c r="IE500" s="496"/>
      <c r="IF500" s="496"/>
      <c r="IG500" s="496"/>
      <c r="IH500" s="496"/>
      <c r="II500" s="496"/>
      <c r="IJ500" s="496"/>
      <c r="IK500" s="496"/>
      <c r="IL500" s="496"/>
      <c r="IM500" s="496"/>
      <c r="IN500" s="496"/>
      <c r="IO500" s="496"/>
      <c r="IP500" s="496"/>
      <c r="IQ500" s="496"/>
      <c r="IR500" s="496"/>
      <c r="IS500" s="496"/>
      <c r="IT500" s="496"/>
      <c r="IU500" s="496"/>
      <c r="IV500" s="496"/>
      <c r="IW500" s="496"/>
    </row>
    <row r="501" customFormat="false" ht="12.75" hidden="false" customHeight="false" outlineLevel="1" collapsed="false">
      <c r="A501" s="383"/>
      <c r="B501" s="503"/>
      <c r="C501" s="503"/>
      <c r="D501" s="503"/>
      <c r="E501" s="503"/>
      <c r="F501" s="503"/>
      <c r="G501" s="503"/>
      <c r="H501" s="503"/>
      <c r="I501" s="503"/>
      <c r="J501" s="503"/>
      <c r="K501" s="503"/>
      <c r="L501" s="503"/>
      <c r="M501" s="503"/>
      <c r="N501" s="503"/>
      <c r="O501" s="503"/>
      <c r="P501" s="503"/>
      <c r="Q501" s="503"/>
      <c r="R501" s="503"/>
      <c r="S501" s="503"/>
      <c r="T501" s="503"/>
      <c r="U501" s="503"/>
      <c r="V501" s="496"/>
      <c r="W501" s="496"/>
      <c r="X501" s="496"/>
      <c r="Y501" s="496"/>
      <c r="Z501" s="496"/>
      <c r="AA501" s="496"/>
      <c r="AB501" s="496"/>
      <c r="AC501" s="496"/>
      <c r="AD501" s="496"/>
      <c r="AE501" s="496"/>
      <c r="AF501" s="496"/>
      <c r="AG501" s="496"/>
      <c r="AH501" s="496"/>
      <c r="AI501" s="496"/>
      <c r="AJ501" s="496"/>
      <c r="AK501" s="496"/>
      <c r="AL501" s="496"/>
      <c r="AM501" s="496"/>
      <c r="AN501" s="496"/>
      <c r="AO501" s="496"/>
      <c r="AP501" s="496"/>
      <c r="AQ501" s="496"/>
      <c r="AR501" s="496"/>
      <c r="AS501" s="496"/>
      <c r="AT501" s="496"/>
      <c r="AU501" s="496"/>
      <c r="AV501" s="496"/>
      <c r="AW501" s="496"/>
      <c r="AX501" s="496"/>
      <c r="AY501" s="496"/>
      <c r="AZ501" s="496"/>
      <c r="BA501" s="496"/>
      <c r="BB501" s="496"/>
      <c r="BC501" s="496"/>
      <c r="BD501" s="496"/>
      <c r="BE501" s="496"/>
      <c r="BF501" s="496"/>
      <c r="BG501" s="496"/>
      <c r="BH501" s="496"/>
      <c r="BI501" s="496"/>
      <c r="BJ501" s="496"/>
      <c r="BK501" s="496"/>
      <c r="BL501" s="496"/>
      <c r="BM501" s="496"/>
      <c r="BN501" s="496"/>
      <c r="BO501" s="496"/>
      <c r="BP501" s="496"/>
      <c r="BQ501" s="496"/>
      <c r="BR501" s="496"/>
      <c r="BS501" s="496"/>
      <c r="BT501" s="496"/>
      <c r="BU501" s="496"/>
      <c r="BV501" s="496"/>
      <c r="BW501" s="496"/>
      <c r="BX501" s="496"/>
      <c r="BY501" s="496"/>
      <c r="BZ501" s="496"/>
      <c r="CA501" s="496"/>
      <c r="CB501" s="496"/>
      <c r="CC501" s="496"/>
      <c r="CD501" s="496"/>
      <c r="CE501" s="496"/>
      <c r="CF501" s="496"/>
      <c r="CG501" s="496"/>
      <c r="CH501" s="496"/>
      <c r="CI501" s="496"/>
      <c r="CJ501" s="496"/>
      <c r="CK501" s="496"/>
      <c r="CL501" s="496"/>
      <c r="CM501" s="496"/>
      <c r="CN501" s="496"/>
      <c r="CO501" s="496"/>
      <c r="CP501" s="496"/>
      <c r="CQ501" s="496"/>
      <c r="CR501" s="496"/>
      <c r="CS501" s="496"/>
      <c r="CT501" s="496"/>
      <c r="CU501" s="496"/>
      <c r="CV501" s="496"/>
      <c r="CW501" s="496"/>
      <c r="CX501" s="496"/>
      <c r="CY501" s="496"/>
      <c r="CZ501" s="496"/>
      <c r="DA501" s="496"/>
      <c r="DB501" s="496"/>
      <c r="DC501" s="496"/>
      <c r="DD501" s="496"/>
      <c r="DE501" s="496"/>
      <c r="DF501" s="496"/>
      <c r="DG501" s="496"/>
      <c r="DH501" s="496"/>
      <c r="DI501" s="496"/>
      <c r="DJ501" s="496"/>
      <c r="DK501" s="496"/>
      <c r="DL501" s="496"/>
      <c r="DM501" s="496"/>
      <c r="DN501" s="496"/>
      <c r="DO501" s="496"/>
      <c r="DP501" s="496"/>
      <c r="DQ501" s="496"/>
      <c r="DR501" s="496"/>
      <c r="DS501" s="496"/>
      <c r="DT501" s="496"/>
      <c r="DU501" s="496"/>
      <c r="DV501" s="496"/>
      <c r="DW501" s="496"/>
      <c r="DX501" s="496"/>
      <c r="DY501" s="496"/>
      <c r="DZ501" s="496"/>
      <c r="EA501" s="496"/>
      <c r="EB501" s="496"/>
      <c r="EC501" s="496"/>
      <c r="ED501" s="496"/>
      <c r="EE501" s="496"/>
      <c r="EF501" s="496"/>
      <c r="EG501" s="496"/>
      <c r="EH501" s="496"/>
      <c r="EI501" s="496"/>
      <c r="EJ501" s="496"/>
      <c r="EK501" s="496"/>
      <c r="EL501" s="496"/>
      <c r="EM501" s="496"/>
      <c r="EN501" s="496"/>
      <c r="EO501" s="496"/>
      <c r="EP501" s="496"/>
      <c r="EQ501" s="496"/>
      <c r="ER501" s="496"/>
      <c r="ES501" s="496"/>
      <c r="ET501" s="496"/>
      <c r="EU501" s="496"/>
      <c r="EV501" s="496"/>
      <c r="EW501" s="496"/>
      <c r="EX501" s="496"/>
      <c r="EY501" s="496"/>
      <c r="EZ501" s="496"/>
      <c r="FA501" s="496"/>
      <c r="FB501" s="496"/>
      <c r="FC501" s="496"/>
      <c r="FD501" s="496"/>
      <c r="FE501" s="496"/>
      <c r="FF501" s="496"/>
      <c r="FG501" s="496"/>
      <c r="FH501" s="496"/>
      <c r="FI501" s="496"/>
      <c r="FJ501" s="496"/>
      <c r="FK501" s="496"/>
      <c r="FL501" s="496"/>
      <c r="FM501" s="496"/>
      <c r="FN501" s="496"/>
      <c r="FO501" s="496"/>
      <c r="FP501" s="496"/>
      <c r="FQ501" s="496"/>
      <c r="FR501" s="496"/>
      <c r="FS501" s="496"/>
      <c r="FT501" s="496"/>
      <c r="FU501" s="496"/>
      <c r="FV501" s="496"/>
      <c r="FW501" s="496"/>
      <c r="FX501" s="496"/>
      <c r="FY501" s="496"/>
      <c r="FZ501" s="496"/>
      <c r="GA501" s="496"/>
      <c r="GB501" s="496"/>
      <c r="GC501" s="496"/>
      <c r="GD501" s="496"/>
      <c r="GE501" s="496"/>
      <c r="GF501" s="496"/>
      <c r="GG501" s="496"/>
      <c r="GH501" s="496"/>
      <c r="GI501" s="496"/>
      <c r="GJ501" s="496"/>
      <c r="GK501" s="496"/>
      <c r="GL501" s="496"/>
      <c r="GM501" s="496"/>
      <c r="GN501" s="496"/>
      <c r="GO501" s="496"/>
      <c r="GP501" s="496"/>
      <c r="GQ501" s="496"/>
      <c r="GR501" s="496"/>
      <c r="GS501" s="496"/>
      <c r="GT501" s="496"/>
      <c r="GU501" s="496"/>
      <c r="GV501" s="496"/>
      <c r="GW501" s="496"/>
      <c r="GX501" s="496"/>
      <c r="GY501" s="496"/>
      <c r="GZ501" s="496"/>
      <c r="HA501" s="496"/>
      <c r="HB501" s="496"/>
      <c r="HC501" s="496"/>
      <c r="HD501" s="496"/>
      <c r="HE501" s="496"/>
      <c r="HF501" s="496"/>
      <c r="HG501" s="496"/>
      <c r="HH501" s="496"/>
      <c r="HI501" s="496"/>
      <c r="HJ501" s="496"/>
      <c r="HK501" s="496"/>
      <c r="HL501" s="496"/>
      <c r="HM501" s="496"/>
      <c r="HN501" s="496"/>
      <c r="HO501" s="496"/>
      <c r="HP501" s="496"/>
      <c r="HQ501" s="496"/>
      <c r="HR501" s="496"/>
      <c r="HS501" s="496"/>
      <c r="HT501" s="496"/>
      <c r="HU501" s="496"/>
      <c r="HV501" s="496"/>
      <c r="HW501" s="496"/>
      <c r="HX501" s="496"/>
      <c r="HY501" s="496"/>
      <c r="HZ501" s="496"/>
      <c r="IA501" s="496"/>
      <c r="IB501" s="496"/>
      <c r="IC501" s="496"/>
      <c r="ID501" s="496"/>
      <c r="IE501" s="496"/>
      <c r="IF501" s="496"/>
      <c r="IG501" s="496"/>
      <c r="IH501" s="496"/>
      <c r="II501" s="496"/>
      <c r="IJ501" s="496"/>
      <c r="IK501" s="496"/>
      <c r="IL501" s="496"/>
      <c r="IM501" s="496"/>
      <c r="IN501" s="496"/>
      <c r="IO501" s="496"/>
      <c r="IP501" s="496"/>
      <c r="IQ501" s="496"/>
      <c r="IR501" s="496"/>
      <c r="IS501" s="496"/>
      <c r="IT501" s="496"/>
      <c r="IU501" s="496"/>
      <c r="IV501" s="496"/>
      <c r="IW501" s="496"/>
    </row>
    <row r="502" customFormat="false" ht="12.75" hidden="false" customHeight="false" outlineLevel="1" collapsed="false">
      <c r="A502" s="383"/>
      <c r="B502" s="503"/>
      <c r="C502" s="503"/>
      <c r="D502" s="503"/>
      <c r="E502" s="503"/>
      <c r="F502" s="503"/>
      <c r="G502" s="503"/>
      <c r="H502" s="503"/>
      <c r="I502" s="503"/>
      <c r="J502" s="503"/>
      <c r="K502" s="503"/>
      <c r="L502" s="503"/>
      <c r="M502" s="503"/>
      <c r="N502" s="503"/>
      <c r="O502" s="503"/>
      <c r="P502" s="503"/>
      <c r="Q502" s="503"/>
      <c r="R502" s="503"/>
      <c r="S502" s="503"/>
      <c r="T502" s="503"/>
      <c r="U502" s="503"/>
      <c r="V502" s="496"/>
      <c r="W502" s="496"/>
      <c r="X502" s="496"/>
      <c r="Y502" s="496"/>
      <c r="Z502" s="496"/>
      <c r="AA502" s="496"/>
      <c r="AB502" s="496"/>
      <c r="AC502" s="496"/>
      <c r="AD502" s="496"/>
      <c r="AE502" s="496"/>
      <c r="AF502" s="496"/>
      <c r="AG502" s="496"/>
      <c r="AH502" s="496"/>
      <c r="AI502" s="496"/>
      <c r="AJ502" s="496"/>
      <c r="AK502" s="496"/>
      <c r="AL502" s="496"/>
      <c r="AM502" s="496"/>
      <c r="AN502" s="496"/>
      <c r="AO502" s="496"/>
      <c r="AP502" s="496"/>
      <c r="AQ502" s="496"/>
      <c r="AR502" s="496"/>
      <c r="AS502" s="496"/>
      <c r="AT502" s="496"/>
      <c r="AU502" s="496"/>
      <c r="AV502" s="496"/>
      <c r="AW502" s="496"/>
      <c r="AX502" s="496"/>
      <c r="AY502" s="496"/>
      <c r="AZ502" s="496"/>
      <c r="BA502" s="496"/>
      <c r="BB502" s="496"/>
      <c r="BC502" s="496"/>
      <c r="BD502" s="496"/>
      <c r="BE502" s="496"/>
      <c r="BF502" s="496"/>
      <c r="BG502" s="496"/>
      <c r="BH502" s="496"/>
      <c r="BI502" s="496"/>
      <c r="BJ502" s="496"/>
      <c r="BK502" s="496"/>
      <c r="BL502" s="496"/>
      <c r="BM502" s="496"/>
      <c r="BN502" s="496"/>
      <c r="BO502" s="496"/>
      <c r="BP502" s="496"/>
      <c r="BQ502" s="496"/>
      <c r="BR502" s="496"/>
      <c r="BS502" s="496"/>
      <c r="BT502" s="496"/>
      <c r="BU502" s="496"/>
      <c r="BV502" s="496"/>
      <c r="BW502" s="496"/>
      <c r="BX502" s="496"/>
      <c r="BY502" s="496"/>
      <c r="BZ502" s="496"/>
      <c r="CA502" s="496"/>
      <c r="CB502" s="496"/>
      <c r="CC502" s="496"/>
      <c r="CD502" s="496"/>
      <c r="CE502" s="496"/>
      <c r="CF502" s="496"/>
      <c r="CG502" s="496"/>
      <c r="CH502" s="496"/>
      <c r="CI502" s="496"/>
      <c r="CJ502" s="496"/>
      <c r="CK502" s="496"/>
      <c r="CL502" s="496"/>
      <c r="CM502" s="496"/>
      <c r="CN502" s="496"/>
      <c r="CO502" s="496"/>
      <c r="CP502" s="496"/>
      <c r="CQ502" s="496"/>
      <c r="CR502" s="496"/>
      <c r="CS502" s="496"/>
      <c r="CT502" s="496"/>
      <c r="CU502" s="496"/>
      <c r="CV502" s="496"/>
      <c r="CW502" s="496"/>
      <c r="CX502" s="496"/>
      <c r="CY502" s="496"/>
      <c r="CZ502" s="496"/>
      <c r="DA502" s="496"/>
      <c r="DB502" s="496"/>
      <c r="DC502" s="496"/>
      <c r="DD502" s="496"/>
      <c r="DE502" s="496"/>
      <c r="DF502" s="496"/>
      <c r="DG502" s="496"/>
      <c r="DH502" s="496"/>
      <c r="DI502" s="496"/>
      <c r="DJ502" s="496"/>
      <c r="DK502" s="496"/>
      <c r="DL502" s="496"/>
      <c r="DM502" s="496"/>
      <c r="DN502" s="496"/>
      <c r="DO502" s="496"/>
      <c r="DP502" s="496"/>
      <c r="DQ502" s="496"/>
      <c r="DR502" s="496"/>
      <c r="DS502" s="496"/>
      <c r="DT502" s="496"/>
      <c r="DU502" s="496"/>
      <c r="DV502" s="496"/>
      <c r="DW502" s="496"/>
      <c r="DX502" s="496"/>
      <c r="DY502" s="496"/>
      <c r="DZ502" s="496"/>
      <c r="EA502" s="496"/>
      <c r="EB502" s="496"/>
      <c r="EC502" s="496"/>
      <c r="ED502" s="496"/>
      <c r="EE502" s="496"/>
      <c r="EF502" s="496"/>
      <c r="EG502" s="496"/>
      <c r="EH502" s="496"/>
      <c r="EI502" s="496"/>
      <c r="EJ502" s="496"/>
      <c r="EK502" s="496"/>
      <c r="EL502" s="496"/>
      <c r="EM502" s="496"/>
      <c r="EN502" s="496"/>
      <c r="EO502" s="496"/>
      <c r="EP502" s="496"/>
      <c r="EQ502" s="496"/>
      <c r="ER502" s="496"/>
      <c r="ES502" s="496"/>
      <c r="ET502" s="496"/>
      <c r="EU502" s="496"/>
      <c r="EV502" s="496"/>
      <c r="EW502" s="496"/>
      <c r="EX502" s="496"/>
      <c r="EY502" s="496"/>
      <c r="EZ502" s="496"/>
      <c r="FA502" s="496"/>
      <c r="FB502" s="496"/>
      <c r="FC502" s="496"/>
      <c r="FD502" s="496"/>
      <c r="FE502" s="496"/>
      <c r="FF502" s="496"/>
      <c r="FG502" s="496"/>
      <c r="FH502" s="496"/>
      <c r="FI502" s="496"/>
      <c r="FJ502" s="496"/>
      <c r="FK502" s="496"/>
      <c r="FL502" s="496"/>
      <c r="FM502" s="496"/>
      <c r="FN502" s="496"/>
      <c r="FO502" s="496"/>
      <c r="FP502" s="496"/>
      <c r="FQ502" s="496"/>
      <c r="FR502" s="496"/>
      <c r="FS502" s="496"/>
      <c r="FT502" s="496"/>
      <c r="FU502" s="496"/>
      <c r="FV502" s="496"/>
      <c r="FW502" s="496"/>
      <c r="FX502" s="496"/>
      <c r="FY502" s="496"/>
      <c r="FZ502" s="496"/>
      <c r="GA502" s="496"/>
      <c r="GB502" s="496"/>
      <c r="GC502" s="496"/>
      <c r="GD502" s="496"/>
      <c r="GE502" s="496"/>
      <c r="GF502" s="496"/>
      <c r="GG502" s="496"/>
      <c r="GH502" s="496"/>
      <c r="GI502" s="496"/>
      <c r="GJ502" s="496"/>
      <c r="GK502" s="496"/>
      <c r="GL502" s="496"/>
      <c r="GM502" s="496"/>
      <c r="GN502" s="496"/>
      <c r="GO502" s="496"/>
      <c r="GP502" s="496"/>
      <c r="GQ502" s="496"/>
      <c r="GR502" s="496"/>
      <c r="GS502" s="496"/>
      <c r="GT502" s="496"/>
      <c r="GU502" s="496"/>
      <c r="GV502" s="496"/>
      <c r="GW502" s="496"/>
      <c r="GX502" s="496"/>
      <c r="GY502" s="496"/>
      <c r="GZ502" s="496"/>
      <c r="HA502" s="496"/>
      <c r="HB502" s="496"/>
      <c r="HC502" s="496"/>
      <c r="HD502" s="496"/>
      <c r="HE502" s="496"/>
      <c r="HF502" s="496"/>
      <c r="HG502" s="496"/>
      <c r="HH502" s="496"/>
      <c r="HI502" s="496"/>
      <c r="HJ502" s="496"/>
      <c r="HK502" s="496"/>
      <c r="HL502" s="496"/>
      <c r="HM502" s="496"/>
      <c r="HN502" s="496"/>
      <c r="HO502" s="496"/>
      <c r="HP502" s="496"/>
      <c r="HQ502" s="496"/>
      <c r="HR502" s="496"/>
      <c r="HS502" s="496"/>
      <c r="HT502" s="496"/>
      <c r="HU502" s="496"/>
      <c r="HV502" s="496"/>
      <c r="HW502" s="496"/>
      <c r="HX502" s="496"/>
      <c r="HY502" s="496"/>
      <c r="HZ502" s="496"/>
      <c r="IA502" s="496"/>
      <c r="IB502" s="496"/>
      <c r="IC502" s="496"/>
      <c r="ID502" s="496"/>
      <c r="IE502" s="496"/>
      <c r="IF502" s="496"/>
      <c r="IG502" s="496"/>
      <c r="IH502" s="496"/>
      <c r="II502" s="496"/>
      <c r="IJ502" s="496"/>
      <c r="IK502" s="496"/>
      <c r="IL502" s="496"/>
      <c r="IM502" s="496"/>
      <c r="IN502" s="496"/>
      <c r="IO502" s="496"/>
      <c r="IP502" s="496"/>
      <c r="IQ502" s="496"/>
      <c r="IR502" s="496"/>
      <c r="IS502" s="496"/>
      <c r="IT502" s="496"/>
      <c r="IU502" s="496"/>
      <c r="IV502" s="496"/>
      <c r="IW502" s="496"/>
    </row>
    <row r="503" customFormat="false" ht="12.75" hidden="false" customHeight="false" outlineLevel="1" collapsed="false">
      <c r="A503" s="477"/>
      <c r="B503" s="503"/>
      <c r="C503" s="503"/>
      <c r="D503" s="503"/>
      <c r="E503" s="503"/>
      <c r="F503" s="503"/>
      <c r="G503" s="503"/>
      <c r="H503" s="503"/>
      <c r="I503" s="503"/>
      <c r="J503" s="503"/>
      <c r="K503" s="503"/>
      <c r="L503" s="503"/>
      <c r="M503" s="503"/>
      <c r="N503" s="503"/>
      <c r="O503" s="503"/>
      <c r="P503" s="503"/>
      <c r="Q503" s="503"/>
      <c r="R503" s="503"/>
      <c r="S503" s="503"/>
      <c r="T503" s="503"/>
      <c r="U503" s="503"/>
      <c r="V503" s="496"/>
      <c r="W503" s="496"/>
      <c r="X503" s="496"/>
      <c r="Y503" s="496"/>
      <c r="Z503" s="496"/>
      <c r="AA503" s="496"/>
      <c r="AB503" s="496"/>
      <c r="AC503" s="496"/>
      <c r="AD503" s="496"/>
      <c r="AE503" s="496"/>
      <c r="AF503" s="496"/>
      <c r="AG503" s="496"/>
      <c r="AH503" s="496"/>
      <c r="AI503" s="496"/>
      <c r="AJ503" s="496"/>
      <c r="AK503" s="496"/>
      <c r="AL503" s="496"/>
      <c r="AM503" s="496"/>
      <c r="AN503" s="496"/>
      <c r="AO503" s="496"/>
      <c r="AP503" s="496"/>
      <c r="AQ503" s="496"/>
      <c r="AR503" s="496"/>
      <c r="AS503" s="496"/>
      <c r="AT503" s="496"/>
      <c r="AU503" s="496"/>
      <c r="AV503" s="496"/>
      <c r="AW503" s="496"/>
      <c r="AX503" s="496"/>
      <c r="AY503" s="496"/>
      <c r="AZ503" s="496"/>
      <c r="BA503" s="496"/>
      <c r="BB503" s="496"/>
      <c r="BC503" s="496"/>
      <c r="BD503" s="496"/>
      <c r="BE503" s="496"/>
      <c r="BF503" s="496"/>
      <c r="BG503" s="496"/>
      <c r="BH503" s="496"/>
      <c r="BI503" s="496"/>
      <c r="BJ503" s="496"/>
      <c r="BK503" s="496"/>
      <c r="BL503" s="496"/>
      <c r="BM503" s="496"/>
      <c r="BN503" s="496"/>
      <c r="BO503" s="496"/>
      <c r="BP503" s="496"/>
      <c r="BQ503" s="496"/>
      <c r="BR503" s="496"/>
      <c r="BS503" s="496"/>
      <c r="BT503" s="496"/>
      <c r="BU503" s="496"/>
      <c r="BV503" s="496"/>
      <c r="BW503" s="496"/>
      <c r="BX503" s="496"/>
      <c r="BY503" s="496"/>
      <c r="BZ503" s="496"/>
      <c r="CA503" s="496"/>
      <c r="CB503" s="496"/>
      <c r="CC503" s="496"/>
      <c r="CD503" s="496"/>
      <c r="CE503" s="496"/>
      <c r="CF503" s="496"/>
      <c r="CG503" s="496"/>
      <c r="CH503" s="496"/>
      <c r="CI503" s="496"/>
      <c r="CJ503" s="496"/>
      <c r="CK503" s="496"/>
      <c r="CL503" s="496"/>
      <c r="CM503" s="496"/>
      <c r="CN503" s="496"/>
      <c r="CO503" s="496"/>
      <c r="CP503" s="496"/>
      <c r="CQ503" s="496"/>
      <c r="CR503" s="496"/>
      <c r="CS503" s="496"/>
      <c r="CT503" s="496"/>
      <c r="CU503" s="496"/>
      <c r="CV503" s="496"/>
      <c r="CW503" s="496"/>
      <c r="CX503" s="496"/>
      <c r="CY503" s="496"/>
      <c r="CZ503" s="496"/>
      <c r="DA503" s="496"/>
      <c r="DB503" s="496"/>
      <c r="DC503" s="496"/>
      <c r="DD503" s="496"/>
      <c r="DE503" s="496"/>
      <c r="DF503" s="496"/>
      <c r="DG503" s="496"/>
      <c r="DH503" s="496"/>
      <c r="DI503" s="496"/>
      <c r="DJ503" s="496"/>
      <c r="DK503" s="496"/>
      <c r="DL503" s="496"/>
      <c r="DM503" s="496"/>
      <c r="DN503" s="496"/>
      <c r="DO503" s="496"/>
      <c r="DP503" s="496"/>
      <c r="DQ503" s="496"/>
      <c r="DR503" s="496"/>
      <c r="DS503" s="496"/>
      <c r="DT503" s="496"/>
      <c r="DU503" s="496"/>
      <c r="DV503" s="496"/>
      <c r="DW503" s="496"/>
      <c r="DX503" s="496"/>
      <c r="DY503" s="496"/>
      <c r="DZ503" s="496"/>
      <c r="EA503" s="496"/>
      <c r="EB503" s="496"/>
      <c r="EC503" s="496"/>
      <c r="ED503" s="496"/>
      <c r="EE503" s="496"/>
      <c r="EF503" s="496"/>
      <c r="EG503" s="496"/>
      <c r="EH503" s="496"/>
      <c r="EI503" s="496"/>
      <c r="EJ503" s="496"/>
      <c r="EK503" s="496"/>
      <c r="EL503" s="496"/>
      <c r="EM503" s="496"/>
      <c r="EN503" s="496"/>
      <c r="EO503" s="496"/>
      <c r="EP503" s="496"/>
      <c r="EQ503" s="496"/>
      <c r="ER503" s="496"/>
      <c r="ES503" s="496"/>
      <c r="ET503" s="496"/>
      <c r="EU503" s="496"/>
      <c r="EV503" s="496"/>
      <c r="EW503" s="496"/>
      <c r="EX503" s="496"/>
      <c r="EY503" s="496"/>
      <c r="EZ503" s="496"/>
      <c r="FA503" s="496"/>
      <c r="FB503" s="496"/>
      <c r="FC503" s="496"/>
      <c r="FD503" s="496"/>
      <c r="FE503" s="496"/>
      <c r="FF503" s="496"/>
      <c r="FG503" s="496"/>
      <c r="FH503" s="496"/>
      <c r="FI503" s="496"/>
      <c r="FJ503" s="496"/>
      <c r="FK503" s="496"/>
      <c r="FL503" s="496"/>
      <c r="FM503" s="496"/>
      <c r="FN503" s="496"/>
      <c r="FO503" s="496"/>
      <c r="FP503" s="496"/>
      <c r="FQ503" s="496"/>
      <c r="FR503" s="496"/>
      <c r="FS503" s="496"/>
      <c r="FT503" s="496"/>
      <c r="FU503" s="496"/>
      <c r="FV503" s="496"/>
      <c r="FW503" s="496"/>
      <c r="FX503" s="496"/>
      <c r="FY503" s="496"/>
      <c r="FZ503" s="496"/>
      <c r="GA503" s="496"/>
      <c r="GB503" s="496"/>
      <c r="GC503" s="496"/>
      <c r="GD503" s="496"/>
      <c r="GE503" s="496"/>
      <c r="GF503" s="496"/>
      <c r="GG503" s="496"/>
      <c r="GH503" s="496"/>
      <c r="GI503" s="496"/>
      <c r="GJ503" s="496"/>
      <c r="GK503" s="496"/>
      <c r="GL503" s="496"/>
      <c r="GM503" s="496"/>
      <c r="GN503" s="496"/>
      <c r="GO503" s="496"/>
      <c r="GP503" s="496"/>
      <c r="GQ503" s="496"/>
      <c r="GR503" s="496"/>
      <c r="GS503" s="496"/>
      <c r="GT503" s="496"/>
      <c r="GU503" s="496"/>
      <c r="GV503" s="496"/>
      <c r="GW503" s="496"/>
      <c r="GX503" s="496"/>
      <c r="GY503" s="496"/>
      <c r="GZ503" s="496"/>
      <c r="HA503" s="496"/>
      <c r="HB503" s="496"/>
      <c r="HC503" s="496"/>
      <c r="HD503" s="496"/>
      <c r="HE503" s="496"/>
      <c r="HF503" s="496"/>
      <c r="HG503" s="496"/>
      <c r="HH503" s="496"/>
      <c r="HI503" s="496"/>
      <c r="HJ503" s="496"/>
      <c r="HK503" s="496"/>
      <c r="HL503" s="496"/>
      <c r="HM503" s="496"/>
      <c r="HN503" s="496"/>
      <c r="HO503" s="496"/>
      <c r="HP503" s="496"/>
      <c r="HQ503" s="496"/>
      <c r="HR503" s="496"/>
      <c r="HS503" s="496"/>
      <c r="HT503" s="496"/>
      <c r="HU503" s="496"/>
      <c r="HV503" s="496"/>
      <c r="HW503" s="496"/>
      <c r="HX503" s="496"/>
      <c r="HY503" s="496"/>
      <c r="HZ503" s="496"/>
      <c r="IA503" s="496"/>
      <c r="IB503" s="496"/>
      <c r="IC503" s="496"/>
      <c r="ID503" s="496"/>
      <c r="IE503" s="496"/>
      <c r="IF503" s="496"/>
      <c r="IG503" s="496"/>
      <c r="IH503" s="496"/>
      <c r="II503" s="496"/>
      <c r="IJ503" s="496"/>
      <c r="IK503" s="496"/>
      <c r="IL503" s="496"/>
      <c r="IM503" s="496"/>
      <c r="IN503" s="496"/>
      <c r="IO503" s="496"/>
      <c r="IP503" s="496"/>
      <c r="IQ503" s="496"/>
      <c r="IR503" s="496"/>
      <c r="IS503" s="496"/>
      <c r="IT503" s="496"/>
      <c r="IU503" s="496"/>
      <c r="IV503" s="496"/>
      <c r="IW503" s="496"/>
    </row>
    <row r="504" customFormat="false" ht="12.75" hidden="false" customHeight="false" outlineLevel="1" collapsed="false">
      <c r="A504" s="0"/>
      <c r="B504" s="0"/>
      <c r="C504" s="0"/>
      <c r="D504" s="0"/>
      <c r="E504" s="0"/>
      <c r="F504" s="503"/>
      <c r="G504" s="503"/>
      <c r="H504" s="503"/>
      <c r="I504" s="503"/>
      <c r="J504" s="503"/>
      <c r="K504" s="503"/>
      <c r="L504" s="503"/>
      <c r="M504" s="503"/>
      <c r="N504" s="503"/>
      <c r="O504" s="503"/>
      <c r="P504" s="503"/>
      <c r="Q504" s="503"/>
      <c r="R504" s="503"/>
      <c r="S504" s="503"/>
      <c r="T504" s="503"/>
      <c r="U504" s="503"/>
      <c r="V504" s="507"/>
      <c r="W504" s="507"/>
      <c r="X504" s="507"/>
      <c r="Y504" s="507"/>
      <c r="Z504" s="507"/>
      <c r="AA504" s="507"/>
      <c r="AB504" s="507"/>
      <c r="AC504" s="507"/>
      <c r="AD504" s="507"/>
      <c r="AE504" s="507"/>
      <c r="AF504" s="507"/>
      <c r="AG504" s="507"/>
      <c r="AH504" s="507"/>
      <c r="AI504" s="507"/>
      <c r="AJ504" s="507"/>
      <c r="AK504" s="507"/>
      <c r="AL504" s="507"/>
      <c r="AM504" s="507"/>
      <c r="AN504" s="507"/>
      <c r="AO504" s="507"/>
      <c r="AP504" s="507"/>
      <c r="AQ504" s="507"/>
      <c r="AR504" s="507"/>
      <c r="AS504" s="507"/>
      <c r="AT504" s="507"/>
      <c r="AU504" s="507"/>
      <c r="AV504" s="507"/>
      <c r="AW504" s="507"/>
      <c r="AX504" s="507"/>
      <c r="AY504" s="507"/>
      <c r="AZ504" s="507"/>
      <c r="BA504" s="507"/>
      <c r="BB504" s="507"/>
      <c r="BC504" s="507"/>
      <c r="BD504" s="507"/>
      <c r="BE504" s="507"/>
      <c r="BF504" s="507"/>
      <c r="BG504" s="507"/>
      <c r="BH504" s="507"/>
      <c r="BI504" s="507"/>
      <c r="BJ504" s="507"/>
      <c r="BK504" s="507"/>
      <c r="BL504" s="507"/>
      <c r="BM504" s="507"/>
      <c r="BN504" s="507"/>
      <c r="BO504" s="507"/>
      <c r="BP504" s="507"/>
      <c r="BQ504" s="507"/>
      <c r="BR504" s="507"/>
      <c r="BS504" s="507"/>
      <c r="BT504" s="507"/>
      <c r="BU504" s="507"/>
      <c r="BV504" s="507"/>
      <c r="BW504" s="507"/>
      <c r="BX504" s="507"/>
      <c r="BY504" s="507"/>
      <c r="BZ504" s="507"/>
      <c r="CA504" s="507"/>
      <c r="CB504" s="507"/>
      <c r="CC504" s="507"/>
      <c r="CD504" s="507"/>
      <c r="CE504" s="507"/>
      <c r="CF504" s="507"/>
      <c r="CG504" s="507"/>
      <c r="CH504" s="507"/>
      <c r="CI504" s="507"/>
      <c r="CJ504" s="507"/>
      <c r="CK504" s="507"/>
      <c r="CL504" s="507"/>
      <c r="CM504" s="507"/>
      <c r="CN504" s="507"/>
      <c r="CO504" s="507"/>
      <c r="CP504" s="507"/>
      <c r="CQ504" s="507"/>
      <c r="CR504" s="507"/>
      <c r="CS504" s="507"/>
      <c r="CT504" s="507"/>
      <c r="CU504" s="507"/>
      <c r="CV504" s="507"/>
      <c r="CW504" s="507"/>
      <c r="CX504" s="507"/>
      <c r="CY504" s="507"/>
      <c r="CZ504" s="507"/>
      <c r="DA504" s="507"/>
      <c r="DB504" s="507"/>
      <c r="DC504" s="507"/>
      <c r="DD504" s="507"/>
      <c r="DE504" s="507"/>
      <c r="DF504" s="507"/>
      <c r="DG504" s="507"/>
      <c r="DH504" s="507"/>
      <c r="DI504" s="507"/>
      <c r="DJ504" s="507"/>
      <c r="DK504" s="507"/>
      <c r="DL504" s="507"/>
      <c r="DM504" s="507"/>
      <c r="DN504" s="507"/>
      <c r="DO504" s="507"/>
      <c r="DP504" s="507"/>
      <c r="DQ504" s="507"/>
      <c r="DR504" s="507"/>
      <c r="DS504" s="507"/>
      <c r="DT504" s="507"/>
      <c r="DU504" s="507"/>
      <c r="DV504" s="507"/>
      <c r="DW504" s="507"/>
      <c r="DX504" s="507"/>
      <c r="DY504" s="507"/>
      <c r="DZ504" s="507"/>
      <c r="EA504" s="507"/>
      <c r="EB504" s="507"/>
      <c r="EC504" s="507"/>
      <c r="ED504" s="507"/>
      <c r="EE504" s="507"/>
      <c r="EF504" s="507"/>
      <c r="EG504" s="507"/>
      <c r="EH504" s="507"/>
      <c r="EI504" s="507"/>
      <c r="EJ504" s="507"/>
      <c r="EK504" s="507"/>
      <c r="EL504" s="507"/>
      <c r="EM504" s="507"/>
      <c r="EN504" s="507"/>
      <c r="EO504" s="507"/>
      <c r="EP504" s="507"/>
      <c r="EQ504" s="507"/>
      <c r="ER504" s="507"/>
      <c r="ES504" s="507"/>
      <c r="ET504" s="507"/>
      <c r="EU504" s="507"/>
      <c r="EV504" s="507"/>
      <c r="EW504" s="507"/>
      <c r="EX504" s="507"/>
      <c r="EY504" s="507"/>
      <c r="EZ504" s="507"/>
      <c r="FA504" s="507"/>
      <c r="FB504" s="507"/>
      <c r="FC504" s="507"/>
      <c r="FD504" s="507"/>
      <c r="FE504" s="507"/>
      <c r="FF504" s="507"/>
      <c r="FG504" s="507"/>
      <c r="FH504" s="507"/>
      <c r="FI504" s="507"/>
      <c r="FJ504" s="507"/>
      <c r="FK504" s="507"/>
      <c r="FL504" s="507"/>
      <c r="FM504" s="507"/>
      <c r="FN504" s="507"/>
      <c r="FO504" s="507"/>
      <c r="FP504" s="507"/>
      <c r="FQ504" s="507"/>
      <c r="FR504" s="507"/>
      <c r="FS504" s="507"/>
      <c r="FT504" s="507"/>
      <c r="FU504" s="507"/>
      <c r="FV504" s="507"/>
      <c r="FW504" s="507"/>
      <c r="FX504" s="507"/>
      <c r="FY504" s="507"/>
      <c r="FZ504" s="507"/>
      <c r="GA504" s="507"/>
      <c r="GB504" s="507"/>
      <c r="GC504" s="507"/>
      <c r="GD504" s="507"/>
      <c r="GE504" s="507"/>
      <c r="GF504" s="507"/>
      <c r="GG504" s="507"/>
      <c r="GH504" s="507"/>
      <c r="GI504" s="507"/>
      <c r="GJ504" s="507"/>
      <c r="GK504" s="507"/>
      <c r="GL504" s="507"/>
      <c r="GM504" s="507"/>
      <c r="GN504" s="507"/>
      <c r="GO504" s="507"/>
      <c r="GP504" s="507"/>
      <c r="GQ504" s="507"/>
      <c r="GR504" s="507"/>
      <c r="GS504" s="507"/>
      <c r="GT504" s="507"/>
      <c r="GU504" s="507"/>
      <c r="GV504" s="507"/>
      <c r="GW504" s="507"/>
      <c r="GX504" s="507"/>
      <c r="GY504" s="507"/>
      <c r="GZ504" s="507"/>
      <c r="HA504" s="507"/>
      <c r="HB504" s="507"/>
      <c r="HC504" s="507"/>
      <c r="HD504" s="507"/>
      <c r="HE504" s="507"/>
      <c r="HF504" s="507"/>
      <c r="HG504" s="507"/>
      <c r="HH504" s="507"/>
      <c r="HI504" s="507"/>
      <c r="HJ504" s="507"/>
      <c r="HK504" s="507"/>
      <c r="HL504" s="507"/>
      <c r="HM504" s="507"/>
      <c r="HN504" s="507"/>
      <c r="HO504" s="507"/>
      <c r="HP504" s="507"/>
      <c r="HQ504" s="507"/>
      <c r="HR504" s="507"/>
      <c r="HS504" s="507"/>
      <c r="HT504" s="507"/>
      <c r="HU504" s="507"/>
      <c r="HV504" s="507"/>
      <c r="HW504" s="507"/>
      <c r="HX504" s="507"/>
      <c r="HY504" s="507"/>
      <c r="HZ504" s="507"/>
      <c r="IA504" s="507"/>
      <c r="IB504" s="507"/>
      <c r="IC504" s="507"/>
      <c r="ID504" s="507"/>
      <c r="IE504" s="507"/>
      <c r="IF504" s="507"/>
      <c r="IG504" s="507"/>
      <c r="IH504" s="507"/>
      <c r="II504" s="507"/>
      <c r="IJ504" s="507"/>
      <c r="IK504" s="507"/>
      <c r="IL504" s="507"/>
      <c r="IM504" s="507"/>
      <c r="IN504" s="507"/>
      <c r="IO504" s="507"/>
      <c r="IP504" s="507"/>
      <c r="IQ504" s="507"/>
      <c r="IR504" s="507"/>
      <c r="IS504" s="507"/>
      <c r="IT504" s="507"/>
      <c r="IU504" s="507"/>
      <c r="IV504" s="507"/>
      <c r="IW504" s="507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503"/>
      <c r="G505" s="503"/>
      <c r="H505" s="503"/>
      <c r="I505" s="503"/>
      <c r="J505" s="503"/>
      <c r="K505" s="503"/>
      <c r="L505" s="503"/>
      <c r="M505" s="503"/>
      <c r="N505" s="503"/>
      <c r="O505" s="503"/>
      <c r="P505" s="503"/>
      <c r="Q505" s="503"/>
      <c r="R505" s="503"/>
      <c r="S505" s="503"/>
      <c r="T505" s="503"/>
      <c r="U505" s="503"/>
      <c r="V505" s="496"/>
      <c r="W505" s="496"/>
      <c r="X505" s="496"/>
      <c r="Y505" s="496"/>
      <c r="Z505" s="496"/>
      <c r="AA505" s="496"/>
      <c r="AB505" s="496"/>
      <c r="AC505" s="496"/>
      <c r="AD505" s="496"/>
      <c r="AE505" s="496"/>
      <c r="AF505" s="496"/>
      <c r="AG505" s="496"/>
      <c r="AH505" s="496"/>
      <c r="AI505" s="496"/>
      <c r="AJ505" s="496"/>
      <c r="AK505" s="496"/>
      <c r="AL505" s="496"/>
      <c r="AM505" s="496"/>
      <c r="AN505" s="496"/>
      <c r="AO505" s="496"/>
      <c r="AP505" s="496"/>
      <c r="AQ505" s="496"/>
      <c r="AR505" s="496"/>
      <c r="AS505" s="496"/>
      <c r="AT505" s="496"/>
      <c r="AU505" s="496"/>
      <c r="AV505" s="496"/>
      <c r="AW505" s="496"/>
      <c r="AX505" s="496"/>
      <c r="AY505" s="496"/>
      <c r="AZ505" s="496"/>
      <c r="BA505" s="496"/>
      <c r="BB505" s="496"/>
      <c r="BC505" s="496"/>
      <c r="BD505" s="496"/>
      <c r="BE505" s="496"/>
      <c r="BF505" s="496"/>
      <c r="BG505" s="496"/>
      <c r="BH505" s="496"/>
      <c r="BI505" s="496"/>
      <c r="BJ505" s="496"/>
      <c r="BK505" s="496"/>
      <c r="BL505" s="496"/>
      <c r="BM505" s="496"/>
      <c r="BN505" s="496"/>
      <c r="BO505" s="496"/>
      <c r="BP505" s="496"/>
      <c r="BQ505" s="496"/>
      <c r="BR505" s="496"/>
      <c r="BS505" s="496"/>
      <c r="BT505" s="496"/>
      <c r="BU505" s="496"/>
      <c r="BV505" s="496"/>
      <c r="BW505" s="496"/>
      <c r="BX505" s="496"/>
      <c r="BY505" s="496"/>
      <c r="BZ505" s="496"/>
      <c r="CA505" s="496"/>
      <c r="CB505" s="496"/>
      <c r="CC505" s="496"/>
      <c r="CD505" s="496"/>
      <c r="CE505" s="496"/>
      <c r="CF505" s="496"/>
      <c r="CG505" s="496"/>
      <c r="CH505" s="496"/>
      <c r="CI505" s="496"/>
      <c r="CJ505" s="496"/>
      <c r="CK505" s="496"/>
      <c r="CL505" s="496"/>
      <c r="CM505" s="496"/>
      <c r="CN505" s="496"/>
      <c r="CO505" s="496"/>
      <c r="CP505" s="496"/>
      <c r="CQ505" s="496"/>
      <c r="CR505" s="496"/>
      <c r="CS505" s="496"/>
      <c r="CT505" s="496"/>
      <c r="CU505" s="496"/>
      <c r="CV505" s="496"/>
      <c r="CW505" s="496"/>
      <c r="CX505" s="496"/>
      <c r="CY505" s="496"/>
      <c r="CZ505" s="496"/>
      <c r="DA505" s="496"/>
      <c r="DB505" s="496"/>
      <c r="DC505" s="496"/>
      <c r="DD505" s="496"/>
      <c r="DE505" s="496"/>
      <c r="DF505" s="496"/>
      <c r="DG505" s="496"/>
      <c r="DH505" s="496"/>
      <c r="DI505" s="496"/>
      <c r="DJ505" s="496"/>
      <c r="DK505" s="496"/>
      <c r="DL505" s="496"/>
      <c r="DM505" s="496"/>
      <c r="DN505" s="496"/>
      <c r="DO505" s="496"/>
      <c r="DP505" s="496"/>
      <c r="DQ505" s="496"/>
      <c r="DR505" s="496"/>
      <c r="DS505" s="496"/>
      <c r="DT505" s="496"/>
      <c r="DU505" s="496"/>
      <c r="DV505" s="496"/>
      <c r="DW505" s="496"/>
      <c r="DX505" s="496"/>
      <c r="DY505" s="496"/>
      <c r="DZ505" s="496"/>
      <c r="EA505" s="496"/>
      <c r="EB505" s="496"/>
      <c r="EC505" s="496"/>
      <c r="ED505" s="496"/>
      <c r="EE505" s="496"/>
      <c r="EF505" s="496"/>
      <c r="EG505" s="496"/>
      <c r="EH505" s="496"/>
      <c r="EI505" s="496"/>
      <c r="EJ505" s="496"/>
      <c r="EK505" s="496"/>
      <c r="EL505" s="496"/>
      <c r="EM505" s="496"/>
      <c r="EN505" s="496"/>
      <c r="EO505" s="496"/>
      <c r="EP505" s="496"/>
      <c r="EQ505" s="496"/>
      <c r="ER505" s="496"/>
      <c r="ES505" s="496"/>
      <c r="ET505" s="496"/>
      <c r="EU505" s="496"/>
      <c r="EV505" s="496"/>
      <c r="EW505" s="496"/>
      <c r="EX505" s="496"/>
      <c r="EY505" s="496"/>
      <c r="EZ505" s="496"/>
      <c r="FA505" s="496"/>
      <c r="FB505" s="496"/>
      <c r="FC505" s="496"/>
      <c r="FD505" s="496"/>
      <c r="FE505" s="496"/>
      <c r="FF505" s="496"/>
      <c r="FG505" s="496"/>
      <c r="FH505" s="496"/>
      <c r="FI505" s="496"/>
      <c r="FJ505" s="496"/>
      <c r="FK505" s="496"/>
      <c r="FL505" s="496"/>
      <c r="FM505" s="496"/>
      <c r="FN505" s="496"/>
      <c r="FO505" s="496"/>
      <c r="FP505" s="496"/>
      <c r="FQ505" s="496"/>
      <c r="FR505" s="496"/>
      <c r="FS505" s="496"/>
      <c r="FT505" s="496"/>
      <c r="FU505" s="496"/>
      <c r="FV505" s="496"/>
      <c r="FW505" s="496"/>
      <c r="FX505" s="496"/>
      <c r="FY505" s="496"/>
      <c r="FZ505" s="496"/>
      <c r="GA505" s="496"/>
      <c r="GB505" s="496"/>
      <c r="GC505" s="496"/>
      <c r="GD505" s="496"/>
      <c r="GE505" s="496"/>
      <c r="GF505" s="496"/>
      <c r="GG505" s="496"/>
      <c r="GH505" s="496"/>
      <c r="GI505" s="496"/>
      <c r="GJ505" s="496"/>
      <c r="GK505" s="496"/>
      <c r="GL505" s="496"/>
      <c r="GM505" s="496"/>
      <c r="GN505" s="496"/>
      <c r="GO505" s="496"/>
      <c r="GP505" s="496"/>
      <c r="GQ505" s="496"/>
      <c r="GR505" s="496"/>
      <c r="GS505" s="496"/>
      <c r="GT505" s="496"/>
      <c r="GU505" s="496"/>
      <c r="GV505" s="496"/>
      <c r="GW505" s="496"/>
      <c r="GX505" s="496"/>
      <c r="GY505" s="496"/>
      <c r="GZ505" s="496"/>
      <c r="HA505" s="496"/>
      <c r="HB505" s="496"/>
      <c r="HC505" s="496"/>
      <c r="HD505" s="496"/>
      <c r="HE505" s="496"/>
      <c r="HF505" s="496"/>
      <c r="HG505" s="496"/>
      <c r="HH505" s="496"/>
      <c r="HI505" s="496"/>
      <c r="HJ505" s="496"/>
      <c r="HK505" s="496"/>
      <c r="HL505" s="496"/>
      <c r="HM505" s="496"/>
      <c r="HN505" s="496"/>
      <c r="HO505" s="496"/>
      <c r="HP505" s="496"/>
      <c r="HQ505" s="496"/>
      <c r="HR505" s="496"/>
      <c r="HS505" s="496"/>
      <c r="HT505" s="496"/>
      <c r="HU505" s="496"/>
      <c r="HV505" s="496"/>
      <c r="HW505" s="496"/>
      <c r="HX505" s="496"/>
      <c r="HY505" s="496"/>
      <c r="HZ505" s="496"/>
      <c r="IA505" s="496"/>
      <c r="IB505" s="496"/>
      <c r="IC505" s="496"/>
      <c r="ID505" s="496"/>
      <c r="IE505" s="496"/>
      <c r="IF505" s="496"/>
      <c r="IG505" s="496"/>
      <c r="IH505" s="496"/>
      <c r="II505" s="496"/>
      <c r="IJ505" s="496"/>
      <c r="IK505" s="496"/>
      <c r="IL505" s="496"/>
      <c r="IM505" s="496"/>
      <c r="IN505" s="496"/>
      <c r="IO505" s="496"/>
      <c r="IP505" s="496"/>
      <c r="IQ505" s="496"/>
      <c r="IR505" s="496"/>
      <c r="IS505" s="496"/>
      <c r="IT505" s="496"/>
      <c r="IU505" s="496"/>
      <c r="IV505" s="496"/>
      <c r="IW505" s="496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503"/>
      <c r="G506" s="503"/>
      <c r="H506" s="503"/>
      <c r="I506" s="503"/>
      <c r="J506" s="503"/>
      <c r="K506" s="503"/>
      <c r="L506" s="503"/>
      <c r="M506" s="503"/>
      <c r="N506" s="503"/>
      <c r="O506" s="503"/>
      <c r="P506" s="503"/>
      <c r="Q506" s="503"/>
      <c r="R506" s="503"/>
      <c r="S506" s="503"/>
      <c r="T506" s="503"/>
      <c r="U506" s="503"/>
      <c r="V506" s="496"/>
      <c r="W506" s="496"/>
      <c r="X506" s="496"/>
      <c r="Y506" s="496"/>
      <c r="Z506" s="496"/>
      <c r="AA506" s="496"/>
      <c r="AB506" s="496"/>
      <c r="AC506" s="496"/>
      <c r="AD506" s="496"/>
      <c r="AE506" s="496"/>
      <c r="AF506" s="496"/>
      <c r="AG506" s="496"/>
      <c r="AH506" s="496"/>
      <c r="AI506" s="496"/>
      <c r="AJ506" s="496"/>
      <c r="AK506" s="496"/>
      <c r="AL506" s="496"/>
      <c r="AM506" s="496"/>
      <c r="AN506" s="496"/>
      <c r="AO506" s="496"/>
      <c r="AP506" s="496"/>
      <c r="AQ506" s="496"/>
      <c r="AR506" s="496"/>
      <c r="AS506" s="496"/>
      <c r="AT506" s="496"/>
      <c r="AU506" s="496"/>
      <c r="AV506" s="496"/>
      <c r="AW506" s="496"/>
      <c r="AX506" s="496"/>
      <c r="AY506" s="496"/>
      <c r="AZ506" s="496"/>
      <c r="BA506" s="496"/>
      <c r="BB506" s="496"/>
      <c r="BC506" s="496"/>
      <c r="BD506" s="496"/>
      <c r="BE506" s="496"/>
      <c r="BF506" s="496"/>
      <c r="BG506" s="496"/>
      <c r="BH506" s="496"/>
      <c r="BI506" s="496"/>
      <c r="BJ506" s="496"/>
      <c r="BK506" s="496"/>
      <c r="BL506" s="496"/>
      <c r="BM506" s="496"/>
      <c r="BN506" s="496"/>
      <c r="BO506" s="496"/>
      <c r="BP506" s="496"/>
      <c r="BQ506" s="496"/>
      <c r="BR506" s="496"/>
      <c r="BS506" s="496"/>
      <c r="BT506" s="496"/>
      <c r="BU506" s="496"/>
      <c r="BV506" s="496"/>
      <c r="BW506" s="496"/>
      <c r="BX506" s="496"/>
      <c r="BY506" s="496"/>
      <c r="BZ506" s="496"/>
      <c r="CA506" s="496"/>
      <c r="CB506" s="496"/>
      <c r="CC506" s="496"/>
      <c r="CD506" s="496"/>
      <c r="CE506" s="496"/>
      <c r="CF506" s="496"/>
      <c r="CG506" s="496"/>
      <c r="CH506" s="496"/>
      <c r="CI506" s="496"/>
      <c r="CJ506" s="496"/>
      <c r="CK506" s="496"/>
      <c r="CL506" s="496"/>
      <c r="CM506" s="496"/>
      <c r="CN506" s="496"/>
      <c r="CO506" s="496"/>
      <c r="CP506" s="496"/>
      <c r="CQ506" s="496"/>
      <c r="CR506" s="496"/>
      <c r="CS506" s="496"/>
      <c r="CT506" s="496"/>
      <c r="CU506" s="496"/>
      <c r="CV506" s="496"/>
      <c r="CW506" s="496"/>
      <c r="CX506" s="496"/>
      <c r="CY506" s="496"/>
      <c r="CZ506" s="496"/>
      <c r="DA506" s="496"/>
      <c r="DB506" s="496"/>
      <c r="DC506" s="496"/>
      <c r="DD506" s="496"/>
      <c r="DE506" s="496"/>
      <c r="DF506" s="496"/>
      <c r="DG506" s="496"/>
      <c r="DH506" s="496"/>
      <c r="DI506" s="496"/>
      <c r="DJ506" s="496"/>
      <c r="DK506" s="496"/>
      <c r="DL506" s="496"/>
      <c r="DM506" s="496"/>
      <c r="DN506" s="496"/>
      <c r="DO506" s="496"/>
      <c r="DP506" s="496"/>
      <c r="DQ506" s="496"/>
      <c r="DR506" s="496"/>
      <c r="DS506" s="496"/>
      <c r="DT506" s="496"/>
      <c r="DU506" s="496"/>
      <c r="DV506" s="496"/>
      <c r="DW506" s="496"/>
      <c r="DX506" s="496"/>
      <c r="DY506" s="496"/>
      <c r="DZ506" s="496"/>
      <c r="EA506" s="496"/>
      <c r="EB506" s="496"/>
      <c r="EC506" s="496"/>
      <c r="ED506" s="496"/>
      <c r="EE506" s="496"/>
      <c r="EF506" s="496"/>
      <c r="EG506" s="496"/>
      <c r="EH506" s="496"/>
      <c r="EI506" s="496"/>
      <c r="EJ506" s="496"/>
      <c r="EK506" s="496"/>
      <c r="EL506" s="496"/>
      <c r="EM506" s="496"/>
      <c r="EN506" s="496"/>
      <c r="EO506" s="496"/>
      <c r="EP506" s="496"/>
      <c r="EQ506" s="496"/>
      <c r="ER506" s="496"/>
      <c r="ES506" s="496"/>
      <c r="ET506" s="496"/>
      <c r="EU506" s="496"/>
      <c r="EV506" s="496"/>
      <c r="EW506" s="496"/>
      <c r="EX506" s="496"/>
      <c r="EY506" s="496"/>
      <c r="EZ506" s="496"/>
      <c r="FA506" s="496"/>
      <c r="FB506" s="496"/>
      <c r="FC506" s="496"/>
      <c r="FD506" s="496"/>
      <c r="FE506" s="496"/>
      <c r="FF506" s="496"/>
      <c r="FG506" s="496"/>
      <c r="FH506" s="496"/>
      <c r="FI506" s="496"/>
      <c r="FJ506" s="496"/>
      <c r="FK506" s="496"/>
      <c r="FL506" s="496"/>
      <c r="FM506" s="496"/>
      <c r="FN506" s="496"/>
      <c r="FO506" s="496"/>
      <c r="FP506" s="496"/>
      <c r="FQ506" s="496"/>
      <c r="FR506" s="496"/>
      <c r="FS506" s="496"/>
      <c r="FT506" s="496"/>
      <c r="FU506" s="496"/>
      <c r="FV506" s="496"/>
      <c r="FW506" s="496"/>
      <c r="FX506" s="496"/>
      <c r="FY506" s="496"/>
      <c r="FZ506" s="496"/>
      <c r="GA506" s="496"/>
      <c r="GB506" s="496"/>
      <c r="GC506" s="496"/>
      <c r="GD506" s="496"/>
      <c r="GE506" s="496"/>
      <c r="GF506" s="496"/>
      <c r="GG506" s="496"/>
      <c r="GH506" s="496"/>
      <c r="GI506" s="496"/>
      <c r="GJ506" s="496"/>
      <c r="GK506" s="496"/>
      <c r="GL506" s="496"/>
      <c r="GM506" s="496"/>
      <c r="GN506" s="496"/>
      <c r="GO506" s="496"/>
      <c r="GP506" s="496"/>
      <c r="GQ506" s="496"/>
      <c r="GR506" s="496"/>
      <c r="GS506" s="496"/>
      <c r="GT506" s="496"/>
      <c r="GU506" s="496"/>
      <c r="GV506" s="496"/>
      <c r="GW506" s="496"/>
      <c r="GX506" s="496"/>
      <c r="GY506" s="496"/>
      <c r="GZ506" s="496"/>
      <c r="HA506" s="496"/>
      <c r="HB506" s="496"/>
      <c r="HC506" s="496"/>
      <c r="HD506" s="496"/>
      <c r="HE506" s="496"/>
      <c r="HF506" s="496"/>
      <c r="HG506" s="496"/>
      <c r="HH506" s="496"/>
      <c r="HI506" s="496"/>
      <c r="HJ506" s="496"/>
      <c r="HK506" s="496"/>
      <c r="HL506" s="496"/>
      <c r="HM506" s="496"/>
      <c r="HN506" s="496"/>
      <c r="HO506" s="496"/>
      <c r="HP506" s="496"/>
      <c r="HQ506" s="496"/>
      <c r="HR506" s="496"/>
      <c r="HS506" s="496"/>
      <c r="HT506" s="496"/>
      <c r="HU506" s="496"/>
      <c r="HV506" s="496"/>
      <c r="HW506" s="496"/>
      <c r="HX506" s="496"/>
      <c r="HY506" s="496"/>
      <c r="HZ506" s="496"/>
      <c r="IA506" s="496"/>
      <c r="IB506" s="496"/>
      <c r="IC506" s="496"/>
      <c r="ID506" s="496"/>
      <c r="IE506" s="496"/>
      <c r="IF506" s="496"/>
      <c r="IG506" s="496"/>
      <c r="IH506" s="496"/>
      <c r="II506" s="496"/>
      <c r="IJ506" s="496"/>
      <c r="IK506" s="496"/>
      <c r="IL506" s="496"/>
      <c r="IM506" s="496"/>
      <c r="IN506" s="496"/>
      <c r="IO506" s="496"/>
      <c r="IP506" s="496"/>
      <c r="IQ506" s="496"/>
      <c r="IR506" s="496"/>
      <c r="IS506" s="496"/>
      <c r="IT506" s="496"/>
      <c r="IU506" s="496"/>
      <c r="IV506" s="496"/>
      <c r="IW506" s="496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503"/>
      <c r="G507" s="503"/>
      <c r="H507" s="503"/>
      <c r="I507" s="503"/>
      <c r="J507" s="503"/>
      <c r="K507" s="503"/>
      <c r="L507" s="503"/>
      <c r="M507" s="503"/>
      <c r="N507" s="503"/>
      <c r="O507" s="503"/>
      <c r="P507" s="503"/>
      <c r="Q507" s="503"/>
      <c r="R507" s="503"/>
      <c r="S507" s="503"/>
      <c r="T507" s="503"/>
      <c r="U507" s="503"/>
      <c r="V507" s="496"/>
      <c r="W507" s="496"/>
      <c r="X507" s="496"/>
      <c r="Y507" s="496"/>
      <c r="Z507" s="496"/>
      <c r="AA507" s="496"/>
      <c r="AB507" s="496"/>
      <c r="AC507" s="496"/>
      <c r="AD507" s="496"/>
      <c r="AE507" s="496"/>
      <c r="AF507" s="496"/>
      <c r="AG507" s="496"/>
      <c r="AH507" s="496"/>
      <c r="AI507" s="496"/>
      <c r="AJ507" s="496"/>
      <c r="AK507" s="496"/>
      <c r="AL507" s="496"/>
      <c r="AM507" s="496"/>
      <c r="AN507" s="496"/>
      <c r="AO507" s="496"/>
      <c r="AP507" s="496"/>
      <c r="AQ507" s="496"/>
      <c r="AR507" s="496"/>
      <c r="AS507" s="496"/>
      <c r="AT507" s="496"/>
      <c r="AU507" s="496"/>
      <c r="AV507" s="496"/>
      <c r="AW507" s="496"/>
      <c r="AX507" s="496"/>
      <c r="AY507" s="496"/>
      <c r="AZ507" s="496"/>
      <c r="BA507" s="496"/>
      <c r="BB507" s="496"/>
      <c r="BC507" s="496"/>
      <c r="BD507" s="496"/>
      <c r="BE507" s="496"/>
      <c r="BF507" s="496"/>
      <c r="BG507" s="496"/>
      <c r="BH507" s="496"/>
      <c r="BI507" s="496"/>
      <c r="BJ507" s="496"/>
      <c r="BK507" s="496"/>
      <c r="BL507" s="496"/>
      <c r="BM507" s="496"/>
      <c r="BN507" s="496"/>
      <c r="BO507" s="496"/>
      <c r="BP507" s="496"/>
      <c r="BQ507" s="496"/>
      <c r="BR507" s="496"/>
      <c r="BS507" s="496"/>
      <c r="BT507" s="496"/>
      <c r="BU507" s="496"/>
      <c r="BV507" s="496"/>
      <c r="BW507" s="496"/>
      <c r="BX507" s="496"/>
      <c r="BY507" s="496"/>
      <c r="BZ507" s="496"/>
      <c r="CA507" s="496"/>
      <c r="CB507" s="496"/>
      <c r="CC507" s="496"/>
      <c r="CD507" s="496"/>
      <c r="CE507" s="496"/>
      <c r="CF507" s="496"/>
      <c r="CG507" s="496"/>
      <c r="CH507" s="496"/>
      <c r="CI507" s="496"/>
      <c r="CJ507" s="496"/>
      <c r="CK507" s="496"/>
      <c r="CL507" s="496"/>
      <c r="CM507" s="496"/>
      <c r="CN507" s="496"/>
      <c r="CO507" s="496"/>
      <c r="CP507" s="496"/>
      <c r="CQ507" s="496"/>
      <c r="CR507" s="496"/>
      <c r="CS507" s="496"/>
      <c r="CT507" s="496"/>
      <c r="CU507" s="496"/>
      <c r="CV507" s="496"/>
      <c r="CW507" s="496"/>
      <c r="CX507" s="496"/>
      <c r="CY507" s="496"/>
      <c r="CZ507" s="496"/>
      <c r="DA507" s="496"/>
      <c r="DB507" s="496"/>
      <c r="DC507" s="496"/>
      <c r="DD507" s="496"/>
      <c r="DE507" s="496"/>
      <c r="DF507" s="496"/>
      <c r="DG507" s="496"/>
      <c r="DH507" s="496"/>
      <c r="DI507" s="496"/>
      <c r="DJ507" s="496"/>
      <c r="DK507" s="496"/>
      <c r="DL507" s="496"/>
      <c r="DM507" s="496"/>
      <c r="DN507" s="496"/>
      <c r="DO507" s="496"/>
      <c r="DP507" s="496"/>
      <c r="DQ507" s="496"/>
      <c r="DR507" s="496"/>
      <c r="DS507" s="496"/>
      <c r="DT507" s="496"/>
      <c r="DU507" s="496"/>
      <c r="DV507" s="496"/>
      <c r="DW507" s="496"/>
      <c r="DX507" s="496"/>
      <c r="DY507" s="496"/>
      <c r="DZ507" s="496"/>
      <c r="EA507" s="496"/>
      <c r="EB507" s="496"/>
      <c r="EC507" s="496"/>
      <c r="ED507" s="496"/>
      <c r="EE507" s="496"/>
      <c r="EF507" s="496"/>
      <c r="EG507" s="496"/>
      <c r="EH507" s="496"/>
      <c r="EI507" s="496"/>
      <c r="EJ507" s="496"/>
      <c r="EK507" s="496"/>
      <c r="EL507" s="496"/>
      <c r="EM507" s="496"/>
      <c r="EN507" s="496"/>
      <c r="EO507" s="496"/>
      <c r="EP507" s="496"/>
      <c r="EQ507" s="496"/>
      <c r="ER507" s="496"/>
      <c r="ES507" s="496"/>
      <c r="ET507" s="496"/>
      <c r="EU507" s="496"/>
      <c r="EV507" s="496"/>
      <c r="EW507" s="496"/>
      <c r="EX507" s="496"/>
      <c r="EY507" s="496"/>
      <c r="EZ507" s="496"/>
      <c r="FA507" s="496"/>
      <c r="FB507" s="496"/>
      <c r="FC507" s="496"/>
      <c r="FD507" s="496"/>
      <c r="FE507" s="496"/>
      <c r="FF507" s="496"/>
      <c r="FG507" s="496"/>
      <c r="FH507" s="496"/>
      <c r="FI507" s="496"/>
      <c r="FJ507" s="496"/>
      <c r="FK507" s="496"/>
      <c r="FL507" s="496"/>
      <c r="FM507" s="496"/>
      <c r="FN507" s="496"/>
      <c r="FO507" s="496"/>
      <c r="FP507" s="496"/>
      <c r="FQ507" s="496"/>
      <c r="FR507" s="496"/>
      <c r="FS507" s="496"/>
      <c r="FT507" s="496"/>
      <c r="FU507" s="496"/>
      <c r="FV507" s="496"/>
      <c r="FW507" s="496"/>
      <c r="FX507" s="496"/>
      <c r="FY507" s="496"/>
      <c r="FZ507" s="496"/>
      <c r="GA507" s="496"/>
      <c r="GB507" s="496"/>
      <c r="GC507" s="496"/>
      <c r="GD507" s="496"/>
      <c r="GE507" s="496"/>
      <c r="GF507" s="496"/>
      <c r="GG507" s="496"/>
      <c r="GH507" s="496"/>
      <c r="GI507" s="496"/>
      <c r="GJ507" s="496"/>
      <c r="GK507" s="496"/>
      <c r="GL507" s="496"/>
      <c r="GM507" s="496"/>
      <c r="GN507" s="496"/>
      <c r="GO507" s="496"/>
      <c r="GP507" s="496"/>
      <c r="GQ507" s="496"/>
      <c r="GR507" s="496"/>
      <c r="GS507" s="496"/>
      <c r="GT507" s="496"/>
      <c r="GU507" s="496"/>
      <c r="GV507" s="496"/>
      <c r="GW507" s="496"/>
      <c r="GX507" s="496"/>
      <c r="GY507" s="496"/>
      <c r="GZ507" s="496"/>
      <c r="HA507" s="496"/>
      <c r="HB507" s="496"/>
      <c r="HC507" s="496"/>
      <c r="HD507" s="496"/>
      <c r="HE507" s="496"/>
      <c r="HF507" s="496"/>
      <c r="HG507" s="496"/>
      <c r="HH507" s="496"/>
      <c r="HI507" s="496"/>
      <c r="HJ507" s="496"/>
      <c r="HK507" s="496"/>
      <c r="HL507" s="496"/>
      <c r="HM507" s="496"/>
      <c r="HN507" s="496"/>
      <c r="HO507" s="496"/>
      <c r="HP507" s="496"/>
      <c r="HQ507" s="496"/>
      <c r="HR507" s="496"/>
      <c r="HS507" s="496"/>
      <c r="HT507" s="496"/>
      <c r="HU507" s="496"/>
      <c r="HV507" s="496"/>
      <c r="HW507" s="496"/>
      <c r="HX507" s="496"/>
      <c r="HY507" s="496"/>
      <c r="HZ507" s="496"/>
      <c r="IA507" s="496"/>
      <c r="IB507" s="496"/>
      <c r="IC507" s="496"/>
      <c r="ID507" s="496"/>
      <c r="IE507" s="496"/>
      <c r="IF507" s="496"/>
      <c r="IG507" s="496"/>
      <c r="IH507" s="496"/>
      <c r="II507" s="496"/>
      <c r="IJ507" s="496"/>
      <c r="IK507" s="496"/>
      <c r="IL507" s="496"/>
      <c r="IM507" s="496"/>
      <c r="IN507" s="496"/>
      <c r="IO507" s="496"/>
      <c r="IP507" s="496"/>
      <c r="IQ507" s="496"/>
      <c r="IR507" s="496"/>
      <c r="IS507" s="496"/>
      <c r="IT507" s="496"/>
      <c r="IU507" s="496"/>
      <c r="IV507" s="496"/>
      <c r="IW507" s="496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503"/>
      <c r="G508" s="503"/>
      <c r="H508" s="503"/>
      <c r="I508" s="503"/>
      <c r="J508" s="503"/>
      <c r="K508" s="503"/>
      <c r="L508" s="503"/>
      <c r="M508" s="503"/>
      <c r="N508" s="503"/>
      <c r="O508" s="503"/>
      <c r="P508" s="503"/>
      <c r="Q508" s="503"/>
      <c r="R508" s="503"/>
      <c r="S508" s="503"/>
      <c r="T508" s="503"/>
      <c r="U508" s="503"/>
      <c r="V508" s="496"/>
      <c r="W508" s="496"/>
      <c r="X508" s="496"/>
      <c r="Y508" s="496"/>
      <c r="Z508" s="496"/>
      <c r="AA508" s="496"/>
      <c r="AB508" s="496"/>
      <c r="AC508" s="496"/>
      <c r="AD508" s="496"/>
      <c r="AE508" s="496"/>
      <c r="AF508" s="496"/>
      <c r="AG508" s="496"/>
      <c r="AH508" s="496"/>
      <c r="AI508" s="496"/>
      <c r="AJ508" s="496"/>
      <c r="AK508" s="496"/>
      <c r="AL508" s="496"/>
      <c r="AM508" s="496"/>
      <c r="AN508" s="496"/>
      <c r="AO508" s="496"/>
      <c r="AP508" s="496"/>
      <c r="AQ508" s="496"/>
      <c r="AR508" s="496"/>
      <c r="AS508" s="496"/>
      <c r="AT508" s="496"/>
      <c r="AU508" s="496"/>
      <c r="AV508" s="496"/>
      <c r="AW508" s="496"/>
      <c r="AX508" s="496"/>
      <c r="AY508" s="496"/>
      <c r="AZ508" s="496"/>
      <c r="BA508" s="496"/>
      <c r="BB508" s="496"/>
      <c r="BC508" s="496"/>
      <c r="BD508" s="496"/>
      <c r="BE508" s="496"/>
      <c r="BF508" s="496"/>
      <c r="BG508" s="496"/>
      <c r="BH508" s="496"/>
      <c r="BI508" s="496"/>
      <c r="BJ508" s="496"/>
      <c r="BK508" s="496"/>
      <c r="BL508" s="496"/>
      <c r="BM508" s="496"/>
      <c r="BN508" s="496"/>
      <c r="BO508" s="496"/>
      <c r="BP508" s="496"/>
      <c r="BQ508" s="496"/>
      <c r="BR508" s="496"/>
      <c r="BS508" s="496"/>
      <c r="BT508" s="496"/>
      <c r="BU508" s="496"/>
      <c r="BV508" s="496"/>
      <c r="BW508" s="496"/>
      <c r="BX508" s="496"/>
      <c r="BY508" s="496"/>
      <c r="BZ508" s="496"/>
      <c r="CA508" s="496"/>
      <c r="CB508" s="496"/>
      <c r="CC508" s="496"/>
      <c r="CD508" s="496"/>
      <c r="CE508" s="496"/>
      <c r="CF508" s="496"/>
      <c r="CG508" s="496"/>
      <c r="CH508" s="496"/>
      <c r="CI508" s="496"/>
      <c r="CJ508" s="496"/>
      <c r="CK508" s="496"/>
      <c r="CL508" s="496"/>
      <c r="CM508" s="496"/>
      <c r="CN508" s="496"/>
      <c r="CO508" s="496"/>
      <c r="CP508" s="496"/>
      <c r="CQ508" s="496"/>
      <c r="CR508" s="496"/>
      <c r="CS508" s="496"/>
      <c r="CT508" s="496"/>
      <c r="CU508" s="496"/>
      <c r="CV508" s="496"/>
      <c r="CW508" s="496"/>
      <c r="CX508" s="496"/>
      <c r="CY508" s="496"/>
      <c r="CZ508" s="496"/>
      <c r="DA508" s="496"/>
      <c r="DB508" s="496"/>
      <c r="DC508" s="496"/>
      <c r="DD508" s="496"/>
      <c r="DE508" s="496"/>
      <c r="DF508" s="496"/>
      <c r="DG508" s="496"/>
      <c r="DH508" s="496"/>
      <c r="DI508" s="496"/>
      <c r="DJ508" s="496"/>
      <c r="DK508" s="496"/>
      <c r="DL508" s="496"/>
      <c r="DM508" s="496"/>
      <c r="DN508" s="496"/>
      <c r="DO508" s="496"/>
      <c r="DP508" s="496"/>
      <c r="DQ508" s="496"/>
      <c r="DR508" s="496"/>
      <c r="DS508" s="496"/>
      <c r="DT508" s="496"/>
      <c r="DU508" s="496"/>
      <c r="DV508" s="496"/>
      <c r="DW508" s="496"/>
      <c r="DX508" s="496"/>
      <c r="DY508" s="496"/>
      <c r="DZ508" s="496"/>
      <c r="EA508" s="496"/>
      <c r="EB508" s="496"/>
      <c r="EC508" s="496"/>
      <c r="ED508" s="496"/>
      <c r="EE508" s="496"/>
      <c r="EF508" s="496"/>
      <c r="EG508" s="496"/>
      <c r="EH508" s="496"/>
      <c r="EI508" s="496"/>
      <c r="EJ508" s="496"/>
      <c r="EK508" s="496"/>
      <c r="EL508" s="496"/>
      <c r="EM508" s="496"/>
      <c r="EN508" s="496"/>
      <c r="EO508" s="496"/>
      <c r="EP508" s="496"/>
      <c r="EQ508" s="496"/>
      <c r="ER508" s="496"/>
      <c r="ES508" s="496"/>
      <c r="ET508" s="496"/>
      <c r="EU508" s="496"/>
      <c r="EV508" s="496"/>
      <c r="EW508" s="496"/>
      <c r="EX508" s="496"/>
      <c r="EY508" s="496"/>
      <c r="EZ508" s="496"/>
      <c r="FA508" s="496"/>
      <c r="FB508" s="496"/>
      <c r="FC508" s="496"/>
      <c r="FD508" s="496"/>
      <c r="FE508" s="496"/>
      <c r="FF508" s="496"/>
      <c r="FG508" s="496"/>
      <c r="FH508" s="496"/>
      <c r="FI508" s="496"/>
      <c r="FJ508" s="496"/>
      <c r="FK508" s="496"/>
      <c r="FL508" s="496"/>
      <c r="FM508" s="496"/>
      <c r="FN508" s="496"/>
      <c r="FO508" s="496"/>
      <c r="FP508" s="496"/>
      <c r="FQ508" s="496"/>
      <c r="FR508" s="496"/>
      <c r="FS508" s="496"/>
      <c r="FT508" s="496"/>
      <c r="FU508" s="496"/>
      <c r="FV508" s="496"/>
      <c r="FW508" s="496"/>
      <c r="FX508" s="496"/>
      <c r="FY508" s="496"/>
      <c r="FZ508" s="496"/>
      <c r="GA508" s="496"/>
      <c r="GB508" s="496"/>
      <c r="GC508" s="496"/>
      <c r="GD508" s="496"/>
      <c r="GE508" s="496"/>
      <c r="GF508" s="496"/>
      <c r="GG508" s="496"/>
      <c r="GH508" s="496"/>
      <c r="GI508" s="496"/>
      <c r="GJ508" s="496"/>
      <c r="GK508" s="496"/>
      <c r="GL508" s="496"/>
      <c r="GM508" s="496"/>
      <c r="GN508" s="496"/>
      <c r="GO508" s="496"/>
      <c r="GP508" s="496"/>
      <c r="GQ508" s="496"/>
      <c r="GR508" s="496"/>
      <c r="GS508" s="496"/>
      <c r="GT508" s="496"/>
      <c r="GU508" s="496"/>
      <c r="GV508" s="496"/>
      <c r="GW508" s="496"/>
      <c r="GX508" s="496"/>
      <c r="GY508" s="496"/>
      <c r="GZ508" s="496"/>
      <c r="HA508" s="496"/>
      <c r="HB508" s="496"/>
      <c r="HC508" s="496"/>
      <c r="HD508" s="496"/>
      <c r="HE508" s="496"/>
      <c r="HF508" s="496"/>
      <c r="HG508" s="496"/>
      <c r="HH508" s="496"/>
      <c r="HI508" s="496"/>
      <c r="HJ508" s="496"/>
      <c r="HK508" s="496"/>
      <c r="HL508" s="496"/>
      <c r="HM508" s="496"/>
      <c r="HN508" s="496"/>
      <c r="HO508" s="496"/>
      <c r="HP508" s="496"/>
      <c r="HQ508" s="496"/>
      <c r="HR508" s="496"/>
      <c r="HS508" s="496"/>
      <c r="HT508" s="496"/>
      <c r="HU508" s="496"/>
      <c r="HV508" s="496"/>
      <c r="HW508" s="496"/>
      <c r="HX508" s="496"/>
      <c r="HY508" s="496"/>
      <c r="HZ508" s="496"/>
      <c r="IA508" s="496"/>
      <c r="IB508" s="496"/>
      <c r="IC508" s="496"/>
      <c r="ID508" s="496"/>
      <c r="IE508" s="496"/>
      <c r="IF508" s="496"/>
      <c r="IG508" s="496"/>
      <c r="IH508" s="496"/>
      <c r="II508" s="496"/>
      <c r="IJ508" s="496"/>
      <c r="IK508" s="496"/>
      <c r="IL508" s="496"/>
      <c r="IM508" s="496"/>
      <c r="IN508" s="496"/>
      <c r="IO508" s="496"/>
      <c r="IP508" s="496"/>
      <c r="IQ508" s="496"/>
      <c r="IR508" s="496"/>
      <c r="IS508" s="496"/>
      <c r="IT508" s="496"/>
      <c r="IU508" s="496"/>
      <c r="IV508" s="496"/>
      <c r="IW508" s="496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503"/>
      <c r="G509" s="503"/>
      <c r="H509" s="503"/>
      <c r="I509" s="503"/>
      <c r="J509" s="503"/>
      <c r="K509" s="503"/>
      <c r="L509" s="503"/>
      <c r="M509" s="503"/>
      <c r="N509" s="503"/>
      <c r="O509" s="503"/>
      <c r="P509" s="503"/>
      <c r="Q509" s="503"/>
      <c r="R509" s="503"/>
      <c r="S509" s="503"/>
      <c r="T509" s="503"/>
      <c r="U509" s="503"/>
      <c r="V509" s="496"/>
      <c r="W509" s="496"/>
      <c r="X509" s="496"/>
      <c r="Y509" s="496"/>
      <c r="Z509" s="496"/>
      <c r="AA509" s="496"/>
      <c r="AB509" s="496"/>
      <c r="AC509" s="496"/>
      <c r="AD509" s="496"/>
      <c r="AE509" s="496"/>
      <c r="AF509" s="496"/>
      <c r="AG509" s="496"/>
      <c r="AH509" s="496"/>
      <c r="AI509" s="496"/>
      <c r="AJ509" s="496"/>
      <c r="AK509" s="496"/>
      <c r="AL509" s="496"/>
      <c r="AM509" s="496"/>
      <c r="AN509" s="496"/>
      <c r="AO509" s="496"/>
      <c r="AP509" s="496"/>
      <c r="AQ509" s="496"/>
      <c r="AR509" s="496"/>
      <c r="AS509" s="496"/>
      <c r="AT509" s="496"/>
      <c r="AU509" s="496"/>
      <c r="AV509" s="496"/>
      <c r="AW509" s="496"/>
      <c r="AX509" s="496"/>
      <c r="AY509" s="496"/>
      <c r="AZ509" s="496"/>
      <c r="BA509" s="496"/>
      <c r="BB509" s="496"/>
      <c r="BC509" s="496"/>
      <c r="BD509" s="496"/>
      <c r="BE509" s="496"/>
      <c r="BF509" s="496"/>
      <c r="BG509" s="496"/>
      <c r="BH509" s="496"/>
      <c r="BI509" s="496"/>
      <c r="BJ509" s="496"/>
      <c r="BK509" s="496"/>
      <c r="BL509" s="496"/>
      <c r="BM509" s="496"/>
      <c r="BN509" s="496"/>
      <c r="BO509" s="496"/>
      <c r="BP509" s="496"/>
      <c r="BQ509" s="496"/>
      <c r="BR509" s="496"/>
      <c r="BS509" s="496"/>
      <c r="BT509" s="496"/>
      <c r="BU509" s="496"/>
      <c r="BV509" s="496"/>
      <c r="BW509" s="496"/>
      <c r="BX509" s="496"/>
      <c r="BY509" s="496"/>
      <c r="BZ509" s="496"/>
      <c r="CA509" s="496"/>
      <c r="CB509" s="496"/>
      <c r="CC509" s="496"/>
      <c r="CD509" s="496"/>
      <c r="CE509" s="496"/>
      <c r="CF509" s="496"/>
      <c r="CG509" s="496"/>
      <c r="CH509" s="496"/>
      <c r="CI509" s="496"/>
      <c r="CJ509" s="496"/>
      <c r="CK509" s="496"/>
      <c r="CL509" s="496"/>
      <c r="CM509" s="496"/>
      <c r="CN509" s="496"/>
      <c r="CO509" s="496"/>
      <c r="CP509" s="496"/>
      <c r="CQ509" s="496"/>
      <c r="CR509" s="496"/>
      <c r="CS509" s="496"/>
      <c r="CT509" s="496"/>
      <c r="CU509" s="496"/>
      <c r="CV509" s="496"/>
      <c r="CW509" s="496"/>
      <c r="CX509" s="496"/>
      <c r="CY509" s="496"/>
      <c r="CZ509" s="496"/>
      <c r="DA509" s="496"/>
      <c r="DB509" s="496"/>
      <c r="DC509" s="496"/>
      <c r="DD509" s="496"/>
      <c r="DE509" s="496"/>
      <c r="DF509" s="496"/>
      <c r="DG509" s="496"/>
      <c r="DH509" s="496"/>
      <c r="DI509" s="496"/>
      <c r="DJ509" s="496"/>
      <c r="DK509" s="496"/>
      <c r="DL509" s="496"/>
      <c r="DM509" s="496"/>
      <c r="DN509" s="496"/>
      <c r="DO509" s="496"/>
      <c r="DP509" s="496"/>
      <c r="DQ509" s="496"/>
      <c r="DR509" s="496"/>
      <c r="DS509" s="496"/>
      <c r="DT509" s="496"/>
      <c r="DU509" s="496"/>
      <c r="DV509" s="496"/>
      <c r="DW509" s="496"/>
      <c r="DX509" s="496"/>
      <c r="DY509" s="496"/>
      <c r="DZ509" s="496"/>
      <c r="EA509" s="496"/>
      <c r="EB509" s="496"/>
      <c r="EC509" s="496"/>
      <c r="ED509" s="496"/>
      <c r="EE509" s="496"/>
      <c r="EF509" s="496"/>
      <c r="EG509" s="496"/>
      <c r="EH509" s="496"/>
      <c r="EI509" s="496"/>
      <c r="EJ509" s="496"/>
      <c r="EK509" s="496"/>
      <c r="EL509" s="496"/>
      <c r="EM509" s="496"/>
      <c r="EN509" s="496"/>
      <c r="EO509" s="496"/>
      <c r="EP509" s="496"/>
      <c r="EQ509" s="496"/>
      <c r="ER509" s="496"/>
      <c r="ES509" s="496"/>
      <c r="ET509" s="496"/>
      <c r="EU509" s="496"/>
      <c r="EV509" s="496"/>
      <c r="EW509" s="496"/>
      <c r="EX509" s="496"/>
      <c r="EY509" s="496"/>
      <c r="EZ509" s="496"/>
      <c r="FA509" s="496"/>
      <c r="FB509" s="496"/>
      <c r="FC509" s="496"/>
      <c r="FD509" s="496"/>
      <c r="FE509" s="496"/>
      <c r="FF509" s="496"/>
      <c r="FG509" s="496"/>
      <c r="FH509" s="496"/>
      <c r="FI509" s="496"/>
      <c r="FJ509" s="496"/>
      <c r="FK509" s="496"/>
      <c r="FL509" s="496"/>
      <c r="FM509" s="496"/>
      <c r="FN509" s="496"/>
      <c r="FO509" s="496"/>
      <c r="FP509" s="496"/>
      <c r="FQ509" s="496"/>
      <c r="FR509" s="496"/>
      <c r="FS509" s="496"/>
      <c r="FT509" s="496"/>
      <c r="FU509" s="496"/>
      <c r="FV509" s="496"/>
      <c r="FW509" s="496"/>
      <c r="FX509" s="496"/>
      <c r="FY509" s="496"/>
      <c r="FZ509" s="496"/>
      <c r="GA509" s="496"/>
      <c r="GB509" s="496"/>
      <c r="GC509" s="496"/>
      <c r="GD509" s="496"/>
      <c r="GE509" s="496"/>
      <c r="GF509" s="496"/>
      <c r="GG509" s="496"/>
      <c r="GH509" s="496"/>
      <c r="GI509" s="496"/>
      <c r="GJ509" s="496"/>
      <c r="GK509" s="496"/>
      <c r="GL509" s="496"/>
      <c r="GM509" s="496"/>
      <c r="GN509" s="496"/>
      <c r="GO509" s="496"/>
      <c r="GP509" s="496"/>
      <c r="GQ509" s="496"/>
      <c r="GR509" s="496"/>
      <c r="GS509" s="496"/>
      <c r="GT509" s="496"/>
      <c r="GU509" s="496"/>
      <c r="GV509" s="496"/>
      <c r="GW509" s="496"/>
      <c r="GX509" s="496"/>
      <c r="GY509" s="496"/>
      <c r="GZ509" s="496"/>
      <c r="HA509" s="496"/>
      <c r="HB509" s="496"/>
      <c r="HC509" s="496"/>
      <c r="HD509" s="496"/>
      <c r="HE509" s="496"/>
      <c r="HF509" s="496"/>
      <c r="HG509" s="496"/>
      <c r="HH509" s="496"/>
      <c r="HI509" s="496"/>
      <c r="HJ509" s="496"/>
      <c r="HK509" s="496"/>
      <c r="HL509" s="496"/>
      <c r="HM509" s="496"/>
      <c r="HN509" s="496"/>
      <c r="HO509" s="496"/>
      <c r="HP509" s="496"/>
      <c r="HQ509" s="496"/>
      <c r="HR509" s="496"/>
      <c r="HS509" s="496"/>
      <c r="HT509" s="496"/>
      <c r="HU509" s="496"/>
      <c r="HV509" s="496"/>
      <c r="HW509" s="496"/>
      <c r="HX509" s="496"/>
      <c r="HY509" s="496"/>
      <c r="HZ509" s="496"/>
      <c r="IA509" s="496"/>
      <c r="IB509" s="496"/>
      <c r="IC509" s="496"/>
      <c r="ID509" s="496"/>
      <c r="IE509" s="496"/>
      <c r="IF509" s="496"/>
      <c r="IG509" s="496"/>
      <c r="IH509" s="496"/>
      <c r="II509" s="496"/>
      <c r="IJ509" s="496"/>
      <c r="IK509" s="496"/>
      <c r="IL509" s="496"/>
      <c r="IM509" s="496"/>
      <c r="IN509" s="496"/>
      <c r="IO509" s="496"/>
      <c r="IP509" s="496"/>
      <c r="IQ509" s="496"/>
      <c r="IR509" s="496"/>
      <c r="IS509" s="496"/>
      <c r="IT509" s="496"/>
      <c r="IU509" s="496"/>
      <c r="IV509" s="496"/>
      <c r="IW509" s="496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503"/>
      <c r="G510" s="503"/>
      <c r="H510" s="503"/>
      <c r="I510" s="503"/>
      <c r="J510" s="503"/>
      <c r="K510" s="503"/>
      <c r="L510" s="503"/>
      <c r="M510" s="503"/>
      <c r="N510" s="503"/>
      <c r="O510" s="503"/>
      <c r="P510" s="503"/>
      <c r="Q510" s="503"/>
      <c r="R510" s="503"/>
      <c r="S510" s="503"/>
      <c r="T510" s="503"/>
      <c r="U510" s="503"/>
      <c r="V510" s="507"/>
      <c r="W510" s="507"/>
      <c r="X510" s="507"/>
      <c r="Y510" s="507"/>
      <c r="Z510" s="507"/>
      <c r="AA510" s="507"/>
      <c r="AB510" s="507"/>
      <c r="AC510" s="507"/>
      <c r="AD510" s="507"/>
      <c r="AE510" s="507"/>
      <c r="AF510" s="507"/>
      <c r="AG510" s="507"/>
      <c r="AH510" s="507"/>
      <c r="AI510" s="507"/>
      <c r="AJ510" s="507"/>
      <c r="AK510" s="507"/>
      <c r="AL510" s="507"/>
      <c r="AM510" s="507"/>
      <c r="AN510" s="507"/>
      <c r="AO510" s="507"/>
      <c r="AP510" s="507"/>
      <c r="AQ510" s="507"/>
      <c r="AR510" s="507"/>
      <c r="AS510" s="507"/>
      <c r="AT510" s="507"/>
      <c r="AU510" s="507"/>
      <c r="AV510" s="507"/>
      <c r="AW510" s="507"/>
      <c r="AX510" s="507"/>
      <c r="AY510" s="507"/>
      <c r="AZ510" s="507"/>
      <c r="BA510" s="507"/>
      <c r="BB510" s="507"/>
      <c r="BC510" s="507"/>
      <c r="BD510" s="507"/>
      <c r="BE510" s="507"/>
      <c r="BF510" s="507"/>
      <c r="BG510" s="507"/>
      <c r="BH510" s="507"/>
      <c r="BI510" s="507"/>
      <c r="BJ510" s="507"/>
      <c r="BK510" s="507"/>
      <c r="BL510" s="507"/>
      <c r="BM510" s="507"/>
      <c r="BN510" s="507"/>
      <c r="BO510" s="507"/>
      <c r="BP510" s="507"/>
      <c r="BQ510" s="507"/>
      <c r="BR510" s="507"/>
      <c r="BS510" s="507"/>
      <c r="BT510" s="507"/>
      <c r="BU510" s="507"/>
      <c r="BV510" s="507"/>
      <c r="BW510" s="507"/>
      <c r="BX510" s="507"/>
      <c r="BY510" s="507"/>
      <c r="BZ510" s="507"/>
      <c r="CA510" s="507"/>
      <c r="CB510" s="507"/>
      <c r="CC510" s="507"/>
      <c r="CD510" s="507"/>
      <c r="CE510" s="507"/>
      <c r="CF510" s="507"/>
      <c r="CG510" s="507"/>
      <c r="CH510" s="507"/>
      <c r="CI510" s="507"/>
      <c r="CJ510" s="507"/>
      <c r="CK510" s="507"/>
      <c r="CL510" s="507"/>
      <c r="CM510" s="507"/>
      <c r="CN510" s="507"/>
      <c r="CO510" s="507"/>
      <c r="CP510" s="507"/>
      <c r="CQ510" s="507"/>
      <c r="CR510" s="507"/>
      <c r="CS510" s="507"/>
      <c r="CT510" s="507"/>
      <c r="CU510" s="507"/>
      <c r="CV510" s="507"/>
      <c r="CW510" s="507"/>
      <c r="CX510" s="507"/>
      <c r="CY510" s="507"/>
      <c r="CZ510" s="507"/>
      <c r="DA510" s="507"/>
      <c r="DB510" s="507"/>
      <c r="DC510" s="507"/>
      <c r="DD510" s="507"/>
      <c r="DE510" s="507"/>
      <c r="DF510" s="507"/>
      <c r="DG510" s="507"/>
      <c r="DH510" s="507"/>
      <c r="DI510" s="507"/>
      <c r="DJ510" s="507"/>
      <c r="DK510" s="507"/>
      <c r="DL510" s="507"/>
      <c r="DM510" s="507"/>
      <c r="DN510" s="507"/>
      <c r="DO510" s="507"/>
      <c r="DP510" s="507"/>
      <c r="DQ510" s="507"/>
      <c r="DR510" s="507"/>
      <c r="DS510" s="507"/>
      <c r="DT510" s="507"/>
      <c r="DU510" s="507"/>
      <c r="DV510" s="507"/>
      <c r="DW510" s="507"/>
      <c r="DX510" s="507"/>
      <c r="DY510" s="507"/>
      <c r="DZ510" s="507"/>
      <c r="EA510" s="507"/>
      <c r="EB510" s="507"/>
      <c r="EC510" s="507"/>
      <c r="ED510" s="507"/>
      <c r="EE510" s="507"/>
      <c r="EF510" s="507"/>
      <c r="EG510" s="507"/>
      <c r="EH510" s="507"/>
      <c r="EI510" s="507"/>
      <c r="EJ510" s="507"/>
      <c r="EK510" s="507"/>
      <c r="EL510" s="507"/>
      <c r="EM510" s="507"/>
      <c r="EN510" s="507"/>
      <c r="EO510" s="507"/>
      <c r="EP510" s="507"/>
      <c r="EQ510" s="507"/>
      <c r="ER510" s="507"/>
      <c r="ES510" s="507"/>
      <c r="ET510" s="507"/>
      <c r="EU510" s="507"/>
      <c r="EV510" s="507"/>
      <c r="EW510" s="507"/>
      <c r="EX510" s="507"/>
      <c r="EY510" s="507"/>
      <c r="EZ510" s="507"/>
      <c r="FA510" s="507"/>
      <c r="FB510" s="507"/>
      <c r="FC510" s="507"/>
      <c r="FD510" s="507"/>
      <c r="FE510" s="507"/>
      <c r="FF510" s="507"/>
      <c r="FG510" s="507"/>
      <c r="FH510" s="507"/>
      <c r="FI510" s="507"/>
      <c r="FJ510" s="507"/>
      <c r="FK510" s="507"/>
      <c r="FL510" s="507"/>
      <c r="FM510" s="507"/>
      <c r="FN510" s="507"/>
      <c r="FO510" s="507"/>
      <c r="FP510" s="507"/>
      <c r="FQ510" s="507"/>
      <c r="FR510" s="507"/>
      <c r="FS510" s="507"/>
      <c r="FT510" s="507"/>
      <c r="FU510" s="507"/>
      <c r="FV510" s="507"/>
      <c r="FW510" s="507"/>
      <c r="FX510" s="507"/>
      <c r="FY510" s="507"/>
      <c r="FZ510" s="507"/>
      <c r="GA510" s="507"/>
      <c r="GB510" s="507"/>
      <c r="GC510" s="507"/>
      <c r="GD510" s="507"/>
      <c r="GE510" s="507"/>
      <c r="GF510" s="507"/>
      <c r="GG510" s="507"/>
      <c r="GH510" s="507"/>
      <c r="GI510" s="507"/>
      <c r="GJ510" s="507"/>
      <c r="GK510" s="507"/>
      <c r="GL510" s="507"/>
      <c r="GM510" s="507"/>
      <c r="GN510" s="507"/>
      <c r="GO510" s="507"/>
      <c r="GP510" s="507"/>
      <c r="GQ510" s="507"/>
      <c r="GR510" s="507"/>
      <c r="GS510" s="507"/>
      <c r="GT510" s="507"/>
      <c r="GU510" s="507"/>
      <c r="GV510" s="507"/>
      <c r="GW510" s="507"/>
      <c r="GX510" s="507"/>
      <c r="GY510" s="507"/>
      <c r="GZ510" s="507"/>
      <c r="HA510" s="507"/>
      <c r="HB510" s="507"/>
      <c r="HC510" s="507"/>
      <c r="HD510" s="507"/>
      <c r="HE510" s="507"/>
      <c r="HF510" s="507"/>
      <c r="HG510" s="507"/>
      <c r="HH510" s="507"/>
      <c r="HI510" s="507"/>
      <c r="HJ510" s="507"/>
      <c r="HK510" s="507"/>
      <c r="HL510" s="507"/>
      <c r="HM510" s="507"/>
      <c r="HN510" s="507"/>
      <c r="HO510" s="507"/>
      <c r="HP510" s="507"/>
      <c r="HQ510" s="507"/>
      <c r="HR510" s="507"/>
      <c r="HS510" s="507"/>
      <c r="HT510" s="507"/>
      <c r="HU510" s="507"/>
      <c r="HV510" s="507"/>
      <c r="HW510" s="507"/>
      <c r="HX510" s="507"/>
      <c r="HY510" s="507"/>
      <c r="HZ510" s="507"/>
      <c r="IA510" s="507"/>
      <c r="IB510" s="507"/>
      <c r="IC510" s="507"/>
      <c r="ID510" s="507"/>
      <c r="IE510" s="507"/>
      <c r="IF510" s="507"/>
      <c r="IG510" s="507"/>
      <c r="IH510" s="507"/>
      <c r="II510" s="507"/>
      <c r="IJ510" s="507"/>
      <c r="IK510" s="507"/>
      <c r="IL510" s="507"/>
      <c r="IM510" s="507"/>
      <c r="IN510" s="507"/>
      <c r="IO510" s="507"/>
      <c r="IP510" s="507"/>
      <c r="IQ510" s="507"/>
      <c r="IR510" s="507"/>
      <c r="IS510" s="507"/>
      <c r="IT510" s="507"/>
      <c r="IU510" s="507"/>
      <c r="IV510" s="507"/>
      <c r="IW510" s="507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503"/>
      <c r="G511" s="503"/>
      <c r="H511" s="503"/>
      <c r="I511" s="503"/>
      <c r="J511" s="503"/>
      <c r="K511" s="503"/>
      <c r="L511" s="503"/>
      <c r="M511" s="503"/>
      <c r="N511" s="503"/>
      <c r="O511" s="503"/>
      <c r="P511" s="503"/>
      <c r="Q511" s="503"/>
      <c r="R511" s="503"/>
      <c r="S511" s="503"/>
      <c r="T511" s="503"/>
      <c r="U511" s="503"/>
      <c r="V511" s="496"/>
      <c r="W511" s="496"/>
      <c r="X511" s="496"/>
      <c r="Y511" s="496"/>
      <c r="Z511" s="496"/>
      <c r="AA511" s="496"/>
      <c r="AB511" s="496"/>
      <c r="AC511" s="496"/>
      <c r="AD511" s="496"/>
      <c r="AE511" s="496"/>
      <c r="AF511" s="496"/>
      <c r="AG511" s="496"/>
      <c r="AH511" s="496"/>
      <c r="AI511" s="496"/>
      <c r="AJ511" s="496"/>
      <c r="AK511" s="496"/>
      <c r="AL511" s="496"/>
      <c r="AM511" s="496"/>
      <c r="AN511" s="496"/>
      <c r="AO511" s="496"/>
      <c r="AP511" s="496"/>
      <c r="AQ511" s="496"/>
      <c r="AR511" s="496"/>
      <c r="AS511" s="496"/>
      <c r="AT511" s="496"/>
      <c r="AU511" s="496"/>
      <c r="AV511" s="496"/>
      <c r="AW511" s="496"/>
      <c r="AX511" s="496"/>
      <c r="AY511" s="496"/>
      <c r="AZ511" s="496"/>
      <c r="BA511" s="496"/>
      <c r="BB511" s="496"/>
      <c r="BC511" s="496"/>
      <c r="BD511" s="496"/>
      <c r="BE511" s="496"/>
      <c r="BF511" s="496"/>
      <c r="BG511" s="496"/>
      <c r="BH511" s="496"/>
      <c r="BI511" s="496"/>
      <c r="BJ511" s="496"/>
      <c r="BK511" s="496"/>
      <c r="BL511" s="496"/>
      <c r="BM511" s="496"/>
      <c r="BN511" s="496"/>
      <c r="BO511" s="496"/>
      <c r="BP511" s="496"/>
      <c r="BQ511" s="496"/>
      <c r="BR511" s="496"/>
      <c r="BS511" s="496"/>
      <c r="BT511" s="496"/>
      <c r="BU511" s="496"/>
      <c r="BV511" s="496"/>
      <c r="BW511" s="496"/>
      <c r="BX511" s="496"/>
      <c r="BY511" s="496"/>
      <c r="BZ511" s="496"/>
      <c r="CA511" s="496"/>
      <c r="CB511" s="496"/>
      <c r="CC511" s="496"/>
      <c r="CD511" s="496"/>
      <c r="CE511" s="496"/>
      <c r="CF511" s="496"/>
      <c r="CG511" s="496"/>
      <c r="CH511" s="496"/>
      <c r="CI511" s="496"/>
      <c r="CJ511" s="496"/>
      <c r="CK511" s="496"/>
      <c r="CL511" s="496"/>
      <c r="CM511" s="496"/>
      <c r="CN511" s="496"/>
      <c r="CO511" s="496"/>
      <c r="CP511" s="496"/>
      <c r="CQ511" s="496"/>
      <c r="CR511" s="496"/>
      <c r="CS511" s="496"/>
      <c r="CT511" s="496"/>
      <c r="CU511" s="496"/>
      <c r="CV511" s="496"/>
      <c r="CW511" s="496"/>
      <c r="CX511" s="496"/>
      <c r="CY511" s="496"/>
      <c r="CZ511" s="496"/>
      <c r="DA511" s="496"/>
      <c r="DB511" s="496"/>
      <c r="DC511" s="496"/>
      <c r="DD511" s="496"/>
      <c r="DE511" s="496"/>
      <c r="DF511" s="496"/>
      <c r="DG511" s="496"/>
      <c r="DH511" s="496"/>
      <c r="DI511" s="496"/>
      <c r="DJ511" s="496"/>
      <c r="DK511" s="496"/>
      <c r="DL511" s="496"/>
      <c r="DM511" s="496"/>
      <c r="DN511" s="496"/>
      <c r="DO511" s="496"/>
      <c r="DP511" s="496"/>
      <c r="DQ511" s="496"/>
      <c r="DR511" s="496"/>
      <c r="DS511" s="496"/>
      <c r="DT511" s="496"/>
      <c r="DU511" s="496"/>
      <c r="DV511" s="496"/>
      <c r="DW511" s="496"/>
      <c r="DX511" s="496"/>
      <c r="DY511" s="496"/>
      <c r="DZ511" s="496"/>
      <c r="EA511" s="496"/>
      <c r="EB511" s="496"/>
      <c r="EC511" s="496"/>
      <c r="ED511" s="496"/>
      <c r="EE511" s="496"/>
      <c r="EF511" s="496"/>
      <c r="EG511" s="496"/>
      <c r="EH511" s="496"/>
      <c r="EI511" s="496"/>
      <c r="EJ511" s="496"/>
      <c r="EK511" s="496"/>
      <c r="EL511" s="496"/>
      <c r="EM511" s="496"/>
      <c r="EN511" s="496"/>
      <c r="EO511" s="496"/>
      <c r="EP511" s="496"/>
      <c r="EQ511" s="496"/>
      <c r="ER511" s="496"/>
      <c r="ES511" s="496"/>
      <c r="ET511" s="496"/>
      <c r="EU511" s="496"/>
      <c r="EV511" s="496"/>
      <c r="EW511" s="496"/>
      <c r="EX511" s="496"/>
      <c r="EY511" s="496"/>
      <c r="EZ511" s="496"/>
      <c r="FA511" s="496"/>
      <c r="FB511" s="496"/>
      <c r="FC511" s="496"/>
      <c r="FD511" s="496"/>
      <c r="FE511" s="496"/>
      <c r="FF511" s="496"/>
      <c r="FG511" s="496"/>
      <c r="FH511" s="496"/>
      <c r="FI511" s="496"/>
      <c r="FJ511" s="496"/>
      <c r="FK511" s="496"/>
      <c r="FL511" s="496"/>
      <c r="FM511" s="496"/>
      <c r="FN511" s="496"/>
      <c r="FO511" s="496"/>
      <c r="FP511" s="496"/>
      <c r="FQ511" s="496"/>
      <c r="FR511" s="496"/>
      <c r="FS511" s="496"/>
      <c r="FT511" s="496"/>
      <c r="FU511" s="496"/>
      <c r="FV511" s="496"/>
      <c r="FW511" s="496"/>
      <c r="FX511" s="496"/>
      <c r="FY511" s="496"/>
      <c r="FZ511" s="496"/>
      <c r="GA511" s="496"/>
      <c r="GB511" s="496"/>
      <c r="GC511" s="496"/>
      <c r="GD511" s="496"/>
      <c r="GE511" s="496"/>
      <c r="GF511" s="496"/>
      <c r="GG511" s="496"/>
      <c r="GH511" s="496"/>
      <c r="GI511" s="496"/>
      <c r="GJ511" s="496"/>
      <c r="GK511" s="496"/>
      <c r="GL511" s="496"/>
      <c r="GM511" s="496"/>
      <c r="GN511" s="496"/>
      <c r="GO511" s="496"/>
      <c r="GP511" s="496"/>
      <c r="GQ511" s="496"/>
      <c r="GR511" s="496"/>
      <c r="GS511" s="496"/>
      <c r="GT511" s="496"/>
      <c r="GU511" s="496"/>
      <c r="GV511" s="496"/>
      <c r="GW511" s="496"/>
      <c r="GX511" s="496"/>
      <c r="GY511" s="496"/>
      <c r="GZ511" s="496"/>
      <c r="HA511" s="496"/>
      <c r="HB511" s="496"/>
      <c r="HC511" s="496"/>
      <c r="HD511" s="496"/>
      <c r="HE511" s="496"/>
      <c r="HF511" s="496"/>
      <c r="HG511" s="496"/>
      <c r="HH511" s="496"/>
      <c r="HI511" s="496"/>
      <c r="HJ511" s="496"/>
      <c r="HK511" s="496"/>
      <c r="HL511" s="496"/>
      <c r="HM511" s="496"/>
      <c r="HN511" s="496"/>
      <c r="HO511" s="496"/>
      <c r="HP511" s="496"/>
      <c r="HQ511" s="496"/>
      <c r="HR511" s="496"/>
      <c r="HS511" s="496"/>
      <c r="HT511" s="496"/>
      <c r="HU511" s="496"/>
      <c r="HV511" s="496"/>
      <c r="HW511" s="496"/>
      <c r="HX511" s="496"/>
      <c r="HY511" s="496"/>
      <c r="HZ511" s="496"/>
      <c r="IA511" s="496"/>
      <c r="IB511" s="496"/>
      <c r="IC511" s="496"/>
      <c r="ID511" s="496"/>
      <c r="IE511" s="496"/>
      <c r="IF511" s="496"/>
      <c r="IG511" s="496"/>
      <c r="IH511" s="496"/>
      <c r="II511" s="496"/>
      <c r="IJ511" s="496"/>
      <c r="IK511" s="496"/>
      <c r="IL511" s="496"/>
      <c r="IM511" s="496"/>
      <c r="IN511" s="496"/>
      <c r="IO511" s="496"/>
      <c r="IP511" s="496"/>
      <c r="IQ511" s="496"/>
      <c r="IR511" s="496"/>
      <c r="IS511" s="496"/>
      <c r="IT511" s="496"/>
      <c r="IU511" s="496"/>
      <c r="IV511" s="496"/>
      <c r="IW511" s="496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503"/>
      <c r="G512" s="503"/>
      <c r="H512" s="503"/>
      <c r="I512" s="503"/>
      <c r="J512" s="503"/>
      <c r="K512" s="503"/>
      <c r="L512" s="503"/>
      <c r="M512" s="503"/>
      <c r="N512" s="503"/>
      <c r="O512" s="503"/>
      <c r="P512" s="503"/>
      <c r="Q512" s="503"/>
      <c r="R512" s="503"/>
      <c r="S512" s="503"/>
      <c r="T512" s="503"/>
      <c r="U512" s="503"/>
      <c r="V512" s="496"/>
      <c r="W512" s="496"/>
      <c r="X512" s="496"/>
      <c r="Y512" s="496"/>
      <c r="Z512" s="496"/>
      <c r="AA512" s="496"/>
      <c r="AB512" s="496"/>
      <c r="AC512" s="496"/>
      <c r="AD512" s="496"/>
      <c r="AE512" s="496"/>
      <c r="AF512" s="496"/>
      <c r="AG512" s="496"/>
      <c r="AH512" s="496"/>
      <c r="AI512" s="496"/>
      <c r="AJ512" s="496"/>
      <c r="AK512" s="496"/>
      <c r="AL512" s="496"/>
      <c r="AM512" s="496"/>
      <c r="AN512" s="496"/>
      <c r="AO512" s="496"/>
      <c r="AP512" s="496"/>
      <c r="AQ512" s="496"/>
      <c r="AR512" s="496"/>
      <c r="AS512" s="496"/>
      <c r="AT512" s="496"/>
      <c r="AU512" s="496"/>
      <c r="AV512" s="496"/>
      <c r="AW512" s="496"/>
      <c r="AX512" s="496"/>
      <c r="AY512" s="496"/>
      <c r="AZ512" s="496"/>
      <c r="BA512" s="496"/>
      <c r="BB512" s="496"/>
      <c r="BC512" s="496"/>
      <c r="BD512" s="496"/>
      <c r="BE512" s="496"/>
      <c r="BF512" s="496"/>
      <c r="BG512" s="496"/>
      <c r="BH512" s="496"/>
      <c r="BI512" s="496"/>
      <c r="BJ512" s="496"/>
      <c r="BK512" s="496"/>
      <c r="BL512" s="496"/>
      <c r="BM512" s="496"/>
      <c r="BN512" s="496"/>
      <c r="BO512" s="496"/>
      <c r="BP512" s="496"/>
      <c r="BQ512" s="496"/>
      <c r="BR512" s="496"/>
      <c r="BS512" s="496"/>
      <c r="BT512" s="496"/>
      <c r="BU512" s="496"/>
      <c r="BV512" s="496"/>
      <c r="BW512" s="496"/>
      <c r="BX512" s="496"/>
      <c r="BY512" s="496"/>
      <c r="BZ512" s="496"/>
      <c r="CA512" s="496"/>
      <c r="CB512" s="496"/>
      <c r="CC512" s="496"/>
      <c r="CD512" s="496"/>
      <c r="CE512" s="496"/>
      <c r="CF512" s="496"/>
      <c r="CG512" s="496"/>
      <c r="CH512" s="496"/>
      <c r="CI512" s="496"/>
      <c r="CJ512" s="496"/>
      <c r="CK512" s="496"/>
      <c r="CL512" s="496"/>
      <c r="CM512" s="496"/>
      <c r="CN512" s="496"/>
      <c r="CO512" s="496"/>
      <c r="CP512" s="496"/>
      <c r="CQ512" s="496"/>
      <c r="CR512" s="496"/>
      <c r="CS512" s="496"/>
      <c r="CT512" s="496"/>
      <c r="CU512" s="496"/>
      <c r="CV512" s="496"/>
      <c r="CW512" s="496"/>
      <c r="CX512" s="496"/>
      <c r="CY512" s="496"/>
      <c r="CZ512" s="496"/>
      <c r="DA512" s="496"/>
      <c r="DB512" s="496"/>
      <c r="DC512" s="496"/>
      <c r="DD512" s="496"/>
      <c r="DE512" s="496"/>
      <c r="DF512" s="496"/>
      <c r="DG512" s="496"/>
      <c r="DH512" s="496"/>
      <c r="DI512" s="496"/>
      <c r="DJ512" s="496"/>
      <c r="DK512" s="496"/>
      <c r="DL512" s="496"/>
      <c r="DM512" s="496"/>
      <c r="DN512" s="496"/>
      <c r="DO512" s="496"/>
      <c r="DP512" s="496"/>
      <c r="DQ512" s="496"/>
      <c r="DR512" s="496"/>
      <c r="DS512" s="496"/>
      <c r="DT512" s="496"/>
      <c r="DU512" s="496"/>
      <c r="DV512" s="496"/>
      <c r="DW512" s="496"/>
      <c r="DX512" s="496"/>
      <c r="DY512" s="496"/>
      <c r="DZ512" s="496"/>
      <c r="EA512" s="496"/>
      <c r="EB512" s="496"/>
      <c r="EC512" s="496"/>
      <c r="ED512" s="496"/>
      <c r="EE512" s="496"/>
      <c r="EF512" s="496"/>
      <c r="EG512" s="496"/>
      <c r="EH512" s="496"/>
      <c r="EI512" s="496"/>
      <c r="EJ512" s="496"/>
      <c r="EK512" s="496"/>
      <c r="EL512" s="496"/>
      <c r="EM512" s="496"/>
      <c r="EN512" s="496"/>
      <c r="EO512" s="496"/>
      <c r="EP512" s="496"/>
      <c r="EQ512" s="496"/>
      <c r="ER512" s="496"/>
      <c r="ES512" s="496"/>
      <c r="ET512" s="496"/>
      <c r="EU512" s="496"/>
      <c r="EV512" s="496"/>
      <c r="EW512" s="496"/>
      <c r="EX512" s="496"/>
      <c r="EY512" s="496"/>
      <c r="EZ512" s="496"/>
      <c r="FA512" s="496"/>
      <c r="FB512" s="496"/>
      <c r="FC512" s="496"/>
      <c r="FD512" s="496"/>
      <c r="FE512" s="496"/>
      <c r="FF512" s="496"/>
      <c r="FG512" s="496"/>
      <c r="FH512" s="496"/>
      <c r="FI512" s="496"/>
      <c r="FJ512" s="496"/>
      <c r="FK512" s="496"/>
      <c r="FL512" s="496"/>
      <c r="FM512" s="496"/>
      <c r="FN512" s="496"/>
      <c r="FO512" s="496"/>
      <c r="FP512" s="496"/>
      <c r="FQ512" s="496"/>
      <c r="FR512" s="496"/>
      <c r="FS512" s="496"/>
      <c r="FT512" s="496"/>
      <c r="FU512" s="496"/>
      <c r="FV512" s="496"/>
      <c r="FW512" s="496"/>
      <c r="FX512" s="496"/>
      <c r="FY512" s="496"/>
      <c r="FZ512" s="496"/>
      <c r="GA512" s="496"/>
      <c r="GB512" s="496"/>
      <c r="GC512" s="496"/>
      <c r="GD512" s="496"/>
      <c r="GE512" s="496"/>
      <c r="GF512" s="496"/>
      <c r="GG512" s="496"/>
      <c r="GH512" s="496"/>
      <c r="GI512" s="496"/>
      <c r="GJ512" s="496"/>
      <c r="GK512" s="496"/>
      <c r="GL512" s="496"/>
      <c r="GM512" s="496"/>
      <c r="GN512" s="496"/>
      <c r="GO512" s="496"/>
      <c r="GP512" s="496"/>
      <c r="GQ512" s="496"/>
      <c r="GR512" s="496"/>
      <c r="GS512" s="496"/>
      <c r="GT512" s="496"/>
      <c r="GU512" s="496"/>
      <c r="GV512" s="496"/>
      <c r="GW512" s="496"/>
      <c r="GX512" s="496"/>
      <c r="GY512" s="496"/>
      <c r="GZ512" s="496"/>
      <c r="HA512" s="496"/>
      <c r="HB512" s="496"/>
      <c r="HC512" s="496"/>
      <c r="HD512" s="496"/>
      <c r="HE512" s="496"/>
      <c r="HF512" s="496"/>
      <c r="HG512" s="496"/>
      <c r="HH512" s="496"/>
      <c r="HI512" s="496"/>
      <c r="HJ512" s="496"/>
      <c r="HK512" s="496"/>
      <c r="HL512" s="496"/>
      <c r="HM512" s="496"/>
      <c r="HN512" s="496"/>
      <c r="HO512" s="496"/>
      <c r="HP512" s="496"/>
      <c r="HQ512" s="496"/>
      <c r="HR512" s="496"/>
      <c r="HS512" s="496"/>
      <c r="HT512" s="496"/>
      <c r="HU512" s="496"/>
      <c r="HV512" s="496"/>
      <c r="HW512" s="496"/>
      <c r="HX512" s="496"/>
      <c r="HY512" s="496"/>
      <c r="HZ512" s="496"/>
      <c r="IA512" s="496"/>
      <c r="IB512" s="496"/>
      <c r="IC512" s="496"/>
      <c r="ID512" s="496"/>
      <c r="IE512" s="496"/>
      <c r="IF512" s="496"/>
      <c r="IG512" s="496"/>
      <c r="IH512" s="496"/>
      <c r="II512" s="496"/>
      <c r="IJ512" s="496"/>
      <c r="IK512" s="496"/>
      <c r="IL512" s="496"/>
      <c r="IM512" s="496"/>
      <c r="IN512" s="496"/>
      <c r="IO512" s="496"/>
      <c r="IP512" s="496"/>
      <c r="IQ512" s="496"/>
      <c r="IR512" s="496"/>
      <c r="IS512" s="496"/>
      <c r="IT512" s="496"/>
      <c r="IU512" s="496"/>
      <c r="IV512" s="496"/>
      <c r="IW512" s="496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503"/>
      <c r="G513" s="503"/>
      <c r="H513" s="503"/>
      <c r="I513" s="503"/>
      <c r="J513" s="503"/>
      <c r="K513" s="503"/>
      <c r="L513" s="503"/>
      <c r="M513" s="503"/>
      <c r="N513" s="503"/>
      <c r="O513" s="503"/>
      <c r="P513" s="503"/>
      <c r="Q513" s="503"/>
      <c r="R513" s="503"/>
      <c r="S513" s="503"/>
      <c r="T513" s="503"/>
      <c r="U513" s="503"/>
      <c r="V513" s="496"/>
      <c r="W513" s="496"/>
      <c r="X513" s="496"/>
      <c r="Y513" s="496"/>
      <c r="Z513" s="496"/>
      <c r="AA513" s="496"/>
      <c r="AB513" s="496"/>
      <c r="AC513" s="496"/>
      <c r="AD513" s="496"/>
      <c r="AE513" s="496"/>
      <c r="AF513" s="496"/>
      <c r="AG513" s="496"/>
      <c r="AH513" s="496"/>
      <c r="AI513" s="496"/>
      <c r="AJ513" s="496"/>
      <c r="AK513" s="496"/>
      <c r="AL513" s="496"/>
      <c r="AM513" s="496"/>
      <c r="AN513" s="496"/>
      <c r="AO513" s="496"/>
      <c r="AP513" s="496"/>
      <c r="AQ513" s="496"/>
      <c r="AR513" s="496"/>
      <c r="AS513" s="496"/>
      <c r="AT513" s="496"/>
      <c r="AU513" s="496"/>
      <c r="AV513" s="496"/>
      <c r="AW513" s="496"/>
      <c r="AX513" s="496"/>
      <c r="AY513" s="496"/>
      <c r="AZ513" s="496"/>
      <c r="BA513" s="496"/>
      <c r="BB513" s="496"/>
      <c r="BC513" s="496"/>
      <c r="BD513" s="496"/>
      <c r="BE513" s="496"/>
      <c r="BF513" s="496"/>
      <c r="BG513" s="496"/>
      <c r="BH513" s="496"/>
      <c r="BI513" s="496"/>
      <c r="BJ513" s="496"/>
      <c r="BK513" s="496"/>
      <c r="BL513" s="496"/>
      <c r="BM513" s="496"/>
      <c r="BN513" s="496"/>
      <c r="BO513" s="496"/>
      <c r="BP513" s="496"/>
      <c r="BQ513" s="496"/>
      <c r="BR513" s="496"/>
      <c r="BS513" s="496"/>
      <c r="BT513" s="496"/>
      <c r="BU513" s="496"/>
      <c r="BV513" s="496"/>
      <c r="BW513" s="496"/>
      <c r="BX513" s="496"/>
      <c r="BY513" s="496"/>
      <c r="BZ513" s="496"/>
      <c r="CA513" s="496"/>
      <c r="CB513" s="496"/>
      <c r="CC513" s="496"/>
      <c r="CD513" s="496"/>
      <c r="CE513" s="496"/>
      <c r="CF513" s="496"/>
      <c r="CG513" s="496"/>
      <c r="CH513" s="496"/>
      <c r="CI513" s="496"/>
      <c r="CJ513" s="496"/>
      <c r="CK513" s="496"/>
      <c r="CL513" s="496"/>
      <c r="CM513" s="496"/>
      <c r="CN513" s="496"/>
      <c r="CO513" s="496"/>
      <c r="CP513" s="496"/>
      <c r="CQ513" s="496"/>
      <c r="CR513" s="496"/>
      <c r="CS513" s="496"/>
      <c r="CT513" s="496"/>
      <c r="CU513" s="496"/>
      <c r="CV513" s="496"/>
      <c r="CW513" s="496"/>
      <c r="CX513" s="496"/>
      <c r="CY513" s="496"/>
      <c r="CZ513" s="496"/>
      <c r="DA513" s="496"/>
      <c r="DB513" s="496"/>
      <c r="DC513" s="496"/>
      <c r="DD513" s="496"/>
      <c r="DE513" s="496"/>
      <c r="DF513" s="496"/>
      <c r="DG513" s="496"/>
      <c r="DH513" s="496"/>
      <c r="DI513" s="496"/>
      <c r="DJ513" s="496"/>
      <c r="DK513" s="496"/>
      <c r="DL513" s="496"/>
      <c r="DM513" s="496"/>
      <c r="DN513" s="496"/>
      <c r="DO513" s="496"/>
      <c r="DP513" s="496"/>
      <c r="DQ513" s="496"/>
      <c r="DR513" s="496"/>
      <c r="DS513" s="496"/>
      <c r="DT513" s="496"/>
      <c r="DU513" s="496"/>
      <c r="DV513" s="496"/>
      <c r="DW513" s="496"/>
      <c r="DX513" s="496"/>
      <c r="DY513" s="496"/>
      <c r="DZ513" s="496"/>
      <c r="EA513" s="496"/>
      <c r="EB513" s="496"/>
      <c r="EC513" s="496"/>
      <c r="ED513" s="496"/>
      <c r="EE513" s="496"/>
      <c r="EF513" s="496"/>
      <c r="EG513" s="496"/>
      <c r="EH513" s="496"/>
      <c r="EI513" s="496"/>
      <c r="EJ513" s="496"/>
      <c r="EK513" s="496"/>
      <c r="EL513" s="496"/>
      <c r="EM513" s="496"/>
      <c r="EN513" s="496"/>
      <c r="EO513" s="496"/>
      <c r="EP513" s="496"/>
      <c r="EQ513" s="496"/>
      <c r="ER513" s="496"/>
      <c r="ES513" s="496"/>
      <c r="ET513" s="496"/>
      <c r="EU513" s="496"/>
      <c r="EV513" s="496"/>
      <c r="EW513" s="496"/>
      <c r="EX513" s="496"/>
      <c r="EY513" s="496"/>
      <c r="EZ513" s="496"/>
      <c r="FA513" s="496"/>
      <c r="FB513" s="496"/>
      <c r="FC513" s="496"/>
      <c r="FD513" s="496"/>
      <c r="FE513" s="496"/>
      <c r="FF513" s="496"/>
      <c r="FG513" s="496"/>
      <c r="FH513" s="496"/>
      <c r="FI513" s="496"/>
      <c r="FJ513" s="496"/>
      <c r="FK513" s="496"/>
      <c r="FL513" s="496"/>
      <c r="FM513" s="496"/>
      <c r="FN513" s="496"/>
      <c r="FO513" s="496"/>
      <c r="FP513" s="496"/>
      <c r="FQ513" s="496"/>
      <c r="FR513" s="496"/>
      <c r="FS513" s="496"/>
      <c r="FT513" s="496"/>
      <c r="FU513" s="496"/>
      <c r="FV513" s="496"/>
      <c r="FW513" s="496"/>
      <c r="FX513" s="496"/>
      <c r="FY513" s="496"/>
      <c r="FZ513" s="496"/>
      <c r="GA513" s="496"/>
      <c r="GB513" s="496"/>
      <c r="GC513" s="496"/>
      <c r="GD513" s="496"/>
      <c r="GE513" s="496"/>
      <c r="GF513" s="496"/>
      <c r="GG513" s="496"/>
      <c r="GH513" s="496"/>
      <c r="GI513" s="496"/>
      <c r="GJ513" s="496"/>
      <c r="GK513" s="496"/>
      <c r="GL513" s="496"/>
      <c r="GM513" s="496"/>
      <c r="GN513" s="496"/>
      <c r="GO513" s="496"/>
      <c r="GP513" s="496"/>
      <c r="GQ513" s="496"/>
      <c r="GR513" s="496"/>
      <c r="GS513" s="496"/>
      <c r="GT513" s="496"/>
      <c r="GU513" s="496"/>
      <c r="GV513" s="496"/>
      <c r="GW513" s="496"/>
      <c r="GX513" s="496"/>
      <c r="GY513" s="496"/>
      <c r="GZ513" s="496"/>
      <c r="HA513" s="496"/>
      <c r="HB513" s="496"/>
      <c r="HC513" s="496"/>
      <c r="HD513" s="496"/>
      <c r="HE513" s="496"/>
      <c r="HF513" s="496"/>
      <c r="HG513" s="496"/>
      <c r="HH513" s="496"/>
      <c r="HI513" s="496"/>
      <c r="HJ513" s="496"/>
      <c r="HK513" s="496"/>
      <c r="HL513" s="496"/>
      <c r="HM513" s="496"/>
      <c r="HN513" s="496"/>
      <c r="HO513" s="496"/>
      <c r="HP513" s="496"/>
      <c r="HQ513" s="496"/>
      <c r="HR513" s="496"/>
      <c r="HS513" s="496"/>
      <c r="HT513" s="496"/>
      <c r="HU513" s="496"/>
      <c r="HV513" s="496"/>
      <c r="HW513" s="496"/>
      <c r="HX513" s="496"/>
      <c r="HY513" s="496"/>
      <c r="HZ513" s="496"/>
      <c r="IA513" s="496"/>
      <c r="IB513" s="496"/>
      <c r="IC513" s="496"/>
      <c r="ID513" s="496"/>
      <c r="IE513" s="496"/>
      <c r="IF513" s="496"/>
      <c r="IG513" s="496"/>
      <c r="IH513" s="496"/>
      <c r="II513" s="496"/>
      <c r="IJ513" s="496"/>
      <c r="IK513" s="496"/>
      <c r="IL513" s="496"/>
      <c r="IM513" s="496"/>
      <c r="IN513" s="496"/>
      <c r="IO513" s="496"/>
      <c r="IP513" s="496"/>
      <c r="IQ513" s="496"/>
      <c r="IR513" s="496"/>
      <c r="IS513" s="496"/>
      <c r="IT513" s="496"/>
      <c r="IU513" s="496"/>
      <c r="IV513" s="496"/>
      <c r="IW513" s="496"/>
    </row>
    <row r="514" customFormat="false" ht="12.75" hidden="false" customHeight="false" outlineLevel="1" collapsed="false">
      <c r="A514" s="0"/>
      <c r="B514" s="0"/>
      <c r="C514" s="0"/>
      <c r="D514" s="0"/>
      <c r="E514" s="0"/>
      <c r="F514" s="503"/>
      <c r="G514" s="503"/>
      <c r="H514" s="503"/>
      <c r="I514" s="503"/>
      <c r="J514" s="503"/>
      <c r="K514" s="503"/>
      <c r="L514" s="503"/>
      <c r="M514" s="503"/>
      <c r="N514" s="503"/>
      <c r="O514" s="503"/>
      <c r="P514" s="503"/>
      <c r="Q514" s="503"/>
      <c r="R514" s="503"/>
      <c r="S514" s="503"/>
      <c r="T514" s="503"/>
      <c r="U514" s="503"/>
      <c r="V514" s="507"/>
      <c r="W514" s="507"/>
      <c r="X514" s="507"/>
      <c r="Y514" s="507"/>
      <c r="Z514" s="507"/>
      <c r="AA514" s="507"/>
      <c r="AB514" s="507"/>
      <c r="AC514" s="507"/>
      <c r="AD514" s="507"/>
      <c r="AE514" s="507"/>
      <c r="AF514" s="507"/>
      <c r="AG514" s="507"/>
      <c r="AH514" s="507"/>
      <c r="AI514" s="507"/>
      <c r="AJ514" s="507"/>
      <c r="AK514" s="507"/>
      <c r="AL514" s="507"/>
      <c r="AM514" s="507"/>
      <c r="AN514" s="507"/>
      <c r="AO514" s="507"/>
      <c r="AP514" s="507"/>
      <c r="AQ514" s="507"/>
      <c r="AR514" s="507"/>
      <c r="AS514" s="507"/>
      <c r="AT514" s="507"/>
      <c r="AU514" s="507"/>
      <c r="AV514" s="507"/>
      <c r="AW514" s="507"/>
      <c r="AX514" s="507"/>
      <c r="AY514" s="507"/>
      <c r="AZ514" s="507"/>
      <c r="BA514" s="507"/>
      <c r="BB514" s="507"/>
      <c r="BC514" s="507"/>
      <c r="BD514" s="507"/>
      <c r="BE514" s="507"/>
      <c r="BF514" s="507"/>
      <c r="BG514" s="507"/>
      <c r="BH514" s="507"/>
      <c r="BI514" s="507"/>
      <c r="BJ514" s="507"/>
      <c r="BK514" s="507"/>
      <c r="BL514" s="507"/>
      <c r="BM514" s="507"/>
      <c r="BN514" s="507"/>
      <c r="BO514" s="507"/>
      <c r="BP514" s="507"/>
      <c r="BQ514" s="507"/>
      <c r="BR514" s="507"/>
      <c r="BS514" s="507"/>
      <c r="BT514" s="507"/>
      <c r="BU514" s="507"/>
      <c r="BV514" s="507"/>
      <c r="BW514" s="507"/>
      <c r="BX514" s="507"/>
      <c r="BY514" s="507"/>
      <c r="BZ514" s="507"/>
      <c r="CA514" s="507"/>
      <c r="CB514" s="507"/>
      <c r="CC514" s="507"/>
      <c r="CD514" s="507"/>
      <c r="CE514" s="507"/>
      <c r="CF514" s="507"/>
      <c r="CG514" s="507"/>
      <c r="CH514" s="507"/>
      <c r="CI514" s="507"/>
      <c r="CJ514" s="507"/>
      <c r="CK514" s="507"/>
      <c r="CL514" s="507"/>
      <c r="CM514" s="507"/>
      <c r="CN514" s="507"/>
      <c r="CO514" s="507"/>
      <c r="CP514" s="507"/>
      <c r="CQ514" s="507"/>
      <c r="CR514" s="507"/>
      <c r="CS514" s="507"/>
      <c r="CT514" s="507"/>
      <c r="CU514" s="507"/>
      <c r="CV514" s="507"/>
      <c r="CW514" s="507"/>
      <c r="CX514" s="507"/>
      <c r="CY514" s="507"/>
      <c r="CZ514" s="507"/>
      <c r="DA514" s="507"/>
      <c r="DB514" s="507"/>
      <c r="DC514" s="507"/>
      <c r="DD514" s="507"/>
      <c r="DE514" s="507"/>
      <c r="DF514" s="507"/>
      <c r="DG514" s="507"/>
      <c r="DH514" s="507"/>
      <c r="DI514" s="507"/>
      <c r="DJ514" s="507"/>
      <c r="DK514" s="507"/>
      <c r="DL514" s="507"/>
      <c r="DM514" s="507"/>
      <c r="DN514" s="507"/>
      <c r="DO514" s="507"/>
      <c r="DP514" s="507"/>
      <c r="DQ514" s="507"/>
      <c r="DR514" s="507"/>
      <c r="DS514" s="507"/>
      <c r="DT514" s="507"/>
      <c r="DU514" s="507"/>
      <c r="DV514" s="507"/>
      <c r="DW514" s="507"/>
      <c r="DX514" s="507"/>
      <c r="DY514" s="507"/>
      <c r="DZ514" s="507"/>
      <c r="EA514" s="507"/>
      <c r="EB514" s="507"/>
      <c r="EC514" s="507"/>
      <c r="ED514" s="507"/>
      <c r="EE514" s="507"/>
      <c r="EF514" s="507"/>
      <c r="EG514" s="507"/>
      <c r="EH514" s="507"/>
      <c r="EI514" s="507"/>
      <c r="EJ514" s="507"/>
      <c r="EK514" s="507"/>
      <c r="EL514" s="507"/>
      <c r="EM514" s="507"/>
      <c r="EN514" s="507"/>
      <c r="EO514" s="507"/>
      <c r="EP514" s="507"/>
      <c r="EQ514" s="507"/>
      <c r="ER514" s="507"/>
      <c r="ES514" s="507"/>
      <c r="ET514" s="507"/>
      <c r="EU514" s="507"/>
      <c r="EV514" s="507"/>
      <c r="EW514" s="507"/>
      <c r="EX514" s="507"/>
      <c r="EY514" s="507"/>
      <c r="EZ514" s="507"/>
      <c r="FA514" s="507"/>
      <c r="FB514" s="507"/>
      <c r="FC514" s="507"/>
      <c r="FD514" s="507"/>
      <c r="FE514" s="507"/>
      <c r="FF514" s="507"/>
      <c r="FG514" s="507"/>
      <c r="FH514" s="507"/>
      <c r="FI514" s="507"/>
      <c r="FJ514" s="507"/>
      <c r="FK514" s="507"/>
      <c r="FL514" s="507"/>
      <c r="FM514" s="507"/>
      <c r="FN514" s="507"/>
      <c r="FO514" s="507"/>
      <c r="FP514" s="507"/>
      <c r="FQ514" s="507"/>
      <c r="FR514" s="507"/>
      <c r="FS514" s="507"/>
      <c r="FT514" s="507"/>
      <c r="FU514" s="507"/>
      <c r="FV514" s="507"/>
      <c r="FW514" s="507"/>
      <c r="FX514" s="507"/>
      <c r="FY514" s="507"/>
      <c r="FZ514" s="507"/>
      <c r="GA514" s="507"/>
      <c r="GB514" s="507"/>
      <c r="GC514" s="507"/>
      <c r="GD514" s="507"/>
      <c r="GE514" s="507"/>
      <c r="GF514" s="507"/>
      <c r="GG514" s="507"/>
      <c r="GH514" s="507"/>
      <c r="GI514" s="507"/>
      <c r="GJ514" s="507"/>
      <c r="GK514" s="507"/>
      <c r="GL514" s="507"/>
      <c r="GM514" s="507"/>
      <c r="GN514" s="507"/>
      <c r="GO514" s="507"/>
      <c r="GP514" s="507"/>
      <c r="GQ514" s="507"/>
      <c r="GR514" s="507"/>
      <c r="GS514" s="507"/>
      <c r="GT514" s="507"/>
      <c r="GU514" s="507"/>
      <c r="GV514" s="507"/>
      <c r="GW514" s="507"/>
      <c r="GX514" s="507"/>
      <c r="GY514" s="507"/>
      <c r="GZ514" s="507"/>
      <c r="HA514" s="507"/>
      <c r="HB514" s="507"/>
      <c r="HC514" s="507"/>
      <c r="HD514" s="507"/>
      <c r="HE514" s="507"/>
      <c r="HF514" s="507"/>
      <c r="HG514" s="507"/>
      <c r="HH514" s="507"/>
      <c r="HI514" s="507"/>
      <c r="HJ514" s="507"/>
      <c r="HK514" s="507"/>
      <c r="HL514" s="507"/>
      <c r="HM514" s="507"/>
      <c r="HN514" s="507"/>
      <c r="HO514" s="507"/>
      <c r="HP514" s="507"/>
      <c r="HQ514" s="507"/>
      <c r="HR514" s="507"/>
      <c r="HS514" s="507"/>
      <c r="HT514" s="507"/>
      <c r="HU514" s="507"/>
      <c r="HV514" s="507"/>
      <c r="HW514" s="507"/>
      <c r="HX514" s="507"/>
      <c r="HY514" s="507"/>
      <c r="HZ514" s="507"/>
      <c r="IA514" s="507"/>
      <c r="IB514" s="507"/>
      <c r="IC514" s="507"/>
      <c r="ID514" s="507"/>
      <c r="IE514" s="507"/>
      <c r="IF514" s="507"/>
      <c r="IG514" s="507"/>
      <c r="IH514" s="507"/>
      <c r="II514" s="507"/>
      <c r="IJ514" s="507"/>
      <c r="IK514" s="507"/>
      <c r="IL514" s="507"/>
      <c r="IM514" s="507"/>
      <c r="IN514" s="507"/>
      <c r="IO514" s="507"/>
      <c r="IP514" s="507"/>
      <c r="IQ514" s="507"/>
      <c r="IR514" s="507"/>
      <c r="IS514" s="507"/>
      <c r="IT514" s="507"/>
      <c r="IU514" s="507"/>
      <c r="IV514" s="507"/>
      <c r="IW514" s="507"/>
    </row>
    <row r="515" customFormat="false" ht="12.75" hidden="false" customHeight="false" outlineLevel="1" collapsed="false">
      <c r="A515" s="0"/>
      <c r="B515" s="0"/>
      <c r="C515" s="0"/>
      <c r="D515" s="0"/>
      <c r="E515" s="0"/>
      <c r="F515" s="503"/>
      <c r="G515" s="503"/>
      <c r="H515" s="503"/>
      <c r="I515" s="503"/>
      <c r="J515" s="503"/>
      <c r="K515" s="503"/>
      <c r="L515" s="503"/>
      <c r="M515" s="503"/>
      <c r="N515" s="503"/>
      <c r="O515" s="503"/>
      <c r="P515" s="503"/>
      <c r="Q515" s="503"/>
      <c r="R515" s="503"/>
      <c r="S515" s="503"/>
      <c r="T515" s="503"/>
      <c r="U515" s="503"/>
      <c r="V515" s="496"/>
      <c r="W515" s="496"/>
      <c r="X515" s="496"/>
      <c r="Y515" s="496"/>
      <c r="Z515" s="496"/>
      <c r="AA515" s="496"/>
      <c r="AB515" s="496"/>
      <c r="AC515" s="496"/>
      <c r="AD515" s="496"/>
      <c r="AE515" s="496"/>
      <c r="AF515" s="496"/>
      <c r="AG515" s="496"/>
      <c r="AH515" s="496"/>
      <c r="AI515" s="496"/>
      <c r="AJ515" s="496"/>
      <c r="AK515" s="496"/>
      <c r="AL515" s="496"/>
      <c r="AM515" s="496"/>
      <c r="AN515" s="496"/>
      <c r="AO515" s="496"/>
      <c r="AP515" s="496"/>
      <c r="AQ515" s="496"/>
      <c r="AR515" s="496"/>
      <c r="AS515" s="496"/>
      <c r="AT515" s="496"/>
      <c r="AU515" s="496"/>
      <c r="AV515" s="496"/>
      <c r="AW515" s="496"/>
      <c r="AX515" s="496"/>
      <c r="AY515" s="496"/>
      <c r="AZ515" s="496"/>
      <c r="BA515" s="496"/>
      <c r="BB515" s="496"/>
      <c r="BC515" s="496"/>
      <c r="BD515" s="496"/>
      <c r="BE515" s="496"/>
      <c r="BF515" s="496"/>
      <c r="BG515" s="496"/>
      <c r="BH515" s="496"/>
      <c r="BI515" s="496"/>
      <c r="BJ515" s="496"/>
      <c r="BK515" s="496"/>
      <c r="BL515" s="496"/>
      <c r="BM515" s="496"/>
      <c r="BN515" s="496"/>
      <c r="BO515" s="496"/>
      <c r="BP515" s="496"/>
      <c r="BQ515" s="496"/>
      <c r="BR515" s="496"/>
      <c r="BS515" s="496"/>
      <c r="BT515" s="496"/>
      <c r="BU515" s="496"/>
      <c r="BV515" s="496"/>
      <c r="BW515" s="496"/>
      <c r="BX515" s="496"/>
      <c r="BY515" s="496"/>
      <c r="BZ515" s="496"/>
      <c r="CA515" s="496"/>
      <c r="CB515" s="496"/>
      <c r="CC515" s="496"/>
      <c r="CD515" s="496"/>
      <c r="CE515" s="496"/>
      <c r="CF515" s="496"/>
      <c r="CG515" s="496"/>
      <c r="CH515" s="496"/>
      <c r="CI515" s="496"/>
      <c r="CJ515" s="496"/>
      <c r="CK515" s="496"/>
      <c r="CL515" s="496"/>
      <c r="CM515" s="496"/>
      <c r="CN515" s="496"/>
      <c r="CO515" s="496"/>
      <c r="CP515" s="496"/>
      <c r="CQ515" s="496"/>
      <c r="CR515" s="496"/>
      <c r="CS515" s="496"/>
      <c r="CT515" s="496"/>
      <c r="CU515" s="496"/>
      <c r="CV515" s="496"/>
      <c r="CW515" s="496"/>
      <c r="CX515" s="496"/>
      <c r="CY515" s="496"/>
      <c r="CZ515" s="496"/>
      <c r="DA515" s="496"/>
      <c r="DB515" s="496"/>
      <c r="DC515" s="496"/>
      <c r="DD515" s="496"/>
      <c r="DE515" s="496"/>
      <c r="DF515" s="496"/>
      <c r="DG515" s="496"/>
      <c r="DH515" s="496"/>
      <c r="DI515" s="496"/>
      <c r="DJ515" s="496"/>
      <c r="DK515" s="496"/>
      <c r="DL515" s="496"/>
      <c r="DM515" s="496"/>
      <c r="DN515" s="496"/>
      <c r="DO515" s="496"/>
      <c r="DP515" s="496"/>
      <c r="DQ515" s="496"/>
      <c r="DR515" s="496"/>
      <c r="DS515" s="496"/>
      <c r="DT515" s="496"/>
      <c r="DU515" s="496"/>
      <c r="DV515" s="496"/>
      <c r="DW515" s="496"/>
      <c r="DX515" s="496"/>
      <c r="DY515" s="496"/>
      <c r="DZ515" s="496"/>
      <c r="EA515" s="496"/>
      <c r="EB515" s="496"/>
      <c r="EC515" s="496"/>
      <c r="ED515" s="496"/>
      <c r="EE515" s="496"/>
      <c r="EF515" s="496"/>
      <c r="EG515" s="496"/>
      <c r="EH515" s="496"/>
      <c r="EI515" s="496"/>
      <c r="EJ515" s="496"/>
      <c r="EK515" s="496"/>
      <c r="EL515" s="496"/>
      <c r="EM515" s="496"/>
      <c r="EN515" s="496"/>
      <c r="EO515" s="496"/>
      <c r="EP515" s="496"/>
      <c r="EQ515" s="496"/>
      <c r="ER515" s="496"/>
      <c r="ES515" s="496"/>
      <c r="ET515" s="496"/>
      <c r="EU515" s="496"/>
      <c r="EV515" s="496"/>
      <c r="EW515" s="496"/>
      <c r="EX515" s="496"/>
      <c r="EY515" s="496"/>
      <c r="EZ515" s="496"/>
      <c r="FA515" s="496"/>
      <c r="FB515" s="496"/>
      <c r="FC515" s="496"/>
      <c r="FD515" s="496"/>
      <c r="FE515" s="496"/>
      <c r="FF515" s="496"/>
      <c r="FG515" s="496"/>
      <c r="FH515" s="496"/>
      <c r="FI515" s="496"/>
      <c r="FJ515" s="496"/>
      <c r="FK515" s="496"/>
      <c r="FL515" s="496"/>
      <c r="FM515" s="496"/>
      <c r="FN515" s="496"/>
      <c r="FO515" s="496"/>
      <c r="FP515" s="496"/>
      <c r="FQ515" s="496"/>
      <c r="FR515" s="496"/>
      <c r="FS515" s="496"/>
      <c r="FT515" s="496"/>
      <c r="FU515" s="496"/>
      <c r="FV515" s="496"/>
      <c r="FW515" s="496"/>
      <c r="FX515" s="496"/>
      <c r="FY515" s="496"/>
      <c r="FZ515" s="496"/>
      <c r="GA515" s="496"/>
      <c r="GB515" s="496"/>
      <c r="GC515" s="496"/>
      <c r="GD515" s="496"/>
      <c r="GE515" s="496"/>
      <c r="GF515" s="496"/>
      <c r="GG515" s="496"/>
      <c r="GH515" s="496"/>
      <c r="GI515" s="496"/>
      <c r="GJ515" s="496"/>
      <c r="GK515" s="496"/>
      <c r="GL515" s="496"/>
      <c r="GM515" s="496"/>
      <c r="GN515" s="496"/>
      <c r="GO515" s="496"/>
      <c r="GP515" s="496"/>
      <c r="GQ515" s="496"/>
      <c r="GR515" s="496"/>
      <c r="GS515" s="496"/>
      <c r="GT515" s="496"/>
      <c r="GU515" s="496"/>
      <c r="GV515" s="496"/>
      <c r="GW515" s="496"/>
      <c r="GX515" s="496"/>
      <c r="GY515" s="496"/>
      <c r="GZ515" s="496"/>
      <c r="HA515" s="496"/>
      <c r="HB515" s="496"/>
      <c r="HC515" s="496"/>
      <c r="HD515" s="496"/>
      <c r="HE515" s="496"/>
      <c r="HF515" s="496"/>
      <c r="HG515" s="496"/>
      <c r="HH515" s="496"/>
      <c r="HI515" s="496"/>
      <c r="HJ515" s="496"/>
      <c r="HK515" s="496"/>
      <c r="HL515" s="496"/>
      <c r="HM515" s="496"/>
      <c r="HN515" s="496"/>
      <c r="HO515" s="496"/>
      <c r="HP515" s="496"/>
      <c r="HQ515" s="496"/>
      <c r="HR515" s="496"/>
      <c r="HS515" s="496"/>
      <c r="HT515" s="496"/>
      <c r="HU515" s="496"/>
      <c r="HV515" s="496"/>
      <c r="HW515" s="496"/>
      <c r="HX515" s="496"/>
      <c r="HY515" s="496"/>
      <c r="HZ515" s="496"/>
      <c r="IA515" s="496"/>
      <c r="IB515" s="496"/>
      <c r="IC515" s="496"/>
      <c r="ID515" s="496"/>
      <c r="IE515" s="496"/>
      <c r="IF515" s="496"/>
      <c r="IG515" s="496"/>
      <c r="IH515" s="496"/>
      <c r="II515" s="496"/>
      <c r="IJ515" s="496"/>
      <c r="IK515" s="496"/>
      <c r="IL515" s="496"/>
      <c r="IM515" s="496"/>
      <c r="IN515" s="496"/>
      <c r="IO515" s="496"/>
      <c r="IP515" s="496"/>
      <c r="IQ515" s="496"/>
      <c r="IR515" s="496"/>
      <c r="IS515" s="496"/>
      <c r="IT515" s="496"/>
      <c r="IU515" s="496"/>
      <c r="IV515" s="496"/>
      <c r="IW515" s="496"/>
    </row>
    <row r="516" customFormat="false" ht="12.75" hidden="false" customHeight="false" outlineLevel="1" collapsed="false">
      <c r="A516" s="0"/>
      <c r="B516" s="0"/>
      <c r="C516" s="0"/>
      <c r="D516" s="0"/>
      <c r="E516" s="0"/>
      <c r="F516" s="503"/>
      <c r="G516" s="503"/>
      <c r="H516" s="503"/>
      <c r="I516" s="503"/>
      <c r="J516" s="503"/>
      <c r="K516" s="503"/>
      <c r="L516" s="503"/>
      <c r="M516" s="503"/>
      <c r="N516" s="503"/>
      <c r="O516" s="503"/>
      <c r="P516" s="503"/>
      <c r="Q516" s="503"/>
      <c r="R516" s="503"/>
      <c r="S516" s="503"/>
      <c r="T516" s="503"/>
      <c r="U516" s="503"/>
      <c r="V516" s="507"/>
      <c r="W516" s="507"/>
      <c r="X516" s="507"/>
      <c r="Y516" s="507"/>
      <c r="Z516" s="507"/>
      <c r="AA516" s="507"/>
      <c r="AB516" s="507"/>
      <c r="AC516" s="507"/>
      <c r="AD516" s="507"/>
      <c r="AE516" s="507"/>
      <c r="AF516" s="507"/>
      <c r="AG516" s="507"/>
      <c r="AH516" s="507"/>
      <c r="AI516" s="507"/>
      <c r="AJ516" s="507"/>
      <c r="AK516" s="507"/>
      <c r="AL516" s="507"/>
      <c r="AM516" s="507"/>
      <c r="AN516" s="507"/>
      <c r="AO516" s="507"/>
      <c r="AP516" s="507"/>
      <c r="AQ516" s="507"/>
      <c r="AR516" s="507"/>
      <c r="AS516" s="507"/>
      <c r="AT516" s="507"/>
      <c r="AU516" s="507"/>
      <c r="AV516" s="507"/>
      <c r="AW516" s="507"/>
      <c r="AX516" s="507"/>
      <c r="AY516" s="507"/>
      <c r="AZ516" s="507"/>
      <c r="BA516" s="507"/>
      <c r="BB516" s="507"/>
      <c r="BC516" s="507"/>
      <c r="BD516" s="507"/>
      <c r="BE516" s="507"/>
      <c r="BF516" s="507"/>
      <c r="BG516" s="507"/>
      <c r="BH516" s="507"/>
      <c r="BI516" s="507"/>
      <c r="BJ516" s="507"/>
      <c r="BK516" s="507"/>
      <c r="BL516" s="507"/>
      <c r="BM516" s="507"/>
      <c r="BN516" s="507"/>
      <c r="BO516" s="507"/>
      <c r="BP516" s="507"/>
      <c r="BQ516" s="507"/>
      <c r="BR516" s="507"/>
      <c r="BS516" s="507"/>
      <c r="BT516" s="507"/>
      <c r="BU516" s="507"/>
      <c r="BV516" s="507"/>
      <c r="BW516" s="507"/>
      <c r="BX516" s="507"/>
      <c r="BY516" s="507"/>
      <c r="BZ516" s="507"/>
      <c r="CA516" s="507"/>
      <c r="CB516" s="507"/>
      <c r="CC516" s="507"/>
      <c r="CD516" s="507"/>
      <c r="CE516" s="507"/>
      <c r="CF516" s="507"/>
      <c r="CG516" s="507"/>
      <c r="CH516" s="507"/>
      <c r="CI516" s="507"/>
      <c r="CJ516" s="507"/>
      <c r="CK516" s="507"/>
      <c r="CL516" s="507"/>
      <c r="CM516" s="507"/>
      <c r="CN516" s="507"/>
      <c r="CO516" s="507"/>
      <c r="CP516" s="507"/>
      <c r="CQ516" s="507"/>
      <c r="CR516" s="507"/>
      <c r="CS516" s="507"/>
      <c r="CT516" s="507"/>
      <c r="CU516" s="507"/>
      <c r="CV516" s="507"/>
      <c r="CW516" s="507"/>
      <c r="CX516" s="507"/>
      <c r="CY516" s="507"/>
      <c r="CZ516" s="507"/>
      <c r="DA516" s="507"/>
      <c r="DB516" s="507"/>
      <c r="DC516" s="507"/>
      <c r="DD516" s="507"/>
      <c r="DE516" s="507"/>
      <c r="DF516" s="507"/>
      <c r="DG516" s="507"/>
      <c r="DH516" s="507"/>
      <c r="DI516" s="507"/>
      <c r="DJ516" s="507"/>
      <c r="DK516" s="507"/>
      <c r="DL516" s="507"/>
      <c r="DM516" s="507"/>
      <c r="DN516" s="507"/>
      <c r="DO516" s="507"/>
      <c r="DP516" s="507"/>
      <c r="DQ516" s="507"/>
      <c r="DR516" s="507"/>
      <c r="DS516" s="507"/>
      <c r="DT516" s="507"/>
      <c r="DU516" s="507"/>
      <c r="DV516" s="507"/>
      <c r="DW516" s="507"/>
      <c r="DX516" s="507"/>
      <c r="DY516" s="507"/>
      <c r="DZ516" s="507"/>
      <c r="EA516" s="507"/>
      <c r="EB516" s="507"/>
      <c r="EC516" s="507"/>
      <c r="ED516" s="507"/>
      <c r="EE516" s="507"/>
      <c r="EF516" s="507"/>
      <c r="EG516" s="507"/>
      <c r="EH516" s="507"/>
      <c r="EI516" s="507"/>
      <c r="EJ516" s="507"/>
      <c r="EK516" s="507"/>
      <c r="EL516" s="507"/>
      <c r="EM516" s="507"/>
      <c r="EN516" s="507"/>
      <c r="EO516" s="507"/>
      <c r="EP516" s="507"/>
      <c r="EQ516" s="507"/>
      <c r="ER516" s="507"/>
      <c r="ES516" s="507"/>
      <c r="ET516" s="507"/>
      <c r="EU516" s="507"/>
      <c r="EV516" s="507"/>
      <c r="EW516" s="507"/>
      <c r="EX516" s="507"/>
      <c r="EY516" s="507"/>
      <c r="EZ516" s="507"/>
      <c r="FA516" s="507"/>
      <c r="FB516" s="507"/>
      <c r="FC516" s="507"/>
      <c r="FD516" s="507"/>
      <c r="FE516" s="507"/>
      <c r="FF516" s="507"/>
      <c r="FG516" s="507"/>
      <c r="FH516" s="507"/>
      <c r="FI516" s="507"/>
      <c r="FJ516" s="507"/>
      <c r="FK516" s="507"/>
      <c r="FL516" s="507"/>
      <c r="FM516" s="507"/>
      <c r="FN516" s="507"/>
      <c r="FO516" s="507"/>
      <c r="FP516" s="507"/>
      <c r="FQ516" s="507"/>
      <c r="FR516" s="507"/>
      <c r="FS516" s="507"/>
      <c r="FT516" s="507"/>
      <c r="FU516" s="507"/>
      <c r="FV516" s="507"/>
      <c r="FW516" s="507"/>
      <c r="FX516" s="507"/>
      <c r="FY516" s="507"/>
      <c r="FZ516" s="507"/>
      <c r="GA516" s="507"/>
      <c r="GB516" s="507"/>
      <c r="GC516" s="507"/>
      <c r="GD516" s="507"/>
      <c r="GE516" s="507"/>
      <c r="GF516" s="507"/>
      <c r="GG516" s="507"/>
      <c r="GH516" s="507"/>
      <c r="GI516" s="507"/>
      <c r="GJ516" s="507"/>
      <c r="GK516" s="507"/>
      <c r="GL516" s="507"/>
      <c r="GM516" s="507"/>
      <c r="GN516" s="507"/>
      <c r="GO516" s="507"/>
      <c r="GP516" s="507"/>
      <c r="GQ516" s="507"/>
      <c r="GR516" s="507"/>
      <c r="GS516" s="507"/>
      <c r="GT516" s="507"/>
      <c r="GU516" s="507"/>
      <c r="GV516" s="507"/>
      <c r="GW516" s="507"/>
      <c r="GX516" s="507"/>
      <c r="GY516" s="507"/>
      <c r="GZ516" s="507"/>
      <c r="HA516" s="507"/>
      <c r="HB516" s="507"/>
      <c r="HC516" s="507"/>
      <c r="HD516" s="507"/>
      <c r="HE516" s="507"/>
      <c r="HF516" s="507"/>
      <c r="HG516" s="507"/>
      <c r="HH516" s="507"/>
      <c r="HI516" s="507"/>
      <c r="HJ516" s="507"/>
      <c r="HK516" s="507"/>
      <c r="HL516" s="507"/>
      <c r="HM516" s="507"/>
      <c r="HN516" s="507"/>
      <c r="HO516" s="507"/>
      <c r="HP516" s="507"/>
      <c r="HQ516" s="507"/>
      <c r="HR516" s="507"/>
      <c r="HS516" s="507"/>
      <c r="HT516" s="507"/>
      <c r="HU516" s="507"/>
      <c r="HV516" s="507"/>
      <c r="HW516" s="507"/>
      <c r="HX516" s="507"/>
      <c r="HY516" s="507"/>
      <c r="HZ516" s="507"/>
      <c r="IA516" s="507"/>
      <c r="IB516" s="507"/>
      <c r="IC516" s="507"/>
      <c r="ID516" s="507"/>
      <c r="IE516" s="507"/>
      <c r="IF516" s="507"/>
      <c r="IG516" s="507"/>
      <c r="IH516" s="507"/>
      <c r="II516" s="507"/>
      <c r="IJ516" s="507"/>
      <c r="IK516" s="507"/>
      <c r="IL516" s="507"/>
      <c r="IM516" s="507"/>
      <c r="IN516" s="507"/>
      <c r="IO516" s="507"/>
      <c r="IP516" s="507"/>
      <c r="IQ516" s="507"/>
      <c r="IR516" s="507"/>
      <c r="IS516" s="507"/>
      <c r="IT516" s="507"/>
      <c r="IU516" s="507"/>
      <c r="IV516" s="507"/>
      <c r="IW516" s="507"/>
    </row>
    <row r="517" customFormat="false" ht="12.75" hidden="false" customHeight="false" outlineLevel="1" collapsed="false">
      <c r="A517" s="477"/>
      <c r="B517" s="503"/>
      <c r="C517" s="503"/>
      <c r="D517" s="503"/>
      <c r="E517" s="503"/>
      <c r="F517" s="503"/>
      <c r="G517" s="503"/>
      <c r="H517" s="503"/>
      <c r="I517" s="503"/>
      <c r="J517" s="503"/>
      <c r="K517" s="503"/>
      <c r="L517" s="503"/>
      <c r="M517" s="503"/>
      <c r="N517" s="503"/>
      <c r="O517" s="503"/>
      <c r="P517" s="503"/>
      <c r="Q517" s="503"/>
      <c r="R517" s="503"/>
      <c r="S517" s="503"/>
      <c r="T517" s="503"/>
      <c r="U517" s="503"/>
      <c r="V517" s="496"/>
      <c r="W517" s="496"/>
      <c r="X517" s="496"/>
      <c r="Y517" s="496"/>
      <c r="Z517" s="496"/>
      <c r="AA517" s="496"/>
      <c r="AB517" s="496"/>
      <c r="AC517" s="496"/>
      <c r="AD517" s="496"/>
      <c r="AE517" s="496"/>
      <c r="AF517" s="496"/>
      <c r="AG517" s="496"/>
      <c r="AH517" s="496"/>
      <c r="AI517" s="496"/>
      <c r="AJ517" s="496"/>
      <c r="AK517" s="496"/>
      <c r="AL517" s="496"/>
      <c r="AM517" s="496"/>
      <c r="AN517" s="496"/>
      <c r="AO517" s="496"/>
      <c r="AP517" s="496"/>
      <c r="AQ517" s="496"/>
      <c r="AR517" s="496"/>
      <c r="AS517" s="496"/>
      <c r="AT517" s="496"/>
      <c r="AU517" s="496"/>
      <c r="AV517" s="496"/>
      <c r="AW517" s="496"/>
      <c r="AX517" s="496"/>
      <c r="AY517" s="496"/>
      <c r="AZ517" s="496"/>
      <c r="BA517" s="496"/>
      <c r="BB517" s="496"/>
      <c r="BC517" s="496"/>
      <c r="BD517" s="496"/>
      <c r="BE517" s="496"/>
      <c r="BF517" s="496"/>
      <c r="BG517" s="496"/>
      <c r="BH517" s="496"/>
      <c r="BI517" s="496"/>
      <c r="BJ517" s="496"/>
      <c r="BK517" s="496"/>
      <c r="BL517" s="496"/>
      <c r="BM517" s="496"/>
      <c r="BN517" s="496"/>
      <c r="BO517" s="496"/>
      <c r="BP517" s="496"/>
      <c r="BQ517" s="496"/>
      <c r="BR517" s="496"/>
      <c r="BS517" s="496"/>
      <c r="BT517" s="496"/>
      <c r="BU517" s="496"/>
      <c r="BV517" s="496"/>
      <c r="BW517" s="496"/>
      <c r="BX517" s="496"/>
      <c r="BY517" s="496"/>
      <c r="BZ517" s="496"/>
      <c r="CA517" s="496"/>
      <c r="CB517" s="496"/>
      <c r="CC517" s="496"/>
      <c r="CD517" s="496"/>
      <c r="CE517" s="496"/>
      <c r="CF517" s="496"/>
      <c r="CG517" s="496"/>
      <c r="CH517" s="496"/>
      <c r="CI517" s="496"/>
      <c r="CJ517" s="496"/>
      <c r="CK517" s="496"/>
      <c r="CL517" s="496"/>
      <c r="CM517" s="496"/>
      <c r="CN517" s="496"/>
      <c r="CO517" s="496"/>
      <c r="CP517" s="496"/>
      <c r="CQ517" s="496"/>
      <c r="CR517" s="496"/>
      <c r="CS517" s="496"/>
      <c r="CT517" s="496"/>
      <c r="CU517" s="496"/>
      <c r="CV517" s="496"/>
      <c r="CW517" s="496"/>
      <c r="CX517" s="496"/>
      <c r="CY517" s="496"/>
      <c r="CZ517" s="496"/>
      <c r="DA517" s="496"/>
      <c r="DB517" s="496"/>
      <c r="DC517" s="496"/>
      <c r="DD517" s="496"/>
      <c r="DE517" s="496"/>
      <c r="DF517" s="496"/>
      <c r="DG517" s="496"/>
      <c r="DH517" s="496"/>
      <c r="DI517" s="496"/>
      <c r="DJ517" s="496"/>
      <c r="DK517" s="496"/>
      <c r="DL517" s="496"/>
      <c r="DM517" s="496"/>
      <c r="DN517" s="496"/>
      <c r="DO517" s="496"/>
      <c r="DP517" s="496"/>
      <c r="DQ517" s="496"/>
      <c r="DR517" s="496"/>
      <c r="DS517" s="496"/>
      <c r="DT517" s="496"/>
      <c r="DU517" s="496"/>
      <c r="DV517" s="496"/>
      <c r="DW517" s="496"/>
      <c r="DX517" s="496"/>
      <c r="DY517" s="496"/>
      <c r="DZ517" s="496"/>
      <c r="EA517" s="496"/>
      <c r="EB517" s="496"/>
      <c r="EC517" s="496"/>
      <c r="ED517" s="496"/>
      <c r="EE517" s="496"/>
      <c r="EF517" s="496"/>
      <c r="EG517" s="496"/>
      <c r="EH517" s="496"/>
      <c r="EI517" s="496"/>
      <c r="EJ517" s="496"/>
      <c r="EK517" s="496"/>
      <c r="EL517" s="496"/>
      <c r="EM517" s="496"/>
      <c r="EN517" s="496"/>
      <c r="EO517" s="496"/>
      <c r="EP517" s="496"/>
      <c r="EQ517" s="496"/>
      <c r="ER517" s="496"/>
      <c r="ES517" s="496"/>
      <c r="ET517" s="496"/>
      <c r="EU517" s="496"/>
      <c r="EV517" s="496"/>
      <c r="EW517" s="496"/>
      <c r="EX517" s="496"/>
      <c r="EY517" s="496"/>
      <c r="EZ517" s="496"/>
      <c r="FA517" s="496"/>
      <c r="FB517" s="496"/>
      <c r="FC517" s="496"/>
      <c r="FD517" s="496"/>
      <c r="FE517" s="496"/>
      <c r="FF517" s="496"/>
      <c r="FG517" s="496"/>
      <c r="FH517" s="496"/>
      <c r="FI517" s="496"/>
      <c r="FJ517" s="496"/>
      <c r="FK517" s="496"/>
      <c r="FL517" s="496"/>
      <c r="FM517" s="496"/>
      <c r="FN517" s="496"/>
      <c r="FO517" s="496"/>
      <c r="FP517" s="496"/>
      <c r="FQ517" s="496"/>
      <c r="FR517" s="496"/>
      <c r="FS517" s="496"/>
      <c r="FT517" s="496"/>
      <c r="FU517" s="496"/>
      <c r="FV517" s="496"/>
      <c r="FW517" s="496"/>
      <c r="FX517" s="496"/>
      <c r="FY517" s="496"/>
      <c r="FZ517" s="496"/>
      <c r="GA517" s="496"/>
      <c r="GB517" s="496"/>
      <c r="GC517" s="496"/>
      <c r="GD517" s="496"/>
      <c r="GE517" s="496"/>
      <c r="GF517" s="496"/>
      <c r="GG517" s="496"/>
      <c r="GH517" s="496"/>
      <c r="GI517" s="496"/>
      <c r="GJ517" s="496"/>
      <c r="GK517" s="496"/>
      <c r="GL517" s="496"/>
      <c r="GM517" s="496"/>
      <c r="GN517" s="496"/>
      <c r="GO517" s="496"/>
      <c r="GP517" s="496"/>
      <c r="GQ517" s="496"/>
      <c r="GR517" s="496"/>
      <c r="GS517" s="496"/>
      <c r="GT517" s="496"/>
      <c r="GU517" s="496"/>
      <c r="GV517" s="496"/>
      <c r="GW517" s="496"/>
      <c r="GX517" s="496"/>
      <c r="GY517" s="496"/>
      <c r="GZ517" s="496"/>
      <c r="HA517" s="496"/>
      <c r="HB517" s="496"/>
      <c r="HC517" s="496"/>
      <c r="HD517" s="496"/>
      <c r="HE517" s="496"/>
      <c r="HF517" s="496"/>
      <c r="HG517" s="496"/>
      <c r="HH517" s="496"/>
      <c r="HI517" s="496"/>
      <c r="HJ517" s="496"/>
      <c r="HK517" s="496"/>
      <c r="HL517" s="496"/>
      <c r="HM517" s="496"/>
      <c r="HN517" s="496"/>
      <c r="HO517" s="496"/>
      <c r="HP517" s="496"/>
      <c r="HQ517" s="496"/>
      <c r="HR517" s="496"/>
      <c r="HS517" s="496"/>
      <c r="HT517" s="496"/>
      <c r="HU517" s="496"/>
      <c r="HV517" s="496"/>
      <c r="HW517" s="496"/>
      <c r="HX517" s="496"/>
      <c r="HY517" s="496"/>
      <c r="HZ517" s="496"/>
      <c r="IA517" s="496"/>
      <c r="IB517" s="496"/>
      <c r="IC517" s="496"/>
      <c r="ID517" s="496"/>
      <c r="IE517" s="496"/>
      <c r="IF517" s="496"/>
      <c r="IG517" s="496"/>
      <c r="IH517" s="496"/>
      <c r="II517" s="496"/>
      <c r="IJ517" s="496"/>
      <c r="IK517" s="496"/>
      <c r="IL517" s="496"/>
      <c r="IM517" s="496"/>
      <c r="IN517" s="496"/>
      <c r="IO517" s="496"/>
      <c r="IP517" s="496"/>
      <c r="IQ517" s="496"/>
      <c r="IR517" s="496"/>
      <c r="IS517" s="496"/>
      <c r="IT517" s="496"/>
      <c r="IU517" s="496"/>
      <c r="IV517" s="496"/>
      <c r="IW517" s="496"/>
    </row>
    <row r="518" customFormat="false" ht="12.75" hidden="false" customHeight="false" outlineLevel="1" collapsed="false">
      <c r="A518" s="477"/>
      <c r="B518" s="503"/>
      <c r="C518" s="503"/>
      <c r="D518" s="503"/>
      <c r="E518" s="503"/>
      <c r="F518" s="503"/>
      <c r="G518" s="503"/>
      <c r="H518" s="503"/>
      <c r="I518" s="503"/>
      <c r="J518" s="503"/>
      <c r="K518" s="503"/>
      <c r="L518" s="503"/>
      <c r="M518" s="503"/>
      <c r="N518" s="503"/>
      <c r="O518" s="503"/>
      <c r="P518" s="503"/>
      <c r="Q518" s="503"/>
      <c r="R518" s="503"/>
      <c r="S518" s="503"/>
      <c r="T518" s="503"/>
      <c r="U518" s="503"/>
      <c r="V518" s="496"/>
      <c r="W518" s="496"/>
      <c r="X518" s="496"/>
      <c r="Y518" s="496"/>
      <c r="Z518" s="496"/>
      <c r="AA518" s="496"/>
      <c r="AB518" s="496"/>
      <c r="AC518" s="496"/>
      <c r="AD518" s="496"/>
      <c r="AE518" s="496"/>
      <c r="AF518" s="496"/>
      <c r="AG518" s="496"/>
      <c r="AH518" s="496"/>
      <c r="AI518" s="496"/>
      <c r="AJ518" s="496"/>
      <c r="AK518" s="496"/>
      <c r="AL518" s="496"/>
      <c r="AM518" s="496"/>
      <c r="AN518" s="496"/>
      <c r="AO518" s="496"/>
      <c r="AP518" s="496"/>
      <c r="AQ518" s="496"/>
      <c r="AR518" s="496"/>
      <c r="AS518" s="496"/>
      <c r="AT518" s="496"/>
      <c r="AU518" s="496"/>
      <c r="AV518" s="496"/>
      <c r="AW518" s="496"/>
      <c r="AX518" s="496"/>
      <c r="AY518" s="496"/>
      <c r="AZ518" s="496"/>
      <c r="BA518" s="496"/>
      <c r="BB518" s="496"/>
      <c r="BC518" s="496"/>
      <c r="BD518" s="496"/>
      <c r="BE518" s="496"/>
      <c r="BF518" s="496"/>
      <c r="BG518" s="496"/>
      <c r="BH518" s="496"/>
      <c r="BI518" s="496"/>
      <c r="BJ518" s="496"/>
      <c r="BK518" s="496"/>
      <c r="BL518" s="496"/>
      <c r="BM518" s="496"/>
      <c r="BN518" s="496"/>
      <c r="BO518" s="496"/>
      <c r="BP518" s="496"/>
      <c r="BQ518" s="496"/>
      <c r="BR518" s="496"/>
      <c r="BS518" s="496"/>
      <c r="BT518" s="496"/>
      <c r="BU518" s="496"/>
      <c r="BV518" s="496"/>
      <c r="BW518" s="496"/>
      <c r="BX518" s="496"/>
      <c r="BY518" s="496"/>
      <c r="BZ518" s="496"/>
      <c r="CA518" s="496"/>
      <c r="CB518" s="496"/>
      <c r="CC518" s="496"/>
      <c r="CD518" s="496"/>
      <c r="CE518" s="496"/>
      <c r="CF518" s="496"/>
      <c r="CG518" s="496"/>
      <c r="CH518" s="496"/>
      <c r="CI518" s="496"/>
      <c r="CJ518" s="496"/>
      <c r="CK518" s="496"/>
      <c r="CL518" s="496"/>
      <c r="CM518" s="496"/>
      <c r="CN518" s="496"/>
      <c r="CO518" s="496"/>
      <c r="CP518" s="496"/>
      <c r="CQ518" s="496"/>
      <c r="CR518" s="496"/>
      <c r="CS518" s="496"/>
      <c r="CT518" s="496"/>
      <c r="CU518" s="496"/>
      <c r="CV518" s="496"/>
      <c r="CW518" s="496"/>
      <c r="CX518" s="496"/>
      <c r="CY518" s="496"/>
      <c r="CZ518" s="496"/>
      <c r="DA518" s="496"/>
      <c r="DB518" s="496"/>
      <c r="DC518" s="496"/>
      <c r="DD518" s="496"/>
      <c r="DE518" s="496"/>
      <c r="DF518" s="496"/>
      <c r="DG518" s="496"/>
      <c r="DH518" s="496"/>
      <c r="DI518" s="496"/>
      <c r="DJ518" s="496"/>
      <c r="DK518" s="496"/>
      <c r="DL518" s="496"/>
      <c r="DM518" s="496"/>
      <c r="DN518" s="496"/>
      <c r="DO518" s="496"/>
      <c r="DP518" s="496"/>
      <c r="DQ518" s="496"/>
      <c r="DR518" s="496"/>
      <c r="DS518" s="496"/>
      <c r="DT518" s="496"/>
      <c r="DU518" s="496"/>
      <c r="DV518" s="496"/>
      <c r="DW518" s="496"/>
      <c r="DX518" s="496"/>
      <c r="DY518" s="496"/>
      <c r="DZ518" s="496"/>
      <c r="EA518" s="496"/>
      <c r="EB518" s="496"/>
      <c r="EC518" s="496"/>
      <c r="ED518" s="496"/>
      <c r="EE518" s="496"/>
      <c r="EF518" s="496"/>
      <c r="EG518" s="496"/>
      <c r="EH518" s="496"/>
      <c r="EI518" s="496"/>
      <c r="EJ518" s="496"/>
      <c r="EK518" s="496"/>
      <c r="EL518" s="496"/>
      <c r="EM518" s="496"/>
      <c r="EN518" s="496"/>
      <c r="EO518" s="496"/>
      <c r="EP518" s="496"/>
      <c r="EQ518" s="496"/>
      <c r="ER518" s="496"/>
      <c r="ES518" s="496"/>
      <c r="ET518" s="496"/>
      <c r="EU518" s="496"/>
      <c r="EV518" s="496"/>
      <c r="EW518" s="496"/>
      <c r="EX518" s="496"/>
      <c r="EY518" s="496"/>
      <c r="EZ518" s="496"/>
      <c r="FA518" s="496"/>
      <c r="FB518" s="496"/>
      <c r="FC518" s="496"/>
      <c r="FD518" s="496"/>
      <c r="FE518" s="496"/>
      <c r="FF518" s="496"/>
      <c r="FG518" s="496"/>
      <c r="FH518" s="496"/>
      <c r="FI518" s="496"/>
      <c r="FJ518" s="496"/>
      <c r="FK518" s="496"/>
      <c r="FL518" s="496"/>
      <c r="FM518" s="496"/>
      <c r="FN518" s="496"/>
      <c r="FO518" s="496"/>
      <c r="FP518" s="496"/>
      <c r="FQ518" s="496"/>
      <c r="FR518" s="496"/>
      <c r="FS518" s="496"/>
      <c r="FT518" s="496"/>
      <c r="FU518" s="496"/>
      <c r="FV518" s="496"/>
      <c r="FW518" s="496"/>
      <c r="FX518" s="496"/>
      <c r="FY518" s="496"/>
      <c r="FZ518" s="496"/>
      <c r="GA518" s="496"/>
      <c r="GB518" s="496"/>
      <c r="GC518" s="496"/>
      <c r="GD518" s="496"/>
      <c r="GE518" s="496"/>
      <c r="GF518" s="496"/>
      <c r="GG518" s="496"/>
      <c r="GH518" s="496"/>
      <c r="GI518" s="496"/>
      <c r="GJ518" s="496"/>
      <c r="GK518" s="496"/>
      <c r="GL518" s="496"/>
      <c r="GM518" s="496"/>
      <c r="GN518" s="496"/>
      <c r="GO518" s="496"/>
      <c r="GP518" s="496"/>
      <c r="GQ518" s="496"/>
      <c r="GR518" s="496"/>
      <c r="GS518" s="496"/>
      <c r="GT518" s="496"/>
      <c r="GU518" s="496"/>
      <c r="GV518" s="496"/>
      <c r="GW518" s="496"/>
      <c r="GX518" s="496"/>
      <c r="GY518" s="496"/>
      <c r="GZ518" s="496"/>
      <c r="HA518" s="496"/>
      <c r="HB518" s="496"/>
      <c r="HC518" s="496"/>
      <c r="HD518" s="496"/>
      <c r="HE518" s="496"/>
      <c r="HF518" s="496"/>
      <c r="HG518" s="496"/>
      <c r="HH518" s="496"/>
      <c r="HI518" s="496"/>
      <c r="HJ518" s="496"/>
      <c r="HK518" s="496"/>
      <c r="HL518" s="496"/>
      <c r="HM518" s="496"/>
      <c r="HN518" s="496"/>
      <c r="HO518" s="496"/>
      <c r="HP518" s="496"/>
      <c r="HQ518" s="496"/>
      <c r="HR518" s="496"/>
      <c r="HS518" s="496"/>
      <c r="HT518" s="496"/>
      <c r="HU518" s="496"/>
      <c r="HV518" s="496"/>
      <c r="HW518" s="496"/>
      <c r="HX518" s="496"/>
      <c r="HY518" s="496"/>
      <c r="HZ518" s="496"/>
      <c r="IA518" s="496"/>
      <c r="IB518" s="496"/>
      <c r="IC518" s="496"/>
      <c r="ID518" s="496"/>
      <c r="IE518" s="496"/>
      <c r="IF518" s="496"/>
      <c r="IG518" s="496"/>
      <c r="IH518" s="496"/>
      <c r="II518" s="496"/>
      <c r="IJ518" s="496"/>
      <c r="IK518" s="496"/>
      <c r="IL518" s="496"/>
      <c r="IM518" s="496"/>
      <c r="IN518" s="496"/>
      <c r="IO518" s="496"/>
      <c r="IP518" s="496"/>
      <c r="IQ518" s="496"/>
      <c r="IR518" s="496"/>
      <c r="IS518" s="496"/>
      <c r="IT518" s="496"/>
      <c r="IU518" s="496"/>
      <c r="IV518" s="496"/>
      <c r="IW518" s="496"/>
    </row>
    <row r="519" customFormat="false" ht="12.75" hidden="false" customHeight="false" outlineLevel="1" collapsed="false">
      <c r="A519" s="477"/>
      <c r="B519" s="503"/>
      <c r="C519" s="503"/>
      <c r="D519" s="503"/>
      <c r="E519" s="503"/>
      <c r="F519" s="503"/>
      <c r="G519" s="503"/>
      <c r="H519" s="503"/>
      <c r="I519" s="503"/>
      <c r="J519" s="503"/>
      <c r="K519" s="503"/>
      <c r="L519" s="503"/>
      <c r="M519" s="503"/>
      <c r="N519" s="503"/>
      <c r="O519" s="503"/>
      <c r="P519" s="503"/>
      <c r="Q519" s="503"/>
      <c r="R519" s="503"/>
      <c r="S519" s="503"/>
      <c r="T519" s="503"/>
      <c r="U519" s="503"/>
      <c r="V519" s="496"/>
      <c r="W519" s="496"/>
      <c r="X519" s="496"/>
      <c r="Y519" s="496"/>
      <c r="Z519" s="496"/>
      <c r="AA519" s="496"/>
      <c r="AB519" s="496"/>
      <c r="AC519" s="496"/>
      <c r="AD519" s="496"/>
      <c r="AE519" s="496"/>
      <c r="AF519" s="496"/>
      <c r="AG519" s="496"/>
      <c r="AH519" s="496"/>
      <c r="AI519" s="496"/>
      <c r="AJ519" s="496"/>
      <c r="AK519" s="496"/>
      <c r="AL519" s="496"/>
      <c r="AM519" s="496"/>
      <c r="AN519" s="496"/>
      <c r="AO519" s="496"/>
      <c r="AP519" s="496"/>
      <c r="AQ519" s="496"/>
      <c r="AR519" s="496"/>
      <c r="AS519" s="496"/>
      <c r="AT519" s="496"/>
      <c r="AU519" s="496"/>
      <c r="AV519" s="496"/>
      <c r="AW519" s="496"/>
      <c r="AX519" s="496"/>
      <c r="AY519" s="496"/>
      <c r="AZ519" s="496"/>
      <c r="BA519" s="496"/>
      <c r="BB519" s="496"/>
      <c r="BC519" s="496"/>
      <c r="BD519" s="496"/>
      <c r="BE519" s="496"/>
      <c r="BF519" s="496"/>
      <c r="BG519" s="496"/>
      <c r="BH519" s="496"/>
      <c r="BI519" s="496"/>
      <c r="BJ519" s="496"/>
      <c r="BK519" s="496"/>
      <c r="BL519" s="496"/>
      <c r="BM519" s="496"/>
      <c r="BN519" s="496"/>
      <c r="BO519" s="496"/>
      <c r="BP519" s="496"/>
      <c r="BQ519" s="496"/>
      <c r="BR519" s="496"/>
      <c r="BS519" s="496"/>
      <c r="BT519" s="496"/>
      <c r="BU519" s="496"/>
      <c r="BV519" s="496"/>
      <c r="BW519" s="496"/>
      <c r="BX519" s="496"/>
      <c r="BY519" s="496"/>
      <c r="BZ519" s="496"/>
      <c r="CA519" s="496"/>
      <c r="CB519" s="496"/>
      <c r="CC519" s="496"/>
      <c r="CD519" s="496"/>
      <c r="CE519" s="496"/>
      <c r="CF519" s="496"/>
      <c r="CG519" s="496"/>
      <c r="CH519" s="496"/>
      <c r="CI519" s="496"/>
      <c r="CJ519" s="496"/>
      <c r="CK519" s="496"/>
      <c r="CL519" s="496"/>
      <c r="CM519" s="496"/>
      <c r="CN519" s="496"/>
      <c r="CO519" s="496"/>
      <c r="CP519" s="496"/>
      <c r="CQ519" s="496"/>
      <c r="CR519" s="496"/>
      <c r="CS519" s="496"/>
      <c r="CT519" s="496"/>
      <c r="CU519" s="496"/>
      <c r="CV519" s="496"/>
      <c r="CW519" s="496"/>
      <c r="CX519" s="496"/>
      <c r="CY519" s="496"/>
      <c r="CZ519" s="496"/>
      <c r="DA519" s="496"/>
      <c r="DB519" s="496"/>
      <c r="DC519" s="496"/>
      <c r="DD519" s="496"/>
      <c r="DE519" s="496"/>
      <c r="DF519" s="496"/>
      <c r="DG519" s="496"/>
      <c r="DH519" s="496"/>
      <c r="DI519" s="496"/>
      <c r="DJ519" s="496"/>
      <c r="DK519" s="496"/>
      <c r="DL519" s="496"/>
      <c r="DM519" s="496"/>
      <c r="DN519" s="496"/>
      <c r="DO519" s="496"/>
      <c r="DP519" s="496"/>
      <c r="DQ519" s="496"/>
      <c r="DR519" s="496"/>
      <c r="DS519" s="496"/>
      <c r="DT519" s="496"/>
      <c r="DU519" s="496"/>
      <c r="DV519" s="496"/>
      <c r="DW519" s="496"/>
      <c r="DX519" s="496"/>
      <c r="DY519" s="496"/>
      <c r="DZ519" s="496"/>
      <c r="EA519" s="496"/>
      <c r="EB519" s="496"/>
      <c r="EC519" s="496"/>
      <c r="ED519" s="496"/>
      <c r="EE519" s="496"/>
      <c r="EF519" s="496"/>
      <c r="EG519" s="496"/>
      <c r="EH519" s="496"/>
      <c r="EI519" s="496"/>
      <c r="EJ519" s="496"/>
      <c r="EK519" s="496"/>
      <c r="EL519" s="496"/>
      <c r="EM519" s="496"/>
      <c r="EN519" s="496"/>
      <c r="EO519" s="496"/>
      <c r="EP519" s="496"/>
      <c r="EQ519" s="496"/>
      <c r="ER519" s="496"/>
      <c r="ES519" s="496"/>
      <c r="ET519" s="496"/>
      <c r="EU519" s="496"/>
      <c r="EV519" s="496"/>
      <c r="EW519" s="496"/>
      <c r="EX519" s="496"/>
      <c r="EY519" s="496"/>
      <c r="EZ519" s="496"/>
      <c r="FA519" s="496"/>
      <c r="FB519" s="496"/>
      <c r="FC519" s="496"/>
      <c r="FD519" s="496"/>
      <c r="FE519" s="496"/>
      <c r="FF519" s="496"/>
      <c r="FG519" s="496"/>
      <c r="FH519" s="496"/>
      <c r="FI519" s="496"/>
      <c r="FJ519" s="496"/>
      <c r="FK519" s="496"/>
      <c r="FL519" s="496"/>
      <c r="FM519" s="496"/>
      <c r="FN519" s="496"/>
      <c r="FO519" s="496"/>
      <c r="FP519" s="496"/>
      <c r="FQ519" s="496"/>
      <c r="FR519" s="496"/>
      <c r="FS519" s="496"/>
      <c r="FT519" s="496"/>
      <c r="FU519" s="496"/>
      <c r="FV519" s="496"/>
      <c r="FW519" s="496"/>
      <c r="FX519" s="496"/>
      <c r="FY519" s="496"/>
      <c r="FZ519" s="496"/>
      <c r="GA519" s="496"/>
      <c r="GB519" s="496"/>
      <c r="GC519" s="496"/>
      <c r="GD519" s="496"/>
      <c r="GE519" s="496"/>
      <c r="GF519" s="496"/>
      <c r="GG519" s="496"/>
      <c r="GH519" s="496"/>
      <c r="GI519" s="496"/>
      <c r="GJ519" s="496"/>
      <c r="GK519" s="496"/>
      <c r="GL519" s="496"/>
      <c r="GM519" s="496"/>
      <c r="GN519" s="496"/>
      <c r="GO519" s="496"/>
      <c r="GP519" s="496"/>
      <c r="GQ519" s="496"/>
      <c r="GR519" s="496"/>
      <c r="GS519" s="496"/>
      <c r="GT519" s="496"/>
      <c r="GU519" s="496"/>
      <c r="GV519" s="496"/>
      <c r="GW519" s="496"/>
      <c r="GX519" s="496"/>
      <c r="GY519" s="496"/>
      <c r="GZ519" s="496"/>
      <c r="HA519" s="496"/>
      <c r="HB519" s="496"/>
      <c r="HC519" s="496"/>
      <c r="HD519" s="496"/>
      <c r="HE519" s="496"/>
      <c r="HF519" s="496"/>
      <c r="HG519" s="496"/>
      <c r="HH519" s="496"/>
      <c r="HI519" s="496"/>
      <c r="HJ519" s="496"/>
      <c r="HK519" s="496"/>
      <c r="HL519" s="496"/>
      <c r="HM519" s="496"/>
      <c r="HN519" s="496"/>
      <c r="HO519" s="496"/>
      <c r="HP519" s="496"/>
      <c r="HQ519" s="496"/>
      <c r="HR519" s="496"/>
      <c r="HS519" s="496"/>
      <c r="HT519" s="496"/>
      <c r="HU519" s="496"/>
      <c r="HV519" s="496"/>
      <c r="HW519" s="496"/>
      <c r="HX519" s="496"/>
      <c r="HY519" s="496"/>
      <c r="HZ519" s="496"/>
      <c r="IA519" s="496"/>
      <c r="IB519" s="496"/>
      <c r="IC519" s="496"/>
      <c r="ID519" s="496"/>
      <c r="IE519" s="496"/>
      <c r="IF519" s="496"/>
      <c r="IG519" s="496"/>
      <c r="IH519" s="496"/>
      <c r="II519" s="496"/>
      <c r="IJ519" s="496"/>
      <c r="IK519" s="496"/>
      <c r="IL519" s="496"/>
      <c r="IM519" s="496"/>
      <c r="IN519" s="496"/>
      <c r="IO519" s="496"/>
      <c r="IP519" s="496"/>
      <c r="IQ519" s="496"/>
      <c r="IR519" s="496"/>
      <c r="IS519" s="496"/>
      <c r="IT519" s="496"/>
      <c r="IU519" s="496"/>
      <c r="IV519" s="496"/>
      <c r="IW519" s="496"/>
    </row>
    <row r="520" customFormat="false" ht="12.75" hidden="false" customHeight="false" outlineLevel="1" collapsed="false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1" collapsed="false">
      <c r="A522" s="13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8.75" hidden="false" customHeight="false" outlineLevel="1" collapsed="false">
      <c r="A523" s="479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18"/>
      <c r="B524" s="131"/>
      <c r="C524" s="131"/>
      <c r="D524" s="131"/>
      <c r="E524" s="131"/>
      <c r="F524" s="131"/>
      <c r="G524" s="131"/>
      <c r="H524" s="131"/>
      <c r="I524" s="131"/>
      <c r="J524" s="131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509"/>
      <c r="B525" s="510"/>
      <c r="C525" s="510"/>
      <c r="D525" s="510"/>
      <c r="E525" s="510"/>
      <c r="F525" s="510"/>
      <c r="G525" s="510"/>
      <c r="H525" s="510"/>
      <c r="I525" s="510"/>
      <c r="J525" s="510"/>
      <c r="K525" s="510"/>
      <c r="L525" s="510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1" collapsed="false">
      <c r="A527" s="219"/>
      <c r="B527" s="216"/>
      <c r="C527" s="216"/>
      <c r="D527" s="216"/>
      <c r="E527" s="216"/>
      <c r="F527" s="216"/>
      <c r="G527" s="216"/>
      <c r="H527" s="216"/>
      <c r="I527" s="216"/>
      <c r="J527" s="216"/>
      <c r="K527" s="216"/>
      <c r="L527" s="216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2" collapsed="false">
      <c r="A528" s="418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2" collapsed="false">
      <c r="A529" s="177"/>
      <c r="B529" s="480"/>
      <c r="C529" s="480"/>
      <c r="D529" s="480"/>
      <c r="E529" s="480"/>
      <c r="F529" s="480"/>
      <c r="G529" s="480"/>
      <c r="H529" s="480"/>
      <c r="I529" s="480"/>
      <c r="J529" s="480"/>
      <c r="K529" s="480"/>
      <c r="L529" s="480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2" collapsed="false">
      <c r="A530" s="177"/>
      <c r="B530" s="480"/>
      <c r="C530" s="480"/>
      <c r="D530" s="480"/>
      <c r="E530" s="480"/>
      <c r="F530" s="480"/>
      <c r="G530" s="480"/>
      <c r="H530" s="480"/>
      <c r="I530" s="480"/>
      <c r="J530" s="480"/>
      <c r="K530" s="480"/>
      <c r="L530" s="480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2" collapsed="false">
      <c r="A531" s="511"/>
      <c r="B531" s="480"/>
      <c r="C531" s="480"/>
      <c r="D531" s="480"/>
      <c r="E531" s="480"/>
      <c r="F531" s="480"/>
      <c r="G531" s="480"/>
      <c r="H531" s="480"/>
      <c r="I531" s="480"/>
      <c r="J531" s="480"/>
      <c r="K531" s="480"/>
      <c r="L531" s="480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2" collapsed="false">
      <c r="A532" s="177"/>
      <c r="B532" s="480"/>
      <c r="C532" s="480"/>
      <c r="D532" s="480"/>
      <c r="E532" s="480"/>
      <c r="F532" s="480"/>
      <c r="G532" s="480"/>
      <c r="H532" s="480"/>
      <c r="I532" s="480"/>
      <c r="J532" s="480"/>
      <c r="K532" s="480"/>
      <c r="L532" s="480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2" collapsed="false">
      <c r="A533" s="131"/>
      <c r="B533" s="480"/>
      <c r="C533" s="480"/>
      <c r="D533" s="480"/>
      <c r="E533" s="480"/>
      <c r="F533" s="480"/>
      <c r="G533" s="480"/>
      <c r="H533" s="480"/>
      <c r="I533" s="480"/>
      <c r="J533" s="480"/>
      <c r="K533" s="480"/>
      <c r="L533" s="480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2" collapsed="false">
      <c r="A534" s="418"/>
      <c r="B534" s="480"/>
      <c r="C534" s="480"/>
      <c r="D534" s="480"/>
      <c r="E534" s="480"/>
      <c r="F534" s="480"/>
      <c r="G534" s="480"/>
      <c r="H534" s="480"/>
      <c r="I534" s="480"/>
      <c r="J534" s="480"/>
      <c r="K534" s="480"/>
      <c r="L534" s="480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2" collapsed="false">
      <c r="A535" s="177"/>
      <c r="B535" s="480"/>
      <c r="C535" s="480"/>
      <c r="D535" s="480"/>
      <c r="E535" s="480"/>
      <c r="F535" s="480"/>
      <c r="G535" s="480"/>
      <c r="H535" s="480"/>
      <c r="I535" s="480"/>
      <c r="J535" s="480"/>
      <c r="K535" s="480"/>
      <c r="L535" s="480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2" collapsed="false">
      <c r="A536" s="177"/>
      <c r="B536" s="480"/>
      <c r="C536" s="480"/>
      <c r="D536" s="480"/>
      <c r="E536" s="480"/>
      <c r="F536" s="480"/>
      <c r="G536" s="480"/>
      <c r="H536" s="480"/>
      <c r="I536" s="480"/>
      <c r="J536" s="480"/>
      <c r="K536" s="480"/>
      <c r="L536" s="480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2" collapsed="false">
      <c r="A537" s="177"/>
      <c r="B537" s="480"/>
      <c r="C537" s="480"/>
      <c r="D537" s="480"/>
      <c r="E537" s="480"/>
      <c r="F537" s="480"/>
      <c r="G537" s="480"/>
      <c r="H537" s="480"/>
      <c r="I537" s="480"/>
      <c r="J537" s="480"/>
      <c r="K537" s="480"/>
      <c r="L537" s="480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2" collapsed="false">
      <c r="A538" s="177"/>
      <c r="B538" s="480"/>
      <c r="C538" s="480"/>
      <c r="D538" s="480"/>
      <c r="E538" s="480"/>
      <c r="F538" s="480"/>
      <c r="G538" s="480"/>
      <c r="H538" s="480"/>
      <c r="I538" s="480"/>
      <c r="J538" s="480"/>
      <c r="K538" s="480"/>
      <c r="L538" s="480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2" collapsed="false">
      <c r="A539" s="177"/>
      <c r="B539" s="480"/>
      <c r="C539" s="480"/>
      <c r="D539" s="480"/>
      <c r="E539" s="480"/>
      <c r="F539" s="480"/>
      <c r="G539" s="480"/>
      <c r="H539" s="480"/>
      <c r="I539" s="480"/>
      <c r="J539" s="480"/>
      <c r="K539" s="480"/>
      <c r="L539" s="480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2" collapsed="false">
      <c r="A540" s="177"/>
      <c r="B540" s="480"/>
      <c r="C540" s="480"/>
      <c r="D540" s="480"/>
      <c r="E540" s="480"/>
      <c r="F540" s="480"/>
      <c r="G540" s="480"/>
      <c r="H540" s="480"/>
      <c r="I540" s="480"/>
      <c r="J540" s="480"/>
      <c r="K540" s="480"/>
      <c r="L540" s="480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2" collapsed="false">
      <c r="A541" s="177"/>
      <c r="B541" s="480"/>
      <c r="C541" s="480"/>
      <c r="D541" s="480"/>
      <c r="E541" s="480"/>
      <c r="F541" s="480"/>
      <c r="G541" s="480"/>
      <c r="H541" s="480"/>
      <c r="I541" s="480"/>
      <c r="J541" s="480"/>
      <c r="K541" s="480"/>
      <c r="L541" s="480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true" customHeight="false" outlineLevel="2" collapsed="false">
      <c r="A542" s="177"/>
      <c r="B542" s="480"/>
      <c r="C542" s="480"/>
      <c r="D542" s="480"/>
      <c r="E542" s="480"/>
      <c r="F542" s="480"/>
      <c r="G542" s="480"/>
      <c r="H542" s="480"/>
      <c r="I542" s="480"/>
      <c r="J542" s="480"/>
      <c r="K542" s="480"/>
      <c r="L542" s="480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true" customHeight="false" outlineLevel="2" collapsed="false">
      <c r="A543" s="177"/>
      <c r="B543" s="480"/>
      <c r="C543" s="480"/>
      <c r="D543" s="480"/>
      <c r="E543" s="480"/>
      <c r="F543" s="480"/>
      <c r="G543" s="480"/>
      <c r="H543" s="480"/>
      <c r="I543" s="480"/>
      <c r="J543" s="480"/>
      <c r="K543" s="480"/>
      <c r="L543" s="480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true" customHeight="false" outlineLevel="2" collapsed="false">
      <c r="A544" s="177"/>
      <c r="B544" s="480"/>
      <c r="C544" s="480"/>
      <c r="D544" s="480"/>
      <c r="E544" s="480"/>
      <c r="F544" s="480"/>
      <c r="G544" s="480"/>
      <c r="H544" s="480"/>
      <c r="I544" s="480"/>
      <c r="J544" s="480"/>
      <c r="K544" s="480"/>
      <c r="L544" s="480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true" customHeight="false" outlineLevel="2" collapsed="false">
      <c r="A545" s="131"/>
      <c r="B545" s="480"/>
      <c r="C545" s="480"/>
      <c r="D545" s="480"/>
      <c r="E545" s="480"/>
      <c r="F545" s="480"/>
      <c r="G545" s="480"/>
      <c r="H545" s="480"/>
      <c r="I545" s="480"/>
      <c r="J545" s="480"/>
      <c r="K545" s="480"/>
      <c r="L545" s="480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true" customHeight="false" outlineLevel="2" collapsed="false">
      <c r="A546" s="131"/>
      <c r="B546" s="480"/>
      <c r="C546" s="480"/>
      <c r="D546" s="480"/>
      <c r="E546" s="480"/>
      <c r="F546" s="480"/>
      <c r="G546" s="480"/>
      <c r="H546" s="480"/>
      <c r="I546" s="480"/>
      <c r="J546" s="480"/>
      <c r="K546" s="480"/>
      <c r="L546" s="480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true" customHeight="false" outlineLevel="2" collapsed="false">
      <c r="A547" s="131"/>
      <c r="B547" s="480"/>
      <c r="C547" s="480"/>
      <c r="D547" s="480"/>
      <c r="E547" s="480"/>
      <c r="F547" s="480"/>
      <c r="G547" s="480"/>
      <c r="H547" s="480"/>
      <c r="I547" s="480"/>
      <c r="J547" s="480"/>
      <c r="K547" s="480"/>
      <c r="L547" s="480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true" customHeight="false" outlineLevel="2" collapsed="false">
      <c r="A548" s="177"/>
      <c r="B548" s="480"/>
      <c r="C548" s="480"/>
      <c r="D548" s="480"/>
      <c r="E548" s="480"/>
      <c r="F548" s="480"/>
      <c r="G548" s="480"/>
      <c r="H548" s="480"/>
      <c r="I548" s="480"/>
      <c r="J548" s="480"/>
      <c r="K548" s="480"/>
      <c r="L548" s="480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true" customHeight="false" outlineLevel="2" collapsed="false">
      <c r="A549" s="131"/>
      <c r="B549" s="480"/>
      <c r="C549" s="480"/>
      <c r="D549" s="480"/>
      <c r="E549" s="480"/>
      <c r="F549" s="480"/>
      <c r="G549" s="480"/>
      <c r="H549" s="480"/>
      <c r="I549" s="480"/>
      <c r="J549" s="480"/>
      <c r="K549" s="480"/>
      <c r="L549" s="480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true" customHeight="false" outlineLevel="2" collapsed="false">
      <c r="A550" s="131"/>
      <c r="B550" s="480"/>
      <c r="C550" s="480"/>
      <c r="D550" s="480"/>
      <c r="E550" s="480"/>
      <c r="F550" s="480"/>
      <c r="G550" s="480"/>
      <c r="H550" s="480"/>
      <c r="I550" s="480"/>
      <c r="J550" s="480"/>
      <c r="K550" s="480"/>
      <c r="L550" s="480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true" customHeight="false" outlineLevel="2" collapsed="false">
      <c r="A551" s="418"/>
      <c r="B551" s="480"/>
      <c r="C551" s="480"/>
      <c r="D551" s="480"/>
      <c r="E551" s="480"/>
      <c r="F551" s="480"/>
      <c r="G551" s="480"/>
      <c r="H551" s="480"/>
      <c r="I551" s="480"/>
      <c r="J551" s="480"/>
      <c r="K551" s="480"/>
      <c r="L551" s="480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true" customHeight="false" outlineLevel="2" collapsed="false">
      <c r="A552" s="177"/>
      <c r="B552" s="480"/>
      <c r="C552" s="480"/>
      <c r="D552" s="480"/>
      <c r="E552" s="480"/>
      <c r="F552" s="480"/>
      <c r="G552" s="480"/>
      <c r="H552" s="480"/>
      <c r="I552" s="480"/>
      <c r="J552" s="480"/>
      <c r="K552" s="480"/>
      <c r="L552" s="480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1" collapsed="true">
      <c r="A553" s="418"/>
      <c r="B553" s="480"/>
      <c r="C553" s="480"/>
      <c r="D553" s="480"/>
      <c r="E553" s="480"/>
      <c r="F553" s="480"/>
      <c r="G553" s="480"/>
      <c r="H553" s="480"/>
      <c r="I553" s="480"/>
      <c r="J553" s="480"/>
      <c r="K553" s="480"/>
      <c r="L553" s="480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1" collapsed="false">
      <c r="A554" s="418"/>
      <c r="B554" s="480"/>
      <c r="C554" s="480"/>
      <c r="D554" s="480"/>
      <c r="E554" s="480"/>
      <c r="F554" s="480"/>
      <c r="G554" s="480"/>
      <c r="H554" s="480"/>
      <c r="I554" s="480"/>
      <c r="J554" s="480"/>
      <c r="K554" s="480"/>
      <c r="L554" s="480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1" collapsed="false">
      <c r="A555" s="418"/>
      <c r="B555" s="480"/>
      <c r="C555" s="480"/>
      <c r="D555" s="480"/>
      <c r="E555" s="480"/>
      <c r="F555" s="480"/>
      <c r="G555" s="480"/>
      <c r="H555" s="480"/>
      <c r="I555" s="480"/>
      <c r="J555" s="480"/>
      <c r="K555" s="480"/>
      <c r="L555" s="480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1" collapsed="false">
      <c r="A556" s="131"/>
      <c r="B556" s="480"/>
      <c r="C556" s="480"/>
      <c r="D556" s="480"/>
      <c r="E556" s="480"/>
      <c r="F556" s="480"/>
      <c r="G556" s="480"/>
      <c r="H556" s="480"/>
      <c r="I556" s="480"/>
      <c r="J556" s="480"/>
      <c r="K556" s="480"/>
      <c r="L556" s="480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1" collapsed="false">
      <c r="A557" s="131"/>
      <c r="B557" s="480"/>
      <c r="C557" s="480"/>
      <c r="D557" s="480"/>
      <c r="E557" s="480"/>
      <c r="F557" s="480"/>
      <c r="G557" s="480"/>
      <c r="H557" s="480"/>
      <c r="I557" s="480"/>
      <c r="J557" s="480"/>
      <c r="K557" s="480"/>
      <c r="L557" s="480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1" collapsed="false">
      <c r="A558" s="418"/>
      <c r="B558" s="480"/>
      <c r="C558" s="480"/>
      <c r="D558" s="480"/>
      <c r="E558" s="480"/>
      <c r="F558" s="480"/>
      <c r="G558" s="480"/>
      <c r="H558" s="480"/>
      <c r="I558" s="480"/>
      <c r="J558" s="480"/>
      <c r="K558" s="480"/>
      <c r="L558" s="480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1" collapsed="false">
      <c r="A559" s="418"/>
      <c r="B559" s="480"/>
      <c r="C559" s="480"/>
      <c r="D559" s="480"/>
      <c r="E559" s="480"/>
      <c r="F559" s="480"/>
      <c r="G559" s="480"/>
      <c r="H559" s="480"/>
      <c r="I559" s="480"/>
      <c r="J559" s="480"/>
      <c r="K559" s="480"/>
      <c r="L559" s="480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1" collapsed="false">
      <c r="A560" s="418"/>
      <c r="B560" s="480"/>
      <c r="C560" s="480"/>
      <c r="D560" s="480"/>
      <c r="E560" s="480"/>
      <c r="F560" s="480"/>
      <c r="G560" s="480"/>
      <c r="H560" s="480"/>
      <c r="I560" s="480"/>
      <c r="J560" s="480"/>
      <c r="K560" s="480"/>
      <c r="L560" s="480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1" collapsed="false">
      <c r="A561" s="418"/>
      <c r="B561" s="480"/>
      <c r="C561" s="480"/>
      <c r="D561" s="480"/>
      <c r="E561" s="480"/>
      <c r="F561" s="480"/>
      <c r="G561" s="480"/>
      <c r="H561" s="480"/>
      <c r="I561" s="480"/>
      <c r="J561" s="480"/>
      <c r="K561" s="480"/>
      <c r="L561" s="480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480"/>
      <c r="E562" s="480"/>
      <c r="F562" s="480"/>
      <c r="G562" s="480"/>
      <c r="H562" s="480"/>
      <c r="I562" s="480"/>
      <c r="J562" s="480"/>
      <c r="K562" s="480"/>
      <c r="L562" s="480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480"/>
      <c r="E563" s="480"/>
      <c r="F563" s="480"/>
      <c r="G563" s="480"/>
      <c r="H563" s="480"/>
      <c r="I563" s="480"/>
      <c r="J563" s="480"/>
      <c r="K563" s="480"/>
      <c r="L563" s="480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480"/>
      <c r="E564" s="480"/>
      <c r="F564" s="480"/>
      <c r="G564" s="480"/>
      <c r="H564" s="480"/>
      <c r="I564" s="480"/>
      <c r="J564" s="480"/>
      <c r="K564" s="480"/>
      <c r="L564" s="480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480"/>
      <c r="E565" s="480"/>
      <c r="F565" s="480"/>
      <c r="G565" s="480"/>
      <c r="H565" s="480"/>
      <c r="I565" s="480"/>
      <c r="J565" s="480"/>
      <c r="K565" s="480"/>
      <c r="L565" s="480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480"/>
      <c r="E566" s="480"/>
      <c r="F566" s="480"/>
      <c r="G566" s="480"/>
      <c r="H566" s="480"/>
      <c r="I566" s="480"/>
      <c r="J566" s="480"/>
      <c r="K566" s="480"/>
      <c r="L566" s="480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  <row r="769" customFormat="false" ht="12.75" hidden="false" customHeight="false" outlineLevel="0" collapsed="false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</row>
    <row r="770" customFormat="false" ht="12.75" hidden="false" customHeight="false" outlineLevel="0" collapsed="false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</row>
    <row r="771" customFormat="false" ht="12.75" hidden="false" customHeight="false" outlineLevel="0" collapsed="false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</row>
    <row r="772" customFormat="false" ht="12.75" hidden="false" customHeight="false" outlineLevel="0" collapsed="false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</row>
    <row r="773" customFormat="false" ht="12.75" hidden="false" customHeight="false" outlineLevel="0" collapsed="false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</row>
    <row r="774" customFormat="false" ht="12.75" hidden="false" customHeight="false" outlineLevel="0" collapsed="false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</row>
    <row r="775" customFormat="false" ht="12.75" hidden="false" customHeight="false" outlineLevel="0" collapsed="false">
      <c r="A775" s="131"/>
      <c r="B775" s="131"/>
      <c r="C775" s="131"/>
      <c r="D775" s="131"/>
      <c r="E775" s="131"/>
      <c r="F775" s="131"/>
      <c r="G775" s="131"/>
      <c r="H775" s="131"/>
      <c r="I775" s="131"/>
      <c r="J775" s="131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7.41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56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262</v>
      </c>
      <c r="B2" s="437"/>
      <c r="C2" s="437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f aca="false">Brownsville!B5</f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</row>
    <row r="6" customFormat="false" ht="12.75" hidden="false" customHeight="false" outlineLevel="0" collapsed="false">
      <c r="A6" s="219"/>
      <c r="B6" s="505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8"/>
      <c r="W7" s="438"/>
      <c r="X7" s="438"/>
      <c r="Y7" s="217" t="n">
        <f aca="false">SUM(Z7:AS7)-SUM(Z8:AS8)</f>
        <v>0</v>
      </c>
      <c r="Z7" s="218" t="n">
        <f aca="false">B10+B11</f>
        <v>886.0779352</v>
      </c>
      <c r="AA7" s="218" t="n">
        <f aca="false">C10+C11</f>
        <v>912.660273256</v>
      </c>
      <c r="AB7" s="218" t="n">
        <f aca="false">D10+D11</f>
        <v>940.04008145368</v>
      </c>
      <c r="AC7" s="218" t="n">
        <f aca="false">E16</f>
        <v>630.588640897291</v>
      </c>
      <c r="AD7" s="218" t="n">
        <f aca="false">F16</f>
        <v>649.506300124209</v>
      </c>
      <c r="AE7" s="218" t="n">
        <f aca="false">G16</f>
        <v>668.991489127935</v>
      </c>
      <c r="AF7" s="218" t="n">
        <f aca="false">H16</f>
        <v>689.061233801774</v>
      </c>
      <c r="AG7" s="218" t="n">
        <f aca="false">I16</f>
        <v>709.733070815827</v>
      </c>
      <c r="AH7" s="218" t="n">
        <f aca="false">J16</f>
        <v>731.025062940302</v>
      </c>
      <c r="AI7" s="218" t="n">
        <f aca="false">K16</f>
        <v>752.955814828511</v>
      </c>
      <c r="AJ7" s="218" t="n">
        <f aca="false">L16</f>
        <v>775.544489273366</v>
      </c>
      <c r="AK7" s="218" t="n">
        <f aca="false">M16</f>
        <v>798.810823951567</v>
      </c>
      <c r="AL7" s="218" t="n">
        <f aca="false">N16</f>
        <v>822.775148670114</v>
      </c>
      <c r="AM7" s="218" t="n">
        <f aca="false">O16</f>
        <v>847.458403130218</v>
      </c>
      <c r="AN7" s="218" t="n">
        <f aca="false">P16</f>
        <v>872.882155224124</v>
      </c>
      <c r="AO7" s="218" t="n">
        <f aca="false">Q16</f>
        <v>899.068619880848</v>
      </c>
      <c r="AP7" s="218" t="n">
        <f aca="false">R16</f>
        <v>926.040678477273</v>
      </c>
      <c r="AQ7" s="218" t="n">
        <f aca="false">S16</f>
        <v>953.821898831592</v>
      </c>
      <c r="AR7" s="218" t="n">
        <f aca="false">T16</f>
        <v>982.436555796539</v>
      </c>
      <c r="AS7" s="218" t="n">
        <f aca="false">U16</f>
        <v>1011.90965247044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8"/>
      <c r="W8" s="1"/>
      <c r="X8" s="1"/>
      <c r="Y8" s="217" t="n">
        <v>0</v>
      </c>
      <c r="Z8" s="439" t="n">
        <f aca="false">B23+B24</f>
        <v>886.0779352</v>
      </c>
      <c r="AA8" s="439" t="n">
        <f aca="false">C23+C24</f>
        <v>912.660273256</v>
      </c>
      <c r="AB8" s="439" t="n">
        <f aca="false">D23+D24</f>
        <v>940.04008145368</v>
      </c>
      <c r="AC8" s="439" t="n">
        <f aca="false">E23+1/3*E24</f>
        <v>630.588640897291</v>
      </c>
      <c r="AD8" s="439" t="n">
        <f aca="false">F23+1/3*F24</f>
        <v>649.506300124209</v>
      </c>
      <c r="AE8" s="439" t="n">
        <f aca="false">G23+1/3*G24</f>
        <v>668.991489127935</v>
      </c>
      <c r="AF8" s="439" t="n">
        <f aca="false">H23+1/3*H24</f>
        <v>689.061233801774</v>
      </c>
      <c r="AG8" s="439" t="n">
        <f aca="false">I23+1/3*I24</f>
        <v>709.733070815827</v>
      </c>
      <c r="AH8" s="439" t="n">
        <f aca="false">J23+1/3*J24</f>
        <v>731.025062940302</v>
      </c>
      <c r="AI8" s="439" t="n">
        <f aca="false">K23+1/3*K24</f>
        <v>752.955814828511</v>
      </c>
      <c r="AJ8" s="439" t="n">
        <f aca="false">L23+1/3*L24</f>
        <v>775.544489273366</v>
      </c>
      <c r="AK8" s="439" t="n">
        <f aca="false">M23+1/3*M24</f>
        <v>798.810823951567</v>
      </c>
      <c r="AL8" s="439" t="n">
        <f aca="false">N23+1/3*N24</f>
        <v>822.775148670114</v>
      </c>
      <c r="AM8" s="439" t="n">
        <f aca="false">O23+1/3*O24</f>
        <v>847.458403130218</v>
      </c>
      <c r="AN8" s="439" t="n">
        <f aca="false">P23+1/3*P24</f>
        <v>872.882155224124</v>
      </c>
      <c r="AO8" s="439" t="n">
        <f aca="false">Q23+1/3*Q24</f>
        <v>899.068619880848</v>
      </c>
      <c r="AP8" s="439" t="n">
        <f aca="false">R23+1/3*R24</f>
        <v>926.040678477273</v>
      </c>
      <c r="AQ8" s="439" t="n">
        <f aca="false">S23+1/3*S24</f>
        <v>953.821898831592</v>
      </c>
      <c r="AR8" s="439" t="n">
        <f aca="false">T23+1/3*T24</f>
        <v>982.436555796539</v>
      </c>
      <c r="AS8" s="439" t="n">
        <f aca="false">U23+1/3*U24</f>
        <v>1011.90965247044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Assumption'!D27*12*Assumptions!$E$9</f>
        <v>17808</v>
      </c>
      <c r="C9" s="26" t="n">
        <f aca="false">'Power Price Assumption'!E27*12*Assumptions!$E$9</f>
        <v>17808</v>
      </c>
      <c r="D9" s="26" t="n">
        <f aca="false">'Power Price Assumption'!F27*12*Assumptions!$E$9</f>
        <v>17808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8"/>
      <c r="W9" s="224" t="n">
        <f aca="false">SUM(B9:U9)</f>
        <v>53424</v>
      </c>
      <c r="X9" s="1"/>
      <c r="Y9" s="217"/>
      <c r="Z9" s="221" t="n">
        <f aca="false">Z7-Z8</f>
        <v>0</v>
      </c>
      <c r="AA9" s="221" t="n">
        <f aca="false">AA7-AA8</f>
        <v>0</v>
      </c>
      <c r="AB9" s="221" t="n">
        <f aca="false">AB7-AB8</f>
        <v>0</v>
      </c>
      <c r="AC9" s="221" t="n">
        <f aca="false">AC7-AC8</f>
        <v>0</v>
      </c>
      <c r="AD9" s="221" t="n">
        <f aca="false">AD7-AD8</f>
        <v>0</v>
      </c>
      <c r="AE9" s="221" t="n">
        <f aca="false">AE7-AE8</f>
        <v>0</v>
      </c>
      <c r="AF9" s="221" t="n">
        <f aca="false">AF7-AF8</f>
        <v>0</v>
      </c>
      <c r="AG9" s="221" t="n">
        <f aca="false">AG7-AG8</f>
        <v>0</v>
      </c>
      <c r="AH9" s="221" t="n">
        <f aca="false">AH7-AH8</f>
        <v>0</v>
      </c>
      <c r="AI9" s="221" t="n">
        <f aca="false">AI7-AI8</f>
        <v>0</v>
      </c>
      <c r="AJ9" s="221" t="n">
        <f aca="false">AJ7-AJ8</f>
        <v>0</v>
      </c>
      <c r="AK9" s="221" t="n">
        <f aca="false">AK7-AK8</f>
        <v>0</v>
      </c>
      <c r="AL9" s="221" t="n">
        <f aca="false">AL7-AL8</f>
        <v>0</v>
      </c>
      <c r="AM9" s="221" t="n">
        <f aca="false">AM7-AM8</f>
        <v>0</v>
      </c>
      <c r="AN9" s="221" t="n">
        <f aca="false">AN7-AN8</f>
        <v>0</v>
      </c>
      <c r="AO9" s="221" t="n">
        <f aca="false">AO7-AO8</f>
        <v>0</v>
      </c>
      <c r="AP9" s="221" t="n">
        <f aca="false">AP7-AP8</f>
        <v>0</v>
      </c>
      <c r="AQ9" s="221" t="n">
        <f aca="false">AQ7-AQ8</f>
        <v>0</v>
      </c>
      <c r="AR9" s="221" t="n">
        <f aca="false">AR7-AR8</f>
        <v>0</v>
      </c>
      <c r="AS9" s="221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122</v>
      </c>
      <c r="B10" s="26" t="n">
        <f aca="false">Assumptions!E19*Assumptions!E17/1000*(1+Assumptions!$E$25)</f>
        <v>422.5779352</v>
      </c>
      <c r="C10" s="26" t="n">
        <f aca="false">B10*(1+Assumptions!$E$25)</f>
        <v>435.255273256</v>
      </c>
      <c r="D10" s="26" t="n">
        <f aca="false">C10*(1+Assumptions!$E$25)</f>
        <v>448.31293145368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8"/>
      <c r="W10" s="224" t="n">
        <f aca="false">SUM(B10:U10)</f>
        <v>1306.14613990968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123</v>
      </c>
      <c r="B11" s="34" t="n">
        <f aca="false">Assumptions!$E$18*Assumptions!$E$11*Assumptions!$E$8/1000*(1+Assumptions!$E$25)</f>
        <v>463.5</v>
      </c>
      <c r="C11" s="224" t="n">
        <f aca="false">B11*(1+Assumptions!$E$25)</f>
        <v>477.405</v>
      </c>
      <c r="D11" s="224" t="n">
        <f aca="false">C11*(1+Assumptions!$E$25)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8"/>
      <c r="W11" s="224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Contract'!$C$23/3</f>
        <v>#VALUE!</v>
      </c>
      <c r="C12" s="34" t="e">
        <f aca="false">'Amortization of Power Contract'!$C$23/3</f>
        <v>#VALUE!</v>
      </c>
      <c r="D12" s="34" t="e">
        <f aca="false">'Amortization of Power Contract'!$C$23/3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8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8"/>
      <c r="W13" s="224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5" t="s">
        <v>125</v>
      </c>
      <c r="W14" s="224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Assumption'!G27*Assumptions!$E$9*12</f>
        <v>28580.6902597317</v>
      </c>
      <c r="F15" s="26" t="n">
        <f aca="false">'Power Price Assumption'!H27*Assumptions!$E$9*12</f>
        <v>29997.9031916291</v>
      </c>
      <c r="G15" s="26" t="n">
        <f aca="false">'Power Price Assumption'!I27*Assumptions!$E$9*12</f>
        <v>30382.5874909018</v>
      </c>
      <c r="H15" s="26" t="n">
        <f aca="false">'Power Price Assumption'!J27*Assumptions!$E$9*12</f>
        <v>30772.2048686354</v>
      </c>
      <c r="I15" s="26" t="n">
        <f aca="false">'Power Price Assumption'!K27*Assumptions!$E$9*12</f>
        <v>31166.8185851792</v>
      </c>
      <c r="J15" s="26" t="n">
        <f aca="false">'Power Price Assumption'!L27*Assumptions!$E$9*12</f>
        <v>31566.4927121143</v>
      </c>
      <c r="K15" s="26" t="n">
        <f aca="false">'Power Price Assumption'!M27*Assumptions!$E$9*12</f>
        <v>31971.2921426574</v>
      </c>
      <c r="L15" s="26" t="n">
        <f aca="false">'Power Price Assumption'!N27*Assumptions!$E$9*12</f>
        <v>32576.2578942585</v>
      </c>
      <c r="M15" s="26" t="n">
        <f aca="false">'Power Price Assumption'!O27*Assumptions!$E$9*12</f>
        <v>33192.6709016971</v>
      </c>
      <c r="N15" s="26" t="n">
        <f aca="false">'Power Price Assumption'!P27*Assumptions!$E$9*12</f>
        <v>33820.7477717246</v>
      </c>
      <c r="O15" s="26" t="n">
        <f aca="false">'Power Price Assumption'!Q27*Assumptions!$E$9*12</f>
        <v>34460.709209759</v>
      </c>
      <c r="P15" s="26" t="n">
        <f aca="false">'Power Price Assumption'!R27*Assumptions!$E$9*12</f>
        <v>35112.7800974407</v>
      </c>
      <c r="Q15" s="26" t="n">
        <f aca="false">'Power Price Assumption'!S27*Assumptions!$E$9*12</f>
        <v>35613.7487290496</v>
      </c>
      <c r="R15" s="26" t="n">
        <f aca="false">'Power Price Assumption'!T27*Assumptions!$E$9*12</f>
        <v>36121.8648884009</v>
      </c>
      <c r="S15" s="26" t="n">
        <f aca="false">'Power Price Assumption'!U27*Assumptions!$E$9*12</f>
        <v>36637.2305522444</v>
      </c>
      <c r="T15" s="26" t="n">
        <f aca="false">'Power Price Assumption'!V27*Assumptions!$E$9*12</f>
        <v>37159.9491522745</v>
      </c>
      <c r="U15" s="26" t="n">
        <f aca="false">'Power Price Assumption'!W27*Assumptions!$E$9*12</f>
        <v>37690.1255958889</v>
      </c>
      <c r="V15" s="440"/>
      <c r="W15" s="224" t="n">
        <f aca="false">SUM(B15:U15)</f>
        <v>566824.074043587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40"/>
      <c r="BE15" s="440"/>
      <c r="BF15" s="440"/>
      <c r="BG15" s="440"/>
      <c r="BH15" s="440"/>
      <c r="BI15" s="440"/>
      <c r="BJ15" s="440"/>
      <c r="BK15" s="440"/>
      <c r="BL15" s="440"/>
      <c r="BM15" s="440"/>
      <c r="BN15" s="440"/>
      <c r="BO15" s="440"/>
      <c r="BP15" s="440"/>
      <c r="BQ15" s="440"/>
      <c r="BR15" s="440"/>
      <c r="BS15" s="440"/>
      <c r="BT15" s="440"/>
      <c r="BU15" s="440"/>
      <c r="BV15" s="440"/>
      <c r="BW15" s="440"/>
      <c r="BX15" s="440"/>
      <c r="BY15" s="440"/>
      <c r="BZ15" s="440"/>
      <c r="CA15" s="440"/>
      <c r="CB15" s="440"/>
      <c r="CC15" s="440"/>
      <c r="CD15" s="440"/>
      <c r="CE15" s="440"/>
      <c r="CF15" s="440"/>
      <c r="CG15" s="440"/>
      <c r="CH15" s="440"/>
      <c r="CI15" s="440"/>
      <c r="CJ15" s="440"/>
      <c r="CK15" s="440"/>
      <c r="CL15" s="440"/>
      <c r="CM15" s="440"/>
      <c r="CN15" s="440"/>
      <c r="CO15" s="440"/>
      <c r="CP15" s="440"/>
      <c r="CQ15" s="440"/>
      <c r="CR15" s="440"/>
      <c r="CS15" s="440"/>
      <c r="CT15" s="440"/>
      <c r="CU15" s="440"/>
      <c r="CV15" s="440"/>
      <c r="CW15" s="440"/>
      <c r="CX15" s="440"/>
      <c r="CY15" s="440"/>
      <c r="CZ15" s="440"/>
      <c r="DA15" s="440"/>
      <c r="DB15" s="440"/>
      <c r="DC15" s="440"/>
      <c r="DD15" s="440"/>
      <c r="DE15" s="440"/>
      <c r="DF15" s="440"/>
      <c r="DG15" s="440"/>
      <c r="DH15" s="440"/>
      <c r="DI15" s="440"/>
      <c r="DJ15" s="440"/>
      <c r="DK15" s="440"/>
      <c r="DL15" s="440"/>
      <c r="DM15" s="440"/>
      <c r="DN15" s="440"/>
      <c r="DO15" s="440"/>
      <c r="DP15" s="440"/>
      <c r="DQ15" s="440"/>
      <c r="DR15" s="440"/>
      <c r="DS15" s="440"/>
      <c r="DT15" s="440"/>
      <c r="DU15" s="440"/>
      <c r="DV15" s="440"/>
      <c r="DW15" s="440"/>
      <c r="DX15" s="440"/>
      <c r="DY15" s="440"/>
      <c r="DZ15" s="440"/>
      <c r="EA15" s="440"/>
      <c r="EB15" s="440"/>
      <c r="EC15" s="440"/>
      <c r="ED15" s="440"/>
      <c r="EE15" s="440"/>
      <c r="EF15" s="440"/>
      <c r="EG15" s="440"/>
      <c r="EH15" s="440"/>
      <c r="EI15" s="440"/>
      <c r="EJ15" s="440"/>
      <c r="EK15" s="440"/>
      <c r="EL15" s="440"/>
      <c r="EM15" s="440"/>
      <c r="EN15" s="440"/>
      <c r="EO15" s="440"/>
      <c r="EP15" s="440"/>
      <c r="EQ15" s="440"/>
      <c r="ER15" s="440"/>
      <c r="ES15" s="440"/>
      <c r="ET15" s="440"/>
      <c r="EU15" s="440"/>
      <c r="EV15" s="440"/>
      <c r="EW15" s="440"/>
      <c r="EX15" s="440"/>
      <c r="EY15" s="440"/>
      <c r="EZ15" s="440"/>
      <c r="FA15" s="440"/>
      <c r="FB15" s="440"/>
      <c r="FC15" s="440"/>
      <c r="FD15" s="440"/>
      <c r="FE15" s="440"/>
      <c r="FF15" s="440"/>
      <c r="FG15" s="440"/>
      <c r="FH15" s="440"/>
      <c r="FI15" s="440"/>
      <c r="FJ15" s="440"/>
      <c r="FK15" s="440"/>
      <c r="FL15" s="440"/>
      <c r="FM15" s="440"/>
      <c r="FN15" s="440"/>
      <c r="FO15" s="440"/>
      <c r="FP15" s="440"/>
      <c r="FQ15" s="440"/>
      <c r="FR15" s="440"/>
      <c r="FS15" s="440"/>
      <c r="FT15" s="440"/>
      <c r="FU15" s="440"/>
      <c r="FV15" s="440"/>
      <c r="FW15" s="440"/>
      <c r="FX15" s="440"/>
      <c r="FY15" s="440"/>
      <c r="FZ15" s="440"/>
      <c r="GA15" s="440"/>
      <c r="GB15" s="440"/>
      <c r="GC15" s="440"/>
      <c r="GD15" s="440"/>
      <c r="GE15" s="440"/>
      <c r="GF15" s="440"/>
      <c r="GG15" s="440"/>
      <c r="GH15" s="440"/>
      <c r="GI15" s="440"/>
      <c r="GJ15" s="440"/>
      <c r="GK15" s="440"/>
      <c r="GL15" s="440"/>
      <c r="GM15" s="440"/>
      <c r="GN15" s="440"/>
      <c r="GO15" s="440"/>
      <c r="GP15" s="440"/>
      <c r="GQ15" s="440"/>
      <c r="GR15" s="440"/>
      <c r="GS15" s="440"/>
      <c r="GT15" s="440"/>
      <c r="GU15" s="440"/>
      <c r="GV15" s="440"/>
      <c r="GW15" s="440"/>
      <c r="GX15" s="440"/>
      <c r="GY15" s="440"/>
      <c r="GZ15" s="440"/>
      <c r="HA15" s="440"/>
      <c r="HB15" s="440"/>
      <c r="HC15" s="440"/>
      <c r="HD15" s="440"/>
      <c r="HE15" s="440"/>
      <c r="HF15" s="440"/>
      <c r="HG15" s="440"/>
      <c r="HH15" s="440"/>
      <c r="HI15" s="440"/>
      <c r="HJ15" s="440"/>
      <c r="HK15" s="440"/>
      <c r="HL15" s="440"/>
      <c r="HM15" s="440"/>
      <c r="HN15" s="440"/>
      <c r="HO15" s="440"/>
      <c r="HP15" s="440"/>
      <c r="HQ15" s="440"/>
      <c r="HR15" s="440"/>
      <c r="HS15" s="440"/>
      <c r="HT15" s="440"/>
      <c r="HU15" s="440"/>
      <c r="HV15" s="440"/>
      <c r="HW15" s="440"/>
      <c r="HX15" s="440"/>
      <c r="HY15" s="440"/>
      <c r="HZ15" s="440"/>
      <c r="IA15" s="440"/>
      <c r="IB15" s="440"/>
      <c r="IC15" s="440"/>
      <c r="ID15" s="440"/>
      <c r="IE15" s="440"/>
      <c r="IF15" s="440"/>
      <c r="IG15" s="440"/>
      <c r="IH15" s="440"/>
      <c r="II15" s="440"/>
      <c r="IJ15" s="440"/>
      <c r="IK15" s="440"/>
      <c r="IL15" s="440"/>
      <c r="IM15" s="440"/>
      <c r="IN15" s="440"/>
      <c r="IO15" s="440"/>
      <c r="IP15" s="440"/>
      <c r="IQ15" s="440"/>
      <c r="IR15" s="440"/>
      <c r="IS15" s="440"/>
      <c r="IT15" s="440"/>
      <c r="IU15" s="440"/>
      <c r="IV15" s="440"/>
      <c r="IW15" s="440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1/3*Assumptions!$E$18*Assumptions!$E$11*Assumptions!$E$8/1000*(1+Assumptions!$E$25)^(E5-2000)+Assumptions!$E$19*Assumptions!$E$17*(1+Assumptions!$E$25)^(E5-2000)/1000</f>
        <v>630.588640897291</v>
      </c>
      <c r="F16" s="34" t="n">
        <f aca="false">1/3*Assumptions!$E$18*Assumptions!$E$11*Assumptions!$E$8/1000*(1+Assumptions!$E$25)^(F5-2000)+Assumptions!$E$19*Assumptions!$E$17*(1+Assumptions!$E$25)^(F5-2000)/1000</f>
        <v>649.506300124209</v>
      </c>
      <c r="G16" s="34" t="n">
        <f aca="false">1/3*Assumptions!$E$18*Assumptions!$E$11*Assumptions!$E$8/1000*(1+Assumptions!$E$25)^(G5-2000)+Assumptions!$E$19*Assumptions!$E$17*(1+Assumptions!$E$25)^(G5-2000)/1000</f>
        <v>668.991489127935</v>
      </c>
      <c r="H16" s="34" t="n">
        <f aca="false">1/3*Assumptions!$E$18*Assumptions!$E$11*Assumptions!$E$8/1000*(1+Assumptions!$E$25)^(H5-2000)+Assumptions!$E$19*Assumptions!$E$17*(1+Assumptions!$E$25)^(H5-2000)/1000</f>
        <v>689.061233801774</v>
      </c>
      <c r="I16" s="34" t="n">
        <f aca="false">1/3*Assumptions!$E$18*Assumptions!$E$11*Assumptions!$E$8/1000*(1+Assumptions!$E$25)^(I5-2000)+Assumptions!$E$19*Assumptions!$E$17*(1+Assumptions!$E$25)^(I5-2000)/1000</f>
        <v>709.733070815827</v>
      </c>
      <c r="J16" s="34" t="n">
        <f aca="false">1/3*Assumptions!$E$18*Assumptions!$E$11*Assumptions!$E$8/1000*(1+Assumptions!$E$25)^(J5-2000)+Assumptions!$E$19*Assumptions!$E$17*(1+Assumptions!$E$25)^(J5-2000)/1000</f>
        <v>731.025062940302</v>
      </c>
      <c r="K16" s="34" t="n">
        <f aca="false">1/3*Assumptions!$E$18*Assumptions!$E$11*Assumptions!$E$8/1000*(1+Assumptions!$E$25)^(K5-2000)+Assumptions!$E$19*Assumptions!$E$17*(1+Assumptions!$E$25)^(K5-2000)/1000</f>
        <v>752.955814828511</v>
      </c>
      <c r="L16" s="34" t="n">
        <f aca="false">1/3*Assumptions!$E$18*Assumptions!$E$11*Assumptions!$E$8/1000*(1+Assumptions!$E$25)^(L5-2000)+Assumptions!$E$19*Assumptions!$E$17*(1+Assumptions!$E$25)^(L5-2000)/1000</f>
        <v>775.544489273366</v>
      </c>
      <c r="M16" s="34" t="n">
        <f aca="false">1/3*Assumptions!$E$18*Assumptions!$E$11*Assumptions!$E$8/1000*(1+Assumptions!$E$25)^(M5-2000)+Assumptions!$E$19*Assumptions!$E$17*(1+Assumptions!$E$25)^(M5-2000)/1000</f>
        <v>798.810823951567</v>
      </c>
      <c r="N16" s="34" t="n">
        <f aca="false">1/3*Assumptions!$E$18*Assumptions!$E$11*Assumptions!$E$8/1000*(1+Assumptions!$E$25)^(N5-2000)+Assumptions!$E$19*Assumptions!$E$17*(1+Assumptions!$E$25)^(N5-2000)/1000</f>
        <v>822.775148670114</v>
      </c>
      <c r="O16" s="34" t="n">
        <f aca="false">1/3*Assumptions!$E$18*Assumptions!$E$11*Assumptions!$E$8/1000*(1+Assumptions!$E$25)^(O5-2000)+Assumptions!$E$19*Assumptions!$E$17*(1+Assumptions!$E$25)^(O5-2000)/1000</f>
        <v>847.458403130218</v>
      </c>
      <c r="P16" s="34" t="n">
        <f aca="false">1/3*Assumptions!$E$18*Assumptions!$E$11*Assumptions!$E$8/1000*(1+Assumptions!$E$25)^(P5-2000)+Assumptions!$E$19*Assumptions!$E$17*(1+Assumptions!$E$25)^(P5-2000)/1000</f>
        <v>872.882155224124</v>
      </c>
      <c r="Q16" s="34" t="n">
        <f aca="false">1/3*Assumptions!$E$18*Assumptions!$E$11*Assumptions!$E$8/1000*(1+Assumptions!$E$25)^(Q5-2000)+Assumptions!$E$19*Assumptions!$E$17*(1+Assumptions!$E$25)^(Q5-2000)/1000</f>
        <v>899.068619880848</v>
      </c>
      <c r="R16" s="34" t="n">
        <f aca="false">1/3*Assumptions!$E$18*Assumptions!$E$11*Assumptions!$E$8/1000*(1+Assumptions!$E$25)^(R5-2000)+Assumptions!$E$19*Assumptions!$E$17*(1+Assumptions!$E$25)^(R5-2000)/1000</f>
        <v>926.040678477273</v>
      </c>
      <c r="S16" s="34" t="n">
        <f aca="false">1/3*Assumptions!$E$18*Assumptions!$E$11*Assumptions!$E$8/1000*(1+Assumptions!$E$25)^(S5-2000)+Assumptions!$E$19*Assumptions!$E$17*(1+Assumptions!$E$25)^(S5-2000)/1000</f>
        <v>953.821898831592</v>
      </c>
      <c r="T16" s="34" t="n">
        <f aca="false">1/3*Assumptions!$E$18*Assumptions!$E$11*Assumptions!$E$8/1000*(1+Assumptions!$E$25)^(T5-2000)+Assumptions!$E$19*Assumptions!$E$17*(1+Assumptions!$E$25)^(T5-2000)/1000</f>
        <v>982.436555796539</v>
      </c>
      <c r="U16" s="34" t="n">
        <f aca="false">1/3*Assumptions!$E$18*Assumptions!$E$11*Assumptions!$E$8/1000*(1+Assumptions!$E$25)^(U5-2000)+Assumptions!$E$19*Assumptions!$E$17*(1+Assumptions!$E$25)^(U5-2000)/1000</f>
        <v>1011.90965247044</v>
      </c>
      <c r="V16" s="440"/>
      <c r="W16" s="224" t="n">
        <f aca="false">SUM(B16:U16)</f>
        <v>13722.6100382419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40"/>
      <c r="BE16" s="440"/>
      <c r="BF16" s="440"/>
      <c r="BG16" s="440"/>
      <c r="BH16" s="440"/>
      <c r="BI16" s="440"/>
      <c r="BJ16" s="440"/>
      <c r="BK16" s="440"/>
      <c r="BL16" s="440"/>
      <c r="BM16" s="440"/>
      <c r="BN16" s="440"/>
      <c r="BO16" s="440"/>
      <c r="BP16" s="440"/>
      <c r="BQ16" s="440"/>
      <c r="BR16" s="440"/>
      <c r="BS16" s="440"/>
      <c r="BT16" s="440"/>
      <c r="BU16" s="440"/>
      <c r="BV16" s="440"/>
      <c r="BW16" s="440"/>
      <c r="BX16" s="440"/>
      <c r="BY16" s="440"/>
      <c r="BZ16" s="440"/>
      <c r="CA16" s="440"/>
      <c r="CB16" s="440"/>
      <c r="CC16" s="440"/>
      <c r="CD16" s="440"/>
      <c r="CE16" s="440"/>
      <c r="CF16" s="440"/>
      <c r="CG16" s="440"/>
      <c r="CH16" s="440"/>
      <c r="CI16" s="440"/>
      <c r="CJ16" s="440"/>
      <c r="CK16" s="440"/>
      <c r="CL16" s="440"/>
      <c r="CM16" s="440"/>
      <c r="CN16" s="440"/>
      <c r="CO16" s="440"/>
      <c r="CP16" s="440"/>
      <c r="CQ16" s="440"/>
      <c r="CR16" s="440"/>
      <c r="CS16" s="440"/>
      <c r="CT16" s="440"/>
      <c r="CU16" s="440"/>
      <c r="CV16" s="440"/>
      <c r="CW16" s="440"/>
      <c r="CX16" s="440"/>
      <c r="CY16" s="440"/>
      <c r="CZ16" s="440"/>
      <c r="DA16" s="440"/>
      <c r="DB16" s="440"/>
      <c r="DC16" s="440"/>
      <c r="DD16" s="440"/>
      <c r="DE16" s="440"/>
      <c r="DF16" s="440"/>
      <c r="DG16" s="440"/>
      <c r="DH16" s="440"/>
      <c r="DI16" s="440"/>
      <c r="DJ16" s="440"/>
      <c r="DK16" s="440"/>
      <c r="DL16" s="440"/>
      <c r="DM16" s="440"/>
      <c r="DN16" s="440"/>
      <c r="DO16" s="440"/>
      <c r="DP16" s="440"/>
      <c r="DQ16" s="440"/>
      <c r="DR16" s="440"/>
      <c r="DS16" s="440"/>
      <c r="DT16" s="440"/>
      <c r="DU16" s="440"/>
      <c r="DV16" s="440"/>
      <c r="DW16" s="440"/>
      <c r="DX16" s="440"/>
      <c r="DY16" s="440"/>
      <c r="DZ16" s="440"/>
      <c r="EA16" s="440"/>
      <c r="EB16" s="440"/>
      <c r="EC16" s="440"/>
      <c r="ED16" s="440"/>
      <c r="EE16" s="440"/>
      <c r="EF16" s="440"/>
      <c r="EG16" s="440"/>
      <c r="EH16" s="440"/>
      <c r="EI16" s="440"/>
      <c r="EJ16" s="440"/>
      <c r="EK16" s="440"/>
      <c r="EL16" s="440"/>
      <c r="EM16" s="440"/>
      <c r="EN16" s="440"/>
      <c r="EO16" s="440"/>
      <c r="EP16" s="440"/>
      <c r="EQ16" s="440"/>
      <c r="ER16" s="440"/>
      <c r="ES16" s="440"/>
      <c r="ET16" s="440"/>
      <c r="EU16" s="440"/>
      <c r="EV16" s="440"/>
      <c r="EW16" s="440"/>
      <c r="EX16" s="440"/>
      <c r="EY16" s="440"/>
      <c r="EZ16" s="440"/>
      <c r="FA16" s="440"/>
      <c r="FB16" s="440"/>
      <c r="FC16" s="440"/>
      <c r="FD16" s="440"/>
      <c r="FE16" s="440"/>
      <c r="FF16" s="440"/>
      <c r="FG16" s="440"/>
      <c r="FH16" s="440"/>
      <c r="FI16" s="440"/>
      <c r="FJ16" s="440"/>
      <c r="FK16" s="440"/>
      <c r="FL16" s="440"/>
      <c r="FM16" s="440"/>
      <c r="FN16" s="440"/>
      <c r="FO16" s="440"/>
      <c r="FP16" s="440"/>
      <c r="FQ16" s="440"/>
      <c r="FR16" s="440"/>
      <c r="FS16" s="440"/>
      <c r="FT16" s="440"/>
      <c r="FU16" s="440"/>
      <c r="FV16" s="440"/>
      <c r="FW16" s="440"/>
      <c r="FX16" s="440"/>
      <c r="FY16" s="440"/>
      <c r="FZ16" s="440"/>
      <c r="GA16" s="440"/>
      <c r="GB16" s="440"/>
      <c r="GC16" s="440"/>
      <c r="GD16" s="440"/>
      <c r="GE16" s="440"/>
      <c r="GF16" s="440"/>
      <c r="GG16" s="440"/>
      <c r="GH16" s="440"/>
      <c r="GI16" s="440"/>
      <c r="GJ16" s="440"/>
      <c r="GK16" s="440"/>
      <c r="GL16" s="440"/>
      <c r="GM16" s="440"/>
      <c r="GN16" s="440"/>
      <c r="GO16" s="440"/>
      <c r="GP16" s="440"/>
      <c r="GQ16" s="440"/>
      <c r="GR16" s="440"/>
      <c r="GS16" s="440"/>
      <c r="GT16" s="440"/>
      <c r="GU16" s="440"/>
      <c r="GV16" s="440"/>
      <c r="GW16" s="440"/>
      <c r="GX16" s="440"/>
      <c r="GY16" s="440"/>
      <c r="GZ16" s="440"/>
      <c r="HA16" s="440"/>
      <c r="HB16" s="440"/>
      <c r="HC16" s="440"/>
      <c r="HD16" s="440"/>
      <c r="HE16" s="440"/>
      <c r="HF16" s="440"/>
      <c r="HG16" s="440"/>
      <c r="HH16" s="440"/>
      <c r="HI16" s="440"/>
      <c r="HJ16" s="440"/>
      <c r="HK16" s="440"/>
      <c r="HL16" s="440"/>
      <c r="HM16" s="440"/>
      <c r="HN16" s="440"/>
      <c r="HO16" s="440"/>
      <c r="HP16" s="440"/>
      <c r="HQ16" s="440"/>
      <c r="HR16" s="440"/>
      <c r="HS16" s="440"/>
      <c r="HT16" s="440"/>
      <c r="HU16" s="440"/>
      <c r="HV16" s="440"/>
      <c r="HW16" s="440"/>
      <c r="HX16" s="440"/>
      <c r="HY16" s="440"/>
      <c r="HZ16" s="440"/>
      <c r="IA16" s="440"/>
      <c r="IB16" s="440"/>
      <c r="IC16" s="440"/>
      <c r="ID16" s="440"/>
      <c r="IE16" s="440"/>
      <c r="IF16" s="440"/>
      <c r="IG16" s="440"/>
      <c r="IH16" s="440"/>
      <c r="II16" s="440"/>
      <c r="IJ16" s="440"/>
      <c r="IK16" s="440"/>
      <c r="IL16" s="440"/>
      <c r="IM16" s="440"/>
      <c r="IN16" s="440"/>
      <c r="IO16" s="440"/>
      <c r="IP16" s="440"/>
      <c r="IQ16" s="440"/>
      <c r="IR16" s="440"/>
      <c r="IS16" s="440"/>
      <c r="IT16" s="440"/>
      <c r="IU16" s="440"/>
      <c r="IV16" s="440"/>
      <c r="IW16" s="440"/>
    </row>
    <row r="17" customFormat="false" ht="12" hidden="false" customHeight="true" outlineLevel="0" collapsed="false">
      <c r="A17" s="113"/>
      <c r="B17" s="440"/>
      <c r="C17" s="440"/>
      <c r="D17" s="440"/>
      <c r="E17" s="440"/>
      <c r="F17" s="440"/>
      <c r="G17" s="440"/>
      <c r="H17" s="440"/>
      <c r="I17" s="440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224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40"/>
      <c r="BE17" s="440"/>
      <c r="BF17" s="440"/>
      <c r="BG17" s="440"/>
      <c r="BH17" s="440"/>
      <c r="BI17" s="440"/>
      <c r="BJ17" s="440"/>
      <c r="BK17" s="440"/>
      <c r="BL17" s="440"/>
      <c r="BM17" s="440"/>
      <c r="BN17" s="440"/>
      <c r="BO17" s="440"/>
      <c r="BP17" s="440"/>
      <c r="BQ17" s="440"/>
      <c r="BR17" s="440"/>
      <c r="BS17" s="440"/>
      <c r="BT17" s="440"/>
      <c r="BU17" s="440"/>
      <c r="BV17" s="440"/>
      <c r="BW17" s="440"/>
      <c r="BX17" s="440"/>
      <c r="BY17" s="440"/>
      <c r="BZ17" s="440"/>
      <c r="CA17" s="440"/>
      <c r="CB17" s="440"/>
      <c r="CC17" s="440"/>
      <c r="CD17" s="440"/>
      <c r="CE17" s="440"/>
      <c r="CF17" s="440"/>
      <c r="CG17" s="440"/>
      <c r="CH17" s="440"/>
      <c r="CI17" s="440"/>
      <c r="CJ17" s="440"/>
      <c r="CK17" s="440"/>
      <c r="CL17" s="440"/>
      <c r="CM17" s="440"/>
      <c r="CN17" s="440"/>
      <c r="CO17" s="440"/>
      <c r="CP17" s="440"/>
      <c r="CQ17" s="440"/>
      <c r="CR17" s="440"/>
      <c r="CS17" s="440"/>
      <c r="CT17" s="440"/>
      <c r="CU17" s="440"/>
      <c r="CV17" s="440"/>
      <c r="CW17" s="440"/>
      <c r="CX17" s="440"/>
      <c r="CY17" s="440"/>
      <c r="CZ17" s="440"/>
      <c r="DA17" s="440"/>
      <c r="DB17" s="440"/>
      <c r="DC17" s="440"/>
      <c r="DD17" s="440"/>
      <c r="DE17" s="440"/>
      <c r="DF17" s="440"/>
      <c r="DG17" s="440"/>
      <c r="DH17" s="440"/>
      <c r="DI17" s="440"/>
      <c r="DJ17" s="440"/>
      <c r="DK17" s="440"/>
      <c r="DL17" s="440"/>
      <c r="DM17" s="440"/>
      <c r="DN17" s="440"/>
      <c r="DO17" s="440"/>
      <c r="DP17" s="440"/>
      <c r="DQ17" s="440"/>
      <c r="DR17" s="440"/>
      <c r="DS17" s="440"/>
      <c r="DT17" s="440"/>
      <c r="DU17" s="440"/>
      <c r="DV17" s="440"/>
      <c r="DW17" s="440"/>
      <c r="DX17" s="440"/>
      <c r="DY17" s="440"/>
      <c r="DZ17" s="440"/>
      <c r="EA17" s="440"/>
      <c r="EB17" s="440"/>
      <c r="EC17" s="440"/>
      <c r="ED17" s="440"/>
      <c r="EE17" s="440"/>
      <c r="EF17" s="440"/>
      <c r="EG17" s="440"/>
      <c r="EH17" s="440"/>
      <c r="EI17" s="440"/>
      <c r="EJ17" s="440"/>
      <c r="EK17" s="440"/>
      <c r="EL17" s="440"/>
      <c r="EM17" s="440"/>
      <c r="EN17" s="440"/>
      <c r="EO17" s="440"/>
      <c r="EP17" s="440"/>
      <c r="EQ17" s="440"/>
      <c r="ER17" s="440"/>
      <c r="ES17" s="440"/>
      <c r="ET17" s="440"/>
      <c r="EU17" s="440"/>
      <c r="EV17" s="440"/>
      <c r="EW17" s="440"/>
      <c r="EX17" s="440"/>
      <c r="EY17" s="440"/>
      <c r="EZ17" s="440"/>
      <c r="FA17" s="440"/>
      <c r="FB17" s="440"/>
      <c r="FC17" s="440"/>
      <c r="FD17" s="440"/>
      <c r="FE17" s="440"/>
      <c r="FF17" s="440"/>
      <c r="FG17" s="440"/>
      <c r="FH17" s="440"/>
      <c r="FI17" s="440"/>
      <c r="FJ17" s="440"/>
      <c r="FK17" s="440"/>
      <c r="FL17" s="440"/>
      <c r="FM17" s="440"/>
      <c r="FN17" s="440"/>
      <c r="FO17" s="440"/>
      <c r="FP17" s="440"/>
      <c r="FQ17" s="440"/>
      <c r="FR17" s="440"/>
      <c r="FS17" s="440"/>
      <c r="FT17" s="440"/>
      <c r="FU17" s="440"/>
      <c r="FV17" s="440"/>
      <c r="FW17" s="440"/>
      <c r="FX17" s="440"/>
      <c r="FY17" s="440"/>
      <c r="FZ17" s="440"/>
      <c r="GA17" s="440"/>
      <c r="GB17" s="440"/>
      <c r="GC17" s="440"/>
      <c r="GD17" s="440"/>
      <c r="GE17" s="440"/>
      <c r="GF17" s="440"/>
      <c r="GG17" s="440"/>
      <c r="GH17" s="440"/>
      <c r="GI17" s="440"/>
      <c r="GJ17" s="440"/>
      <c r="GK17" s="440"/>
      <c r="GL17" s="440"/>
      <c r="GM17" s="440"/>
      <c r="GN17" s="440"/>
      <c r="GO17" s="440"/>
      <c r="GP17" s="440"/>
      <c r="GQ17" s="440"/>
      <c r="GR17" s="440"/>
      <c r="GS17" s="440"/>
      <c r="GT17" s="440"/>
      <c r="GU17" s="440"/>
      <c r="GV17" s="440"/>
      <c r="GW17" s="440"/>
      <c r="GX17" s="440"/>
      <c r="GY17" s="440"/>
      <c r="GZ17" s="440"/>
      <c r="HA17" s="440"/>
      <c r="HB17" s="440"/>
      <c r="HC17" s="440"/>
      <c r="HD17" s="440"/>
      <c r="HE17" s="440"/>
      <c r="HF17" s="440"/>
      <c r="HG17" s="440"/>
      <c r="HH17" s="440"/>
      <c r="HI17" s="440"/>
      <c r="HJ17" s="440"/>
      <c r="HK17" s="440"/>
      <c r="HL17" s="440"/>
      <c r="HM17" s="440"/>
      <c r="HN17" s="440"/>
      <c r="HO17" s="440"/>
      <c r="HP17" s="440"/>
      <c r="HQ17" s="440"/>
      <c r="HR17" s="440"/>
      <c r="HS17" s="440"/>
      <c r="HT17" s="440"/>
      <c r="HU17" s="440"/>
      <c r="HV17" s="440"/>
      <c r="HW17" s="440"/>
      <c r="HX17" s="440"/>
      <c r="HY17" s="440"/>
      <c r="HZ17" s="440"/>
      <c r="IA17" s="440"/>
      <c r="IB17" s="440"/>
      <c r="IC17" s="440"/>
      <c r="ID17" s="440"/>
      <c r="IE17" s="440"/>
      <c r="IF17" s="440"/>
      <c r="IG17" s="440"/>
      <c r="IH17" s="440"/>
      <c r="II17" s="440"/>
      <c r="IJ17" s="440"/>
      <c r="IK17" s="440"/>
      <c r="IL17" s="440"/>
      <c r="IM17" s="440"/>
      <c r="IN17" s="440"/>
      <c r="IO17" s="440"/>
      <c r="IP17" s="440"/>
      <c r="IQ17" s="440"/>
      <c r="IR17" s="440"/>
      <c r="IS17" s="440"/>
      <c r="IT17" s="440"/>
      <c r="IU17" s="440"/>
      <c r="IV17" s="440"/>
      <c r="IW17" s="440"/>
    </row>
    <row r="18" customFormat="false" ht="12" hidden="false" customHeight="true" outlineLevel="0" collapsed="false">
      <c r="A18" s="113" t="s">
        <v>127</v>
      </c>
      <c r="B18" s="385" t="n">
        <f aca="false">(SUM(B9:B11)-SUM(B22:B28))*'Summary Output'!$B$29/4</f>
        <v>182.514508705194</v>
      </c>
      <c r="C18" s="385" t="n">
        <f aca="false">(SUM(C9:C11)-SUM(C22:C28))*'Summary Output'!$B$29/4</f>
        <v>181.806574751611</v>
      </c>
      <c r="D18" s="385" t="n">
        <f aca="false">(SUM(D9:D11)-SUM(D22:D28))*'Summary Output'!$B$29/4</f>
        <v>181.082527039938</v>
      </c>
      <c r="E18" s="385" t="n">
        <f aca="false">(SUM(E9:E16)-SUM(E22:E28))*'Summary Output'!$B$29/4</f>
        <v>311.022081822402</v>
      </c>
      <c r="F18" s="385" t="n">
        <f aca="false">(SUM(F9:F16)-SUM(F22:F28))*'Summary Output'!$B$29/4</f>
        <v>328.116424416172</v>
      </c>
      <c r="G18" s="385" t="n">
        <f aca="false">(SUM(G9:G16)-SUM(G22:G28))*'Summary Output'!$B$29/4</f>
        <v>332.339013228284</v>
      </c>
      <c r="H18" s="385" t="n">
        <f aca="false">(SUM(H9:H16)-SUM(H22:H28))*'Summary Output'!$B$29/4</f>
        <v>336.610848338264</v>
      </c>
      <c r="I18" s="385" t="n">
        <f aca="false">(SUM(I9:I16)-SUM(I22:I28))*'Summary Output'!$B$29/4</f>
        <v>340.925037699795</v>
      </c>
      <c r="J18" s="385" t="n">
        <f aca="false">(SUM(J9:J16)-SUM(J22:J28))*'Summary Output'!$B$29/4</f>
        <v>345.447810780383</v>
      </c>
      <c r="K18" s="385" t="n">
        <f aca="false">(SUM(K9:K16)-SUM(K22:K28))*'Summary Output'!$B$29/4</f>
        <v>343.060756064871</v>
      </c>
      <c r="L18" s="385" t="n">
        <f aca="false">(SUM(L9:L16)-SUM(L22:L28))*'Summary Output'!$B$29/4</f>
        <v>351.854558542302</v>
      </c>
      <c r="M18" s="385" t="n">
        <f aca="false">(SUM(M9:M16)-SUM(M22:M28))*'Summary Output'!$B$29/4</f>
        <v>360.98322498494</v>
      </c>
      <c r="N18" s="385" t="n">
        <f aca="false">(SUM(N9:N16)-SUM(N22:N28))*'Summary Output'!$B$29/4</f>
        <v>369.306894803996</v>
      </c>
      <c r="O18" s="385" t="n">
        <f aca="false">(SUM(O9:O16)-SUM(O22:O28))*'Summary Output'!$B$29/4</f>
        <v>376.141517834726</v>
      </c>
      <c r="P18" s="385" t="n">
        <f aca="false">(SUM(P9:P16)-SUM(P22:P28))*'Summary Output'!$B$29/4</f>
        <v>383.086160630027</v>
      </c>
      <c r="Q18" s="385" t="n">
        <f aca="false">(SUM(Q9:Q16)-SUM(Q22:Q28))*'Summary Output'!$B$29/4</f>
        <v>388.042900274918</v>
      </c>
      <c r="R18" s="385" t="n">
        <f aca="false">(SUM(R9:R16)-SUM(R22:R28))*'Summary Output'!$B$29/4</f>
        <v>392.98924995911</v>
      </c>
      <c r="S18" s="385" t="n">
        <f aca="false">(SUM(S9:S16)-SUM(S22:S28))*'Summary Output'!$B$29/4</f>
        <v>397.9803811642</v>
      </c>
      <c r="T18" s="385" t="n">
        <f aca="false">(SUM(T9:T16)-SUM(T22:T28))*'Summary Output'!$B$29/4</f>
        <v>403.016192668757</v>
      </c>
      <c r="U18" s="385" t="n">
        <f aca="false">(SUM(U9:U16)-SUM(U22:U28))*'Summary Output'!$B$29/4</f>
        <v>408.096555724005</v>
      </c>
      <c r="V18" s="440"/>
      <c r="W18" s="224" t="n">
        <f aca="false">SUM(B18:U18)</f>
        <v>6714.42321943389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40"/>
      <c r="BE18" s="440"/>
      <c r="BF18" s="440"/>
      <c r="BG18" s="440"/>
      <c r="BH18" s="440"/>
      <c r="BI18" s="440"/>
      <c r="BJ18" s="440"/>
      <c r="BK18" s="440"/>
      <c r="BL18" s="440"/>
      <c r="BM18" s="440"/>
      <c r="BN18" s="440"/>
      <c r="BO18" s="440"/>
      <c r="BP18" s="440"/>
      <c r="BQ18" s="440"/>
      <c r="BR18" s="440"/>
      <c r="BS18" s="440"/>
      <c r="BT18" s="440"/>
      <c r="BU18" s="440"/>
      <c r="BV18" s="440"/>
      <c r="BW18" s="440"/>
      <c r="BX18" s="440"/>
      <c r="BY18" s="440"/>
      <c r="BZ18" s="440"/>
      <c r="CA18" s="440"/>
      <c r="CB18" s="440"/>
      <c r="CC18" s="440"/>
      <c r="CD18" s="440"/>
      <c r="CE18" s="440"/>
      <c r="CF18" s="440"/>
      <c r="CG18" s="440"/>
      <c r="CH18" s="440"/>
      <c r="CI18" s="440"/>
      <c r="CJ18" s="440"/>
      <c r="CK18" s="440"/>
      <c r="CL18" s="440"/>
      <c r="CM18" s="440"/>
      <c r="CN18" s="440"/>
      <c r="CO18" s="440"/>
      <c r="CP18" s="440"/>
      <c r="CQ18" s="440"/>
      <c r="CR18" s="440"/>
      <c r="CS18" s="440"/>
      <c r="CT18" s="440"/>
      <c r="CU18" s="440"/>
      <c r="CV18" s="440"/>
      <c r="CW18" s="440"/>
      <c r="CX18" s="440"/>
      <c r="CY18" s="440"/>
      <c r="CZ18" s="440"/>
      <c r="DA18" s="440"/>
      <c r="DB18" s="440"/>
      <c r="DC18" s="440"/>
      <c r="DD18" s="440"/>
      <c r="DE18" s="440"/>
      <c r="DF18" s="440"/>
      <c r="DG18" s="440"/>
      <c r="DH18" s="440"/>
      <c r="DI18" s="440"/>
      <c r="DJ18" s="440"/>
      <c r="DK18" s="440"/>
      <c r="DL18" s="440"/>
      <c r="DM18" s="440"/>
      <c r="DN18" s="440"/>
      <c r="DO18" s="440"/>
      <c r="DP18" s="440"/>
      <c r="DQ18" s="440"/>
      <c r="DR18" s="440"/>
      <c r="DS18" s="440"/>
      <c r="DT18" s="440"/>
      <c r="DU18" s="440"/>
      <c r="DV18" s="440"/>
      <c r="DW18" s="440"/>
      <c r="DX18" s="440"/>
      <c r="DY18" s="440"/>
      <c r="DZ18" s="440"/>
      <c r="EA18" s="440"/>
      <c r="EB18" s="440"/>
      <c r="EC18" s="440"/>
      <c r="ED18" s="440"/>
      <c r="EE18" s="440"/>
      <c r="EF18" s="440"/>
      <c r="EG18" s="440"/>
      <c r="EH18" s="440"/>
      <c r="EI18" s="440"/>
      <c r="EJ18" s="440"/>
      <c r="EK18" s="440"/>
      <c r="EL18" s="440"/>
      <c r="EM18" s="440"/>
      <c r="EN18" s="440"/>
      <c r="EO18" s="440"/>
      <c r="EP18" s="440"/>
      <c r="EQ18" s="440"/>
      <c r="ER18" s="440"/>
      <c r="ES18" s="440"/>
      <c r="ET18" s="440"/>
      <c r="EU18" s="440"/>
      <c r="EV18" s="440"/>
      <c r="EW18" s="440"/>
      <c r="EX18" s="440"/>
      <c r="EY18" s="440"/>
      <c r="EZ18" s="440"/>
      <c r="FA18" s="440"/>
      <c r="FB18" s="440"/>
      <c r="FC18" s="440"/>
      <c r="FD18" s="440"/>
      <c r="FE18" s="440"/>
      <c r="FF18" s="440"/>
      <c r="FG18" s="440"/>
      <c r="FH18" s="440"/>
      <c r="FI18" s="440"/>
      <c r="FJ18" s="440"/>
      <c r="FK18" s="440"/>
      <c r="FL18" s="440"/>
      <c r="FM18" s="440"/>
      <c r="FN18" s="440"/>
      <c r="FO18" s="440"/>
      <c r="FP18" s="440"/>
      <c r="FQ18" s="440"/>
      <c r="FR18" s="440"/>
      <c r="FS18" s="440"/>
      <c r="FT18" s="440"/>
      <c r="FU18" s="440"/>
      <c r="FV18" s="440"/>
      <c r="FW18" s="440"/>
      <c r="FX18" s="440"/>
      <c r="FY18" s="440"/>
      <c r="FZ18" s="440"/>
      <c r="GA18" s="440"/>
      <c r="GB18" s="440"/>
      <c r="GC18" s="440"/>
      <c r="GD18" s="440"/>
      <c r="GE18" s="440"/>
      <c r="GF18" s="440"/>
      <c r="GG18" s="440"/>
      <c r="GH18" s="440"/>
      <c r="GI18" s="440"/>
      <c r="GJ18" s="440"/>
      <c r="GK18" s="440"/>
      <c r="GL18" s="440"/>
      <c r="GM18" s="440"/>
      <c r="GN18" s="440"/>
      <c r="GO18" s="440"/>
      <c r="GP18" s="440"/>
      <c r="GQ18" s="440"/>
      <c r="GR18" s="440"/>
      <c r="GS18" s="440"/>
      <c r="GT18" s="440"/>
      <c r="GU18" s="440"/>
      <c r="GV18" s="440"/>
      <c r="GW18" s="440"/>
      <c r="GX18" s="440"/>
      <c r="GY18" s="440"/>
      <c r="GZ18" s="440"/>
      <c r="HA18" s="440"/>
      <c r="HB18" s="440"/>
      <c r="HC18" s="440"/>
      <c r="HD18" s="440"/>
      <c r="HE18" s="440"/>
      <c r="HF18" s="440"/>
      <c r="HG18" s="440"/>
      <c r="HH18" s="440"/>
      <c r="HI18" s="440"/>
      <c r="HJ18" s="440"/>
      <c r="HK18" s="440"/>
      <c r="HL18" s="440"/>
      <c r="HM18" s="440"/>
      <c r="HN18" s="440"/>
      <c r="HO18" s="440"/>
      <c r="HP18" s="440"/>
      <c r="HQ18" s="440"/>
      <c r="HR18" s="440"/>
      <c r="HS18" s="440"/>
      <c r="HT18" s="440"/>
      <c r="HU18" s="440"/>
      <c r="HV18" s="440"/>
      <c r="HW18" s="440"/>
      <c r="HX18" s="440"/>
      <c r="HY18" s="440"/>
      <c r="HZ18" s="440"/>
      <c r="IA18" s="440"/>
      <c r="IB18" s="440"/>
      <c r="IC18" s="440"/>
      <c r="ID18" s="440"/>
      <c r="IE18" s="440"/>
      <c r="IF18" s="440"/>
      <c r="IG18" s="440"/>
      <c r="IH18" s="440"/>
      <c r="II18" s="440"/>
      <c r="IJ18" s="440"/>
      <c r="IK18" s="440"/>
      <c r="IL18" s="440"/>
      <c r="IM18" s="440"/>
      <c r="IN18" s="440"/>
      <c r="IO18" s="440"/>
      <c r="IP18" s="440"/>
      <c r="IQ18" s="440"/>
      <c r="IR18" s="440"/>
      <c r="IS18" s="440"/>
      <c r="IT18" s="440"/>
      <c r="IU18" s="440"/>
      <c r="IV18" s="440"/>
      <c r="IW18" s="440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29522.3009824514</v>
      </c>
      <c r="F19" s="26" t="n">
        <f aca="false">SUM(F9:F18)</f>
        <v>30975.5259161695</v>
      </c>
      <c r="G19" s="26" t="n">
        <f aca="false">SUM(G9:G18)</f>
        <v>31383.917993258</v>
      </c>
      <c r="H19" s="26" t="n">
        <f aca="false">SUM(H9:H18)</f>
        <v>31797.8769507755</v>
      </c>
      <c r="I19" s="26" t="n">
        <f aca="false">SUM(I9:I18)</f>
        <v>32217.4766936948</v>
      </c>
      <c r="J19" s="26" t="n">
        <f aca="false">SUM(J9:J18)</f>
        <v>32642.965585835</v>
      </c>
      <c r="K19" s="26" t="n">
        <f aca="false">SUM(K9:K18)</f>
        <v>33067.3087135508</v>
      </c>
      <c r="L19" s="26" t="n">
        <f aca="false">SUM(L9:L18)</f>
        <v>33703.6569420742</v>
      </c>
      <c r="M19" s="26" t="n">
        <f aca="false">SUM(M9:M18)</f>
        <v>34352.4649506336</v>
      </c>
      <c r="N19" s="26" t="n">
        <f aca="false">SUM(N9:N18)</f>
        <v>35012.8298151987</v>
      </c>
      <c r="O19" s="26" t="n">
        <f aca="false">SUM(O9:O18)</f>
        <v>35684.309130724</v>
      </c>
      <c r="P19" s="26" t="n">
        <f aca="false">SUM(P9:P18)</f>
        <v>36368.7484132948</v>
      </c>
      <c r="Q19" s="26" t="n">
        <f aca="false">SUM(Q9:Q18)</f>
        <v>36900.8602492054</v>
      </c>
      <c r="R19" s="26" t="n">
        <f aca="false">SUM(R9:R18)</f>
        <v>37440.8948168373</v>
      </c>
      <c r="S19" s="26" t="n">
        <f aca="false">SUM(S9:S18)</f>
        <v>37989.0328322402</v>
      </c>
      <c r="T19" s="26" t="n">
        <f aca="false">SUM(T9:T18)</f>
        <v>38545.4019007398</v>
      </c>
      <c r="U19" s="26" t="n">
        <f aca="false">SUM(U9:U18)</f>
        <v>39110.1318040833</v>
      </c>
      <c r="V19" s="440"/>
      <c r="W19" s="224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0"/>
      <c r="BY19" s="440"/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0"/>
      <c r="DF19" s="440"/>
      <c r="DG19" s="440"/>
      <c r="DH19" s="440"/>
      <c r="DI19" s="440"/>
      <c r="DJ19" s="440"/>
      <c r="DK19" s="440"/>
      <c r="DL19" s="440"/>
      <c r="DM19" s="440"/>
      <c r="DN19" s="440"/>
      <c r="DO19" s="440"/>
      <c r="DP19" s="440"/>
      <c r="DQ19" s="440"/>
      <c r="DR19" s="440"/>
      <c r="DS19" s="440"/>
      <c r="DT19" s="440"/>
      <c r="DU19" s="440"/>
      <c r="DV19" s="440"/>
      <c r="DW19" s="440"/>
      <c r="DX19" s="440"/>
      <c r="DY19" s="440"/>
      <c r="DZ19" s="440"/>
      <c r="EA19" s="440"/>
      <c r="EB19" s="440"/>
      <c r="EC19" s="440"/>
      <c r="ED19" s="440"/>
      <c r="EE19" s="440"/>
      <c r="EF19" s="440"/>
      <c r="EG19" s="440"/>
      <c r="EH19" s="440"/>
      <c r="EI19" s="440"/>
      <c r="EJ19" s="440"/>
      <c r="EK19" s="440"/>
      <c r="EL19" s="440"/>
      <c r="EM19" s="440"/>
      <c r="EN19" s="440"/>
      <c r="EO19" s="440"/>
      <c r="EP19" s="440"/>
      <c r="EQ19" s="440"/>
      <c r="ER19" s="440"/>
      <c r="ES19" s="440"/>
      <c r="ET19" s="440"/>
      <c r="EU19" s="440"/>
      <c r="EV19" s="440"/>
      <c r="EW19" s="440"/>
      <c r="EX19" s="440"/>
      <c r="EY19" s="440"/>
      <c r="EZ19" s="440"/>
      <c r="FA19" s="440"/>
      <c r="FB19" s="440"/>
      <c r="FC19" s="440"/>
      <c r="FD19" s="440"/>
      <c r="FE19" s="440"/>
      <c r="FF19" s="440"/>
      <c r="FG19" s="440"/>
      <c r="FH19" s="440"/>
      <c r="FI19" s="440"/>
      <c r="FJ19" s="440"/>
      <c r="FK19" s="440"/>
      <c r="FL19" s="440"/>
      <c r="FM19" s="440"/>
      <c r="FN19" s="440"/>
      <c r="FO19" s="440"/>
      <c r="FP19" s="440"/>
      <c r="FQ19" s="440"/>
      <c r="FR19" s="440"/>
      <c r="FS19" s="440"/>
      <c r="FT19" s="440"/>
      <c r="FU19" s="440"/>
      <c r="FV19" s="440"/>
      <c r="FW19" s="440"/>
      <c r="FX19" s="440"/>
      <c r="FY19" s="440"/>
      <c r="FZ19" s="440"/>
      <c r="GA19" s="440"/>
      <c r="GB19" s="440"/>
      <c r="GC19" s="440"/>
      <c r="GD19" s="440"/>
      <c r="GE19" s="440"/>
      <c r="GF19" s="440"/>
      <c r="GG19" s="440"/>
      <c r="GH19" s="440"/>
      <c r="GI19" s="440"/>
      <c r="GJ19" s="440"/>
      <c r="GK19" s="440"/>
      <c r="GL19" s="440"/>
      <c r="GM19" s="440"/>
      <c r="GN19" s="440"/>
      <c r="GO19" s="440"/>
      <c r="GP19" s="440"/>
      <c r="GQ19" s="440"/>
      <c r="GR19" s="440"/>
      <c r="GS19" s="440"/>
      <c r="GT19" s="440"/>
      <c r="GU19" s="440"/>
      <c r="GV19" s="440"/>
      <c r="GW19" s="440"/>
      <c r="GX19" s="440"/>
      <c r="GY19" s="440"/>
      <c r="GZ19" s="440"/>
      <c r="HA19" s="440"/>
      <c r="HB19" s="440"/>
      <c r="HC19" s="440"/>
      <c r="HD19" s="440"/>
      <c r="HE19" s="440"/>
      <c r="HF19" s="440"/>
      <c r="HG19" s="440"/>
      <c r="HH19" s="440"/>
      <c r="HI19" s="440"/>
      <c r="HJ19" s="440"/>
      <c r="HK19" s="440"/>
      <c r="HL19" s="440"/>
      <c r="HM19" s="440"/>
      <c r="HN19" s="440"/>
      <c r="HO19" s="440"/>
      <c r="HP19" s="440"/>
      <c r="HQ19" s="440"/>
      <c r="HR19" s="440"/>
      <c r="HS19" s="440"/>
      <c r="HT19" s="440"/>
      <c r="HU19" s="440"/>
      <c r="HV19" s="440"/>
      <c r="HW19" s="440"/>
      <c r="HX19" s="440"/>
      <c r="HY19" s="440"/>
      <c r="HZ19" s="440"/>
      <c r="IA19" s="440"/>
      <c r="IB19" s="440"/>
      <c r="IC19" s="440"/>
      <c r="ID19" s="440"/>
      <c r="IE19" s="440"/>
      <c r="IF19" s="440"/>
      <c r="IG19" s="440"/>
      <c r="IH19" s="440"/>
      <c r="II19" s="440"/>
      <c r="IJ19" s="440"/>
      <c r="IK19" s="440"/>
      <c r="IL19" s="440"/>
      <c r="IM19" s="440"/>
      <c r="IN19" s="440"/>
      <c r="IO19" s="440"/>
      <c r="IP19" s="440"/>
      <c r="IQ19" s="440"/>
      <c r="IR19" s="440"/>
      <c r="IS19" s="440"/>
      <c r="IT19" s="440"/>
      <c r="IU19" s="440"/>
      <c r="IV19" s="440"/>
      <c r="IW19" s="440"/>
    </row>
    <row r="20" customFormat="false" ht="12.75" hidden="false" customHeight="false" outlineLevel="0" collapsed="false">
      <c r="A20" s="44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40"/>
      <c r="W20" s="224"/>
      <c r="X20" s="440"/>
      <c r="Y20" s="440"/>
      <c r="Z20" s="440"/>
      <c r="AA20" s="440"/>
      <c r="AB20" s="440"/>
      <c r="AC20" s="440"/>
      <c r="AD20" s="440"/>
      <c r="AE20" s="440"/>
      <c r="AF20" s="440"/>
      <c r="AG20" s="440"/>
      <c r="AH20" s="440"/>
      <c r="AI20" s="440"/>
      <c r="AJ20" s="440"/>
      <c r="AK20" s="440"/>
      <c r="AL20" s="440"/>
      <c r="AM20" s="440"/>
      <c r="AN20" s="440"/>
      <c r="AO20" s="440"/>
      <c r="AP20" s="440"/>
      <c r="AQ20" s="440"/>
      <c r="AR20" s="440"/>
      <c r="AS20" s="440"/>
      <c r="AT20" s="440"/>
      <c r="AU20" s="440"/>
      <c r="AV20" s="440"/>
      <c r="AW20" s="440"/>
      <c r="AX20" s="440"/>
      <c r="AY20" s="440"/>
      <c r="AZ20" s="440"/>
      <c r="BA20" s="440"/>
      <c r="BB20" s="440"/>
      <c r="BC20" s="440"/>
      <c r="BD20" s="440"/>
      <c r="BE20" s="440"/>
      <c r="BF20" s="440"/>
      <c r="BG20" s="440"/>
      <c r="BH20" s="440"/>
      <c r="BI20" s="440"/>
      <c r="BJ20" s="440"/>
      <c r="BK20" s="440"/>
      <c r="BL20" s="440"/>
      <c r="BM20" s="440"/>
      <c r="BN20" s="440"/>
      <c r="BO20" s="440"/>
      <c r="BP20" s="440"/>
      <c r="BQ20" s="440"/>
      <c r="BR20" s="440"/>
      <c r="BS20" s="440"/>
      <c r="BT20" s="440"/>
      <c r="BU20" s="440"/>
      <c r="BV20" s="440"/>
      <c r="BW20" s="440"/>
      <c r="BX20" s="440"/>
      <c r="BY20" s="440"/>
      <c r="BZ20" s="440"/>
      <c r="CA20" s="440"/>
      <c r="CB20" s="440"/>
      <c r="CC20" s="440"/>
      <c r="CD20" s="440"/>
      <c r="CE20" s="440"/>
      <c r="CF20" s="440"/>
      <c r="CG20" s="440"/>
      <c r="CH20" s="440"/>
      <c r="CI20" s="440"/>
      <c r="CJ20" s="440"/>
      <c r="CK20" s="440"/>
      <c r="CL20" s="440"/>
      <c r="CM20" s="440"/>
      <c r="CN20" s="440"/>
      <c r="CO20" s="440"/>
      <c r="CP20" s="440"/>
      <c r="CQ20" s="440"/>
      <c r="CR20" s="440"/>
      <c r="CS20" s="440"/>
      <c r="CT20" s="440"/>
      <c r="CU20" s="440"/>
      <c r="CV20" s="440"/>
      <c r="CW20" s="440"/>
      <c r="CX20" s="440"/>
      <c r="CY20" s="440"/>
      <c r="CZ20" s="440"/>
      <c r="DA20" s="440"/>
      <c r="DB20" s="440"/>
      <c r="DC20" s="440"/>
      <c r="DD20" s="440"/>
      <c r="DE20" s="440"/>
      <c r="DF20" s="440"/>
      <c r="DG20" s="440"/>
      <c r="DH20" s="440"/>
      <c r="DI20" s="440"/>
      <c r="DJ20" s="440"/>
      <c r="DK20" s="440"/>
      <c r="DL20" s="440"/>
      <c r="DM20" s="440"/>
      <c r="DN20" s="440"/>
      <c r="DO20" s="440"/>
      <c r="DP20" s="440"/>
      <c r="DQ20" s="440"/>
      <c r="DR20" s="440"/>
      <c r="DS20" s="440"/>
      <c r="DT20" s="440"/>
      <c r="DU20" s="440"/>
      <c r="DV20" s="440"/>
      <c r="DW20" s="440"/>
      <c r="DX20" s="440"/>
      <c r="DY20" s="440"/>
      <c r="DZ20" s="440"/>
      <c r="EA20" s="440"/>
      <c r="EB20" s="440"/>
      <c r="EC20" s="440"/>
      <c r="ED20" s="440"/>
      <c r="EE20" s="440"/>
      <c r="EF20" s="440"/>
      <c r="EG20" s="440"/>
      <c r="EH20" s="440"/>
      <c r="EI20" s="440"/>
      <c r="EJ20" s="440"/>
      <c r="EK20" s="440"/>
      <c r="EL20" s="440"/>
      <c r="EM20" s="440"/>
      <c r="EN20" s="440"/>
      <c r="EO20" s="440"/>
      <c r="EP20" s="440"/>
      <c r="EQ20" s="440"/>
      <c r="ER20" s="440"/>
      <c r="ES20" s="440"/>
      <c r="ET20" s="440"/>
      <c r="EU20" s="440"/>
      <c r="EV20" s="440"/>
      <c r="EW20" s="440"/>
      <c r="EX20" s="440"/>
      <c r="EY20" s="440"/>
      <c r="EZ20" s="440"/>
      <c r="FA20" s="440"/>
      <c r="FB20" s="440"/>
      <c r="FC20" s="440"/>
      <c r="FD20" s="440"/>
      <c r="FE20" s="440"/>
      <c r="FF20" s="440"/>
      <c r="FG20" s="440"/>
      <c r="FH20" s="440"/>
      <c r="FI20" s="440"/>
      <c r="FJ20" s="440"/>
      <c r="FK20" s="440"/>
      <c r="FL20" s="440"/>
      <c r="FM20" s="440"/>
      <c r="FN20" s="440"/>
      <c r="FO20" s="440"/>
      <c r="FP20" s="440"/>
      <c r="FQ20" s="440"/>
      <c r="FR20" s="440"/>
      <c r="FS20" s="440"/>
      <c r="FT20" s="440"/>
      <c r="FU20" s="440"/>
      <c r="FV20" s="440"/>
      <c r="FW20" s="440"/>
      <c r="FX20" s="440"/>
      <c r="FY20" s="440"/>
      <c r="FZ20" s="440"/>
      <c r="GA20" s="440"/>
      <c r="GB20" s="440"/>
      <c r="GC20" s="440"/>
      <c r="GD20" s="440"/>
      <c r="GE20" s="440"/>
      <c r="GF20" s="440"/>
      <c r="GG20" s="440"/>
      <c r="GH20" s="440"/>
      <c r="GI20" s="440"/>
      <c r="GJ20" s="440"/>
      <c r="GK20" s="440"/>
      <c r="GL20" s="440"/>
      <c r="GM20" s="440"/>
      <c r="GN20" s="440"/>
      <c r="GO20" s="440"/>
      <c r="GP20" s="440"/>
      <c r="GQ20" s="440"/>
      <c r="GR20" s="440"/>
      <c r="GS20" s="440"/>
      <c r="GT20" s="440"/>
      <c r="GU20" s="440"/>
      <c r="GV20" s="440"/>
      <c r="GW20" s="440"/>
      <c r="GX20" s="440"/>
      <c r="GY20" s="440"/>
      <c r="GZ20" s="440"/>
      <c r="HA20" s="440"/>
      <c r="HB20" s="440"/>
      <c r="HC20" s="440"/>
      <c r="HD20" s="440"/>
      <c r="HE20" s="440"/>
      <c r="HF20" s="440"/>
      <c r="HG20" s="440"/>
      <c r="HH20" s="440"/>
      <c r="HI20" s="440"/>
      <c r="HJ20" s="440"/>
      <c r="HK20" s="440"/>
      <c r="HL20" s="440"/>
      <c r="HM20" s="440"/>
      <c r="HN20" s="440"/>
      <c r="HO20" s="440"/>
      <c r="HP20" s="440"/>
      <c r="HQ20" s="440"/>
      <c r="HR20" s="440"/>
      <c r="HS20" s="440"/>
      <c r="HT20" s="440"/>
      <c r="HU20" s="440"/>
      <c r="HV20" s="440"/>
      <c r="HW20" s="440"/>
      <c r="HX20" s="440"/>
      <c r="HY20" s="440"/>
      <c r="HZ20" s="440"/>
      <c r="IA20" s="440"/>
      <c r="IB20" s="440"/>
      <c r="IC20" s="440"/>
      <c r="ID20" s="440"/>
      <c r="IE20" s="440"/>
      <c r="IF20" s="440"/>
      <c r="IG20" s="440"/>
      <c r="IH20" s="440"/>
      <c r="II20" s="440"/>
      <c r="IJ20" s="440"/>
      <c r="IK20" s="440"/>
      <c r="IL20" s="440"/>
      <c r="IM20" s="440"/>
      <c r="IN20" s="440"/>
      <c r="IO20" s="440"/>
      <c r="IP20" s="440"/>
      <c r="IQ20" s="440"/>
      <c r="IR20" s="440"/>
      <c r="IS20" s="440"/>
      <c r="IT20" s="440"/>
      <c r="IU20" s="440"/>
      <c r="IV20" s="440"/>
      <c r="IW20" s="440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</row>
    <row r="22" customFormat="false" ht="12.75" hidden="false" customHeight="false" outlineLevel="0" collapsed="false">
      <c r="A22" s="113" t="s">
        <v>85</v>
      </c>
      <c r="B22" s="34" t="n">
        <f aca="false">Assumptions!E28*(1+Assumptions!$E$25)</f>
        <v>1934.4085877</v>
      </c>
      <c r="C22" s="34" t="n">
        <f aca="false">B22*(1+Assumptions!$E$25)</f>
        <v>1992.440845331</v>
      </c>
      <c r="D22" s="34" t="n">
        <f aca="false">C22*(1+Assumptions!$E$25)</f>
        <v>2052.21407069093</v>
      </c>
      <c r="E22" s="34" t="n">
        <f aca="false">D22*(1+Assumptions!$E$25)</f>
        <v>2113.78049281166</v>
      </c>
      <c r="F22" s="34" t="n">
        <f aca="false">E22*(1+Assumptions!$E$25)</f>
        <v>2177.19390759601</v>
      </c>
      <c r="G22" s="34" t="n">
        <f aca="false">F22*(1+Assumptions!$E$25)</f>
        <v>2242.50972482389</v>
      </c>
      <c r="H22" s="34" t="n">
        <f aca="false">G22*(1+Assumptions!$E$25)</f>
        <v>2309.78501656861</v>
      </c>
      <c r="I22" s="34" t="n">
        <f aca="false">H22*(1+Assumptions!$E$25)</f>
        <v>2379.07856706566</v>
      </c>
      <c r="J22" s="34" t="n">
        <f aca="false">I22*(1+Assumptions!$E$25)</f>
        <v>2450.45092407763</v>
      </c>
      <c r="K22" s="34" t="n">
        <f aca="false">J22*(1+Assumptions!$E$25)</f>
        <v>2523.96445179996</v>
      </c>
      <c r="L22" s="34" t="n">
        <f aca="false">K22*(1+Assumptions!$E$25)</f>
        <v>2599.68338535396</v>
      </c>
      <c r="M22" s="34" t="n">
        <f aca="false">L22*(1+Assumptions!$E$25)</f>
        <v>2677.67388691458</v>
      </c>
      <c r="N22" s="34" t="n">
        <f aca="false">M22*(1+Assumptions!$E$25)</f>
        <v>2758.00410352202</v>
      </c>
      <c r="O22" s="34" t="n">
        <f aca="false">N22*(1+Assumptions!$E$25)</f>
        <v>2840.74422662768</v>
      </c>
      <c r="P22" s="34" t="n">
        <f aca="false">O22*(1+Assumptions!$E$25)</f>
        <v>2925.96655342651</v>
      </c>
      <c r="Q22" s="34" t="n">
        <f aca="false">P22*(1+Assumptions!$E$25)</f>
        <v>3013.74555002931</v>
      </c>
      <c r="R22" s="34" t="n">
        <f aca="false">Q22*(1+Assumptions!$E$25)</f>
        <v>3104.15791653018</v>
      </c>
      <c r="S22" s="34" t="n">
        <f aca="false">R22*(1+Assumptions!$E$25)</f>
        <v>3197.28265402609</v>
      </c>
      <c r="T22" s="34" t="n">
        <f aca="false">S22*(1+Assumptions!$E$25)</f>
        <v>3293.20113364687</v>
      </c>
      <c r="U22" s="34" t="n">
        <f aca="false">T22*(1+Assumptions!$E$25)</f>
        <v>3391.99716765628</v>
      </c>
      <c r="W22" s="224" t="n">
        <f aca="false">SUM(B22:U22)</f>
        <v>51978.2831661988</v>
      </c>
    </row>
    <row r="23" customFormat="false" ht="12.75" hidden="false" customHeight="false" outlineLevel="0" collapsed="false">
      <c r="A23" s="113" t="s">
        <v>86</v>
      </c>
      <c r="B23" s="34" t="n">
        <f aca="false">Assumptions!$E$29*(1+Assumptions!$E$25)</f>
        <v>422.5779352</v>
      </c>
      <c r="C23" s="34" t="n">
        <f aca="false">B23*(1+Assumptions!$E$25)</f>
        <v>435.255273256</v>
      </c>
      <c r="D23" s="34" t="n">
        <f aca="false">C23*(1+Assumptions!$E$25)</f>
        <v>448.31293145368</v>
      </c>
      <c r="E23" s="34" t="n">
        <f aca="false">Assumptions!$E$19*Assumptions!$E$23*(1+Assumptions!$E$25)^(E5-2000)/1000</f>
        <v>461.76231939729</v>
      </c>
      <c r="F23" s="34" t="n">
        <f aca="false">Assumptions!$E$19*Assumptions!$E$23*(1+Assumptions!$E$25)^(F5-2000)/1000</f>
        <v>475.615188979209</v>
      </c>
      <c r="G23" s="34" t="n">
        <f aca="false">Assumptions!$E$19*Assumptions!$E$23*(1+Assumptions!$E$25)^(G5-2000)/1000</f>
        <v>489.883644648585</v>
      </c>
      <c r="H23" s="34" t="n">
        <f aca="false">Assumptions!$E$19*Assumptions!$E$23*(1+Assumptions!$E$25)^(H5-2000)/1000</f>
        <v>504.580153988043</v>
      </c>
      <c r="I23" s="34" t="n">
        <f aca="false">Assumptions!$E$19*Assumptions!$E$23*(1+Assumptions!$E$25)^(I5-2000)/1000</f>
        <v>519.717558607684</v>
      </c>
      <c r="J23" s="34" t="n">
        <f aca="false">Assumptions!$E$19*Assumptions!$E$23*(1+Assumptions!$E$25)^(J5-2000)/1000</f>
        <v>535.309085365915</v>
      </c>
      <c r="K23" s="34" t="n">
        <f aca="false">Assumptions!$E$19*Assumptions!$E$23*(1+Assumptions!$E$25)^(K5-2000)/1000</f>
        <v>551.368357926892</v>
      </c>
      <c r="L23" s="34" t="n">
        <f aca="false">Assumptions!$E$19*Assumptions!$E$23*(1+Assumptions!$E$25)^(L5-2000)/1000</f>
        <v>567.909408664699</v>
      </c>
      <c r="M23" s="34" t="n">
        <f aca="false">Assumptions!$E$19*Assumptions!$E$23*(1+Assumptions!$E$25)^(M5-2000)/1000</f>
        <v>584.94669092464</v>
      </c>
      <c r="N23" s="34" t="n">
        <f aca="false">Assumptions!$E$19*Assumptions!$E$23*(1+Assumptions!$E$25)^(N5-2000)/1000</f>
        <v>602.495091652379</v>
      </c>
      <c r="O23" s="34" t="n">
        <f aca="false">Assumptions!$E$19*Assumptions!$E$23*(1+Assumptions!$E$25)^(O5-2000)/1000</f>
        <v>620.569944401951</v>
      </c>
      <c r="P23" s="34" t="n">
        <f aca="false">Assumptions!$E$19*Assumptions!$E$23*(1+Assumptions!$E$25)^(P5-2000)/1000</f>
        <v>639.187042734009</v>
      </c>
      <c r="Q23" s="34" t="n">
        <f aca="false">Assumptions!$E$19*Assumptions!$E$23*(1+Assumptions!$E$25)^(Q5-2000)/1000</f>
        <v>658.36265401603</v>
      </c>
      <c r="R23" s="34" t="n">
        <f aca="false">Assumptions!$E$19*Assumptions!$E$23*(1+Assumptions!$E$25)^(R5-2000)/1000</f>
        <v>678.113533636511</v>
      </c>
      <c r="S23" s="34" t="n">
        <f aca="false">Assumptions!$E$19*Assumptions!$E$23*(1+Assumptions!$E$25)^(S5-2000)/1000</f>
        <v>698.456939645606</v>
      </c>
      <c r="T23" s="34" t="n">
        <f aca="false">Assumptions!$E$19*Assumptions!$E$23*(1+Assumptions!$E$25)^(T5-2000)/1000</f>
        <v>719.410647834974</v>
      </c>
      <c r="U23" s="34" t="n">
        <f aca="false">Assumptions!$E$19*Assumptions!$E$23*(1+Assumptions!$E$25)^(U5-2000)/1000</f>
        <v>740.992967270023</v>
      </c>
      <c r="W23" s="224" t="n">
        <f aca="false">SUM(B23:U23)</f>
        <v>11354.8273696041</v>
      </c>
    </row>
    <row r="24" customFormat="false" ht="12.75" hidden="false" customHeight="false" outlineLevel="0" collapsed="false">
      <c r="A24" s="113" t="s">
        <v>130</v>
      </c>
      <c r="B24" s="34" t="n">
        <f aca="false">Assumptions!$E$24*Assumptions!$E$11*Assumptions!$E$8/1000*(1+Assumptions!$E$25)</f>
        <v>463.5</v>
      </c>
      <c r="C24" s="224" t="n">
        <f aca="false">B24*(1+Assumptions!$E$25)</f>
        <v>477.405</v>
      </c>
      <c r="D24" s="224" t="n">
        <f aca="false">C24*(1+Assumptions!$E$25)</f>
        <v>491.72715</v>
      </c>
      <c r="E24" s="224" t="n">
        <f aca="false">D24*(1+Assumptions!$E$25)</f>
        <v>506.4789645</v>
      </c>
      <c r="F24" s="224" t="n">
        <f aca="false">E24*(1+Assumptions!$E$25)</f>
        <v>521.673333435</v>
      </c>
      <c r="G24" s="224" t="n">
        <f aca="false">F24*(1+Assumptions!$E$25)</f>
        <v>537.32353343805</v>
      </c>
      <c r="H24" s="224" t="n">
        <f aca="false">G24*(1+Assumptions!$E$25)</f>
        <v>553.443239441192</v>
      </c>
      <c r="I24" s="224" t="n">
        <f aca="false">H24*(1+Assumptions!$E$25)</f>
        <v>570.046536624428</v>
      </c>
      <c r="J24" s="224" t="n">
        <f aca="false">I24*(1+Assumptions!$E$25)</f>
        <v>587.14793272316</v>
      </c>
      <c r="K24" s="224" t="n">
        <f aca="false">J24*(1+Assumptions!$E$25)</f>
        <v>604.762370704855</v>
      </c>
      <c r="L24" s="224" t="n">
        <f aca="false">K24*(1+Assumptions!$E$25)</f>
        <v>622.905241826001</v>
      </c>
      <c r="M24" s="224" t="n">
        <f aca="false">L24*(1+Assumptions!$E$25)</f>
        <v>641.592399080781</v>
      </c>
      <c r="N24" s="224" t="n">
        <f aca="false">M24*(1+Assumptions!$E$25)</f>
        <v>660.840171053204</v>
      </c>
      <c r="O24" s="224" t="n">
        <f aca="false">N24*(1+Assumptions!$E$25)</f>
        <v>680.6653761848</v>
      </c>
      <c r="P24" s="224" t="n">
        <f aca="false">O24*(1+Assumptions!$E$25)</f>
        <v>701.085337470344</v>
      </c>
      <c r="Q24" s="224" t="n">
        <f aca="false">P24*(1+Assumptions!$E$25)</f>
        <v>722.117897594455</v>
      </c>
      <c r="R24" s="224" t="n">
        <f aca="false">Q24*(1+Assumptions!$E$25)</f>
        <v>743.781434522288</v>
      </c>
      <c r="S24" s="224" t="n">
        <f aca="false">R24*(1+Assumptions!$E$25)</f>
        <v>766.094877557957</v>
      </c>
      <c r="T24" s="224" t="n">
        <f aca="false">S24*(1+Assumptions!$E$25)</f>
        <v>789.077723884696</v>
      </c>
      <c r="U24" s="224" t="n">
        <f aca="false">T24*(1+Assumptions!$E$25)</f>
        <v>812.750055601237</v>
      </c>
      <c r="W24" s="224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Assumptions!E31*(1+Assumptions!$E$25)</f>
        <v>0</v>
      </c>
      <c r="C25" s="34" t="n">
        <f aca="false">B25*(1+Assumptions!$E$25)</f>
        <v>0</v>
      </c>
      <c r="D25" s="34" t="n">
        <f aca="false">C25*(1+Assumptions!$E$25)</f>
        <v>0</v>
      </c>
      <c r="E25" s="34" t="n">
        <f aca="false">D25*(1+Assumptions!$E$25)</f>
        <v>0</v>
      </c>
      <c r="F25" s="34" t="n">
        <f aca="false">E25*(1+Assumptions!$E$25)</f>
        <v>0</v>
      </c>
      <c r="G25" s="34" t="n">
        <f aca="false">F25*(1+Assumptions!$E$25)</f>
        <v>0</v>
      </c>
      <c r="H25" s="34" t="n">
        <f aca="false">G25*(1+Assumptions!$E$25)</f>
        <v>0</v>
      </c>
      <c r="I25" s="34" t="n">
        <f aca="false">H25*(1+Assumptions!$E$25)</f>
        <v>0</v>
      </c>
      <c r="J25" s="34" t="n">
        <f aca="false">I25*(1+Assumptions!$E$25)</f>
        <v>0</v>
      </c>
      <c r="K25" s="34" t="n">
        <f aca="false">J25*(1+Assumptions!$E$25)</f>
        <v>0</v>
      </c>
      <c r="L25" s="34" t="n">
        <f aca="false">K25*(1+Assumptions!$E$25)</f>
        <v>0</v>
      </c>
      <c r="M25" s="34" t="n">
        <f aca="false">L25*(1+Assumptions!$E$25)</f>
        <v>0</v>
      </c>
      <c r="N25" s="34" t="n">
        <f aca="false">M25*(1+Assumptions!$E$25)</f>
        <v>0</v>
      </c>
      <c r="O25" s="34" t="n">
        <f aca="false">N25*(1+Assumptions!$E$25)</f>
        <v>0</v>
      </c>
      <c r="P25" s="34" t="n">
        <f aca="false">O25*(1+Assumptions!$E$25)</f>
        <v>0</v>
      </c>
      <c r="Q25" s="34" t="n">
        <f aca="false">P25*(1+Assumptions!$E$25)</f>
        <v>0</v>
      </c>
      <c r="R25" s="34" t="n">
        <f aca="false">Q25*(1+Assumptions!$E$25)</f>
        <v>0</v>
      </c>
      <c r="S25" s="34" t="n">
        <f aca="false">R25*(1+Assumptions!$E$25)</f>
        <v>0</v>
      </c>
      <c r="T25" s="34" t="n">
        <f aca="false">S25*(1+Assumptions!$E$25)</f>
        <v>0</v>
      </c>
      <c r="U25" s="34" t="n">
        <f aca="false">T25*(1+Assumptions!$E$25)</f>
        <v>0</v>
      </c>
      <c r="W25" s="224" t="n">
        <f aca="false">SUM(B25:U25)</f>
        <v>0</v>
      </c>
    </row>
    <row r="26" customFormat="false" ht="12.75" hidden="false" customHeight="false" outlineLevel="0" collapsed="false">
      <c r="A26" s="113" t="s">
        <v>89</v>
      </c>
      <c r="B26" s="34" t="n">
        <f aca="false">Assumptions!E32*(1+Assumptions!$E$25)</f>
        <v>373.552331666667</v>
      </c>
      <c r="C26" s="34" t="n">
        <f aca="false">B26*(1+Assumptions!$E$25)</f>
        <v>384.758901616667</v>
      </c>
      <c r="D26" s="34" t="n">
        <f aca="false">C26*(1+Assumptions!$E$25)</f>
        <v>396.301668665167</v>
      </c>
      <c r="E26" s="34" t="n">
        <f aca="false">D26*(1+Assumptions!$E$25)</f>
        <v>408.190718725122</v>
      </c>
      <c r="F26" s="34" t="n">
        <f aca="false">E26*(1+Assumptions!$E$25)</f>
        <v>420.436440286875</v>
      </c>
      <c r="G26" s="34" t="n">
        <f aca="false">F26*(1+Assumptions!$E$25)</f>
        <v>433.049533495482</v>
      </c>
      <c r="H26" s="34" t="n">
        <f aca="false">G26*(1+Assumptions!$E$25)</f>
        <v>446.041019500346</v>
      </c>
      <c r="I26" s="34" t="n">
        <f aca="false">H26*(1+Assumptions!$E$25)</f>
        <v>459.422250085357</v>
      </c>
      <c r="J26" s="34" t="n">
        <f aca="false">I26*(1+Assumptions!$E$25)</f>
        <v>473.204917587917</v>
      </c>
      <c r="K26" s="34" t="n">
        <f aca="false">J26*(1+Assumptions!$E$25)</f>
        <v>487.401065115555</v>
      </c>
      <c r="L26" s="34" t="n">
        <f aca="false">K26*(1+Assumptions!$E$25)</f>
        <v>502.023097069021</v>
      </c>
      <c r="M26" s="34" t="n">
        <f aca="false">L26*(1+Assumptions!$E$25)</f>
        <v>517.083789981092</v>
      </c>
      <c r="N26" s="34" t="n">
        <f aca="false">M26*(1+Assumptions!$E$25)</f>
        <v>532.596303680525</v>
      </c>
      <c r="O26" s="34" t="n">
        <f aca="false">N26*(1+Assumptions!$E$25)</f>
        <v>548.574192790941</v>
      </c>
      <c r="P26" s="34" t="n">
        <f aca="false">O26*(1+Assumptions!$E$25)</f>
        <v>565.031418574669</v>
      </c>
      <c r="Q26" s="34" t="n">
        <f aca="false">P26*(1+Assumptions!$E$25)</f>
        <v>581.982361131909</v>
      </c>
      <c r="R26" s="34" t="n">
        <f aca="false">Q26*(1+Assumptions!$E$25)</f>
        <v>599.441831965866</v>
      </c>
      <c r="S26" s="34" t="n">
        <f aca="false">R26*(1+Assumptions!$E$25)</f>
        <v>617.425086924842</v>
      </c>
      <c r="T26" s="34" t="n">
        <f aca="false">S26*(1+Assumptions!$E$25)</f>
        <v>635.947839532587</v>
      </c>
      <c r="U26" s="34" t="n">
        <f aca="false">T26*(1+Assumptions!$E$25)</f>
        <v>655.026274718565</v>
      </c>
      <c r="W26" s="224" t="n">
        <f aca="false">SUM(B26:U26)</f>
        <v>10037.4910431152</v>
      </c>
    </row>
    <row r="27" customFormat="false" ht="12.75" hidden="false" customHeight="false" outlineLevel="0" collapsed="false">
      <c r="A27" s="113" t="s">
        <v>263</v>
      </c>
      <c r="B27" s="442" t="n">
        <v>487.9</v>
      </c>
      <c r="C27" s="442" t="n">
        <v>486.5</v>
      </c>
      <c r="D27" s="442" t="n">
        <v>484.5</v>
      </c>
      <c r="E27" s="442" t="n">
        <v>476.4</v>
      </c>
      <c r="F27" s="442" t="n">
        <v>467.3</v>
      </c>
      <c r="G27" s="442" t="n">
        <v>451.3</v>
      </c>
      <c r="H27" s="442" t="n">
        <v>427.8</v>
      </c>
      <c r="I27" s="442" t="n">
        <v>402.5</v>
      </c>
      <c r="J27" s="442" t="n">
        <v>362.4</v>
      </c>
      <c r="K27" s="442" t="n">
        <v>878.3</v>
      </c>
      <c r="L27" s="442" t="n">
        <v>695.3</v>
      </c>
      <c r="M27" s="442" t="n">
        <v>494</v>
      </c>
      <c r="N27" s="442" t="n">
        <v>365.9</v>
      </c>
      <c r="O27" s="442" t="n">
        <v>365.9</v>
      </c>
      <c r="P27" s="442" t="n">
        <v>365.9</v>
      </c>
      <c r="Q27" s="442" t="n">
        <v>365.9</v>
      </c>
      <c r="R27" s="442" t="n">
        <v>365.9</v>
      </c>
      <c r="S27" s="442" t="n">
        <v>365.9</v>
      </c>
      <c r="T27" s="442" t="n">
        <v>365.9</v>
      </c>
      <c r="U27" s="442" t="n">
        <f aca="false">T27</f>
        <v>365.9</v>
      </c>
      <c r="W27" s="224" t="n">
        <f aca="false">SUM(B27:U27)</f>
        <v>9041.4</v>
      </c>
    </row>
    <row r="28" customFormat="false" ht="12.75" hidden="false" customHeight="false" outlineLevel="0" collapsed="false">
      <c r="A28" s="113" t="s">
        <v>231</v>
      </c>
      <c r="B28" s="229" t="n">
        <f aca="false">B82</f>
        <v>410.978384217788</v>
      </c>
      <c r="C28" s="229" t="n">
        <f aca="false">C82</f>
        <v>399.774272923442</v>
      </c>
      <c r="D28" s="229" t="n">
        <f aca="false">D82</f>
        <v>388.382097448839</v>
      </c>
      <c r="E28" s="229" t="n">
        <f aca="false">E82</f>
        <v>362.89985940276</v>
      </c>
      <c r="F28" s="229" t="n">
        <f aca="false">F82</f>
        <v>335.876668162408</v>
      </c>
      <c r="G28" s="229" t="n">
        <f aca="false">G82</f>
        <v>310.391485361022</v>
      </c>
      <c r="H28" s="229" t="n">
        <f aca="false">H82</f>
        <v>290.748805877889</v>
      </c>
      <c r="I28" s="229" t="n">
        <f aca="false">I82</f>
        <v>271.783727628297</v>
      </c>
      <c r="J28" s="229" t="n">
        <f aca="false">J82</f>
        <v>253.180052869388</v>
      </c>
      <c r="K28" s="229" t="n">
        <f aca="false">K82</f>
        <v>233.591226748943</v>
      </c>
      <c r="L28" s="229" t="n">
        <f aca="false">L82</f>
        <v>215.616567234102</v>
      </c>
      <c r="M28" s="229" t="n">
        <f aca="false">M82</f>
        <v>197.526959952412</v>
      </c>
      <c r="N28" s="229" t="n">
        <f aca="false">N82</f>
        <v>179.135666166905</v>
      </c>
      <c r="O28" s="229" t="n">
        <f aca="false">O82</f>
        <v>160.392446105836</v>
      </c>
      <c r="P28" s="229" t="n">
        <f aca="false">P82</f>
        <v>141.599050057096</v>
      </c>
      <c r="Q28" s="229" t="n">
        <f aca="false">Q82</f>
        <v>127.276864165372</v>
      </c>
      <c r="R28" s="229" t="n">
        <f aca="false">R82</f>
        <v>117.370853494545</v>
      </c>
      <c r="S28" s="229" t="n">
        <f aca="false">S82</f>
        <v>107.462399785442</v>
      </c>
      <c r="T28" s="229" t="n">
        <f aca="false">T82</f>
        <v>97.5529496713813</v>
      </c>
      <c r="U28" s="229" t="n">
        <f aca="false">U82</f>
        <v>87.6443251928529</v>
      </c>
      <c r="V28" s="224"/>
      <c r="W28" s="224" t="n">
        <f aca="false">SUM(B28:U28)</f>
        <v>4689.18466246672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13" t="s">
        <v>133</v>
      </c>
      <c r="B29" s="34" t="n">
        <f aca="false">SUM(B22:B28)</f>
        <v>4092.91723878446</v>
      </c>
      <c r="C29" s="34" t="n">
        <f aca="false">SUM(C22:C28)</f>
        <v>4176.13429312711</v>
      </c>
      <c r="D29" s="34" t="n">
        <f aca="false">SUM(D22:D28)</f>
        <v>4261.43791825862</v>
      </c>
      <c r="E29" s="34" t="n">
        <f aca="false">SUM(E22:E28)</f>
        <v>4329.51235483683</v>
      </c>
      <c r="F29" s="34" t="n">
        <f aca="false">SUM(F22:F28)</f>
        <v>4398.0955384595</v>
      </c>
      <c r="G29" s="34" t="n">
        <f aca="false">SUM(G22:G28)</f>
        <v>4464.45792176703</v>
      </c>
      <c r="H29" s="34" t="n">
        <f aca="false">SUM(H22:H28)</f>
        <v>4532.39823537608</v>
      </c>
      <c r="I29" s="34" t="n">
        <f aca="false">SUM(I22:I28)</f>
        <v>4602.54864001143</v>
      </c>
      <c r="J29" s="34" t="n">
        <f aca="false">SUM(J22:J28)</f>
        <v>4661.69291262402</v>
      </c>
      <c r="K29" s="34" t="n">
        <f aca="false">SUM(K22:K28)</f>
        <v>5279.38747229621</v>
      </c>
      <c r="L29" s="34" t="n">
        <f aca="false">SUM(L22:L28)</f>
        <v>5203.43770014779</v>
      </c>
      <c r="M29" s="34" t="n">
        <f aca="false">SUM(M22:M28)</f>
        <v>5112.82372685351</v>
      </c>
      <c r="N29" s="34" t="n">
        <f aca="false">SUM(N22:N28)</f>
        <v>5098.97133607503</v>
      </c>
      <c r="O29" s="34" t="n">
        <f aca="false">SUM(O22:O28)</f>
        <v>5216.84618611121</v>
      </c>
      <c r="P29" s="34" t="n">
        <f aca="false">SUM(P22:P28)</f>
        <v>5338.76940226263</v>
      </c>
      <c r="Q29" s="34" t="n">
        <f aca="false">SUM(Q22:Q28)</f>
        <v>5469.38532693707</v>
      </c>
      <c r="R29" s="34" t="n">
        <f aca="false">SUM(R22:R28)</f>
        <v>5608.7655701494</v>
      </c>
      <c r="S29" s="34" t="n">
        <f aca="false">SUM(S22:S28)</f>
        <v>5752.62195793994</v>
      </c>
      <c r="T29" s="34" t="n">
        <f aca="false">SUM(T22:T28)</f>
        <v>5901.09029457051</v>
      </c>
      <c r="U29" s="34" t="n">
        <f aca="false">SUM(U22:U28)</f>
        <v>6054.31079043896</v>
      </c>
      <c r="W29" s="224" t="n">
        <f aca="false">SUM(B29:U29)</f>
        <v>99555.6048170273</v>
      </c>
    </row>
    <row r="30" customFormat="false" ht="12.75" hidden="false" customHeight="false" outlineLevel="1" collapsed="false">
      <c r="A30" s="232"/>
      <c r="B30" s="443"/>
      <c r="C30" s="443"/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0"/>
      <c r="W30" s="224"/>
      <c r="X30" s="440"/>
      <c r="Y30" s="440"/>
      <c r="Z30" s="440"/>
      <c r="AA30" s="440"/>
      <c r="AB30" s="440"/>
      <c r="AC30" s="440"/>
      <c r="AD30" s="440"/>
      <c r="AE30" s="440"/>
      <c r="AF30" s="440"/>
      <c r="AG30" s="440"/>
      <c r="AH30" s="440"/>
      <c r="AI30" s="440"/>
      <c r="AJ30" s="440"/>
      <c r="AK30" s="440"/>
      <c r="AL30" s="440"/>
      <c r="AM30" s="440"/>
      <c r="AN30" s="440"/>
      <c r="AO30" s="440"/>
      <c r="AP30" s="440"/>
      <c r="AQ30" s="440"/>
      <c r="AR30" s="440"/>
      <c r="AS30" s="440"/>
      <c r="AT30" s="440"/>
      <c r="AU30" s="440"/>
      <c r="AV30" s="440"/>
      <c r="AW30" s="440"/>
      <c r="AX30" s="440"/>
      <c r="AY30" s="440"/>
      <c r="AZ30" s="440"/>
      <c r="BA30" s="440"/>
      <c r="BB30" s="440"/>
      <c r="BC30" s="440"/>
      <c r="BD30" s="440"/>
      <c r="BE30" s="440"/>
      <c r="BF30" s="440"/>
      <c r="BG30" s="440"/>
      <c r="BH30" s="440"/>
      <c r="BI30" s="440"/>
      <c r="BJ30" s="440"/>
      <c r="BK30" s="440"/>
      <c r="BL30" s="440"/>
      <c r="BM30" s="440"/>
      <c r="BN30" s="440"/>
      <c r="BO30" s="440"/>
      <c r="BP30" s="440"/>
      <c r="BQ30" s="440"/>
      <c r="BR30" s="440"/>
      <c r="BS30" s="440"/>
      <c r="BT30" s="440"/>
      <c r="BU30" s="440"/>
      <c r="BV30" s="440"/>
      <c r="BW30" s="440"/>
      <c r="BX30" s="440"/>
      <c r="BY30" s="440"/>
      <c r="BZ30" s="440"/>
      <c r="CA30" s="440"/>
      <c r="CB30" s="440"/>
      <c r="CC30" s="440"/>
      <c r="CD30" s="440"/>
      <c r="CE30" s="440"/>
      <c r="CF30" s="440"/>
      <c r="CG30" s="440"/>
      <c r="CH30" s="440"/>
      <c r="CI30" s="440"/>
      <c r="CJ30" s="440"/>
      <c r="CK30" s="440"/>
      <c r="CL30" s="440"/>
      <c r="CM30" s="440"/>
      <c r="CN30" s="440"/>
      <c r="CO30" s="440"/>
      <c r="CP30" s="440"/>
      <c r="CQ30" s="440"/>
      <c r="CR30" s="440"/>
      <c r="CS30" s="440"/>
      <c r="CT30" s="440"/>
      <c r="CU30" s="440"/>
      <c r="CV30" s="440"/>
      <c r="CW30" s="440"/>
      <c r="CX30" s="440"/>
      <c r="CY30" s="440"/>
      <c r="CZ30" s="440"/>
      <c r="DA30" s="440"/>
      <c r="DB30" s="440"/>
      <c r="DC30" s="440"/>
      <c r="DD30" s="440"/>
      <c r="DE30" s="440"/>
      <c r="DF30" s="440"/>
      <c r="DG30" s="440"/>
      <c r="DH30" s="440"/>
      <c r="DI30" s="440"/>
      <c r="DJ30" s="440"/>
      <c r="DK30" s="440"/>
      <c r="DL30" s="440"/>
      <c r="DM30" s="440"/>
      <c r="DN30" s="440"/>
      <c r="DO30" s="440"/>
      <c r="DP30" s="440"/>
      <c r="DQ30" s="440"/>
      <c r="DR30" s="440"/>
      <c r="DS30" s="440"/>
      <c r="DT30" s="440"/>
      <c r="DU30" s="440"/>
      <c r="DV30" s="440"/>
      <c r="DW30" s="440"/>
      <c r="DX30" s="440"/>
      <c r="DY30" s="440"/>
      <c r="DZ30" s="440"/>
      <c r="EA30" s="440"/>
      <c r="EB30" s="440"/>
      <c r="EC30" s="440"/>
      <c r="ED30" s="440"/>
      <c r="EE30" s="440"/>
      <c r="EF30" s="440"/>
      <c r="EG30" s="440"/>
      <c r="EH30" s="440"/>
      <c r="EI30" s="440"/>
      <c r="EJ30" s="440"/>
      <c r="EK30" s="440"/>
      <c r="EL30" s="440"/>
      <c r="EM30" s="440"/>
      <c r="EN30" s="440"/>
      <c r="EO30" s="440"/>
      <c r="EP30" s="440"/>
      <c r="EQ30" s="440"/>
      <c r="ER30" s="440"/>
      <c r="ES30" s="440"/>
      <c r="ET30" s="440"/>
      <c r="EU30" s="440"/>
      <c r="EV30" s="440"/>
      <c r="EW30" s="440"/>
      <c r="EX30" s="440"/>
      <c r="EY30" s="440"/>
      <c r="EZ30" s="440"/>
      <c r="FA30" s="440"/>
      <c r="FB30" s="440"/>
      <c r="FC30" s="440"/>
      <c r="FD30" s="440"/>
      <c r="FE30" s="440"/>
      <c r="FF30" s="440"/>
      <c r="FG30" s="440"/>
      <c r="FH30" s="440"/>
      <c r="FI30" s="440"/>
      <c r="FJ30" s="440"/>
      <c r="FK30" s="440"/>
      <c r="FL30" s="440"/>
      <c r="FM30" s="440"/>
      <c r="FN30" s="440"/>
      <c r="FO30" s="440"/>
      <c r="FP30" s="440"/>
      <c r="FQ30" s="440"/>
      <c r="FR30" s="440"/>
      <c r="FS30" s="440"/>
      <c r="FT30" s="440"/>
      <c r="FU30" s="440"/>
      <c r="FV30" s="440"/>
      <c r="FW30" s="440"/>
      <c r="FX30" s="440"/>
      <c r="FY30" s="440"/>
      <c r="FZ30" s="440"/>
      <c r="GA30" s="440"/>
      <c r="GB30" s="440"/>
      <c r="GC30" s="440"/>
      <c r="GD30" s="440"/>
      <c r="GE30" s="440"/>
      <c r="GF30" s="440"/>
      <c r="GG30" s="440"/>
      <c r="GH30" s="440"/>
      <c r="GI30" s="440"/>
      <c r="GJ30" s="440"/>
      <c r="GK30" s="440"/>
      <c r="GL30" s="440"/>
      <c r="GM30" s="440"/>
      <c r="GN30" s="440"/>
      <c r="GO30" s="440"/>
      <c r="GP30" s="440"/>
      <c r="GQ30" s="440"/>
      <c r="GR30" s="440"/>
      <c r="GS30" s="440"/>
      <c r="GT30" s="440"/>
      <c r="GU30" s="440"/>
      <c r="GV30" s="440"/>
      <c r="GW30" s="440"/>
      <c r="GX30" s="440"/>
      <c r="GY30" s="440"/>
      <c r="GZ30" s="440"/>
      <c r="HA30" s="440"/>
      <c r="HB30" s="440"/>
      <c r="HC30" s="440"/>
      <c r="HD30" s="440"/>
      <c r="HE30" s="440"/>
      <c r="HF30" s="440"/>
      <c r="HG30" s="440"/>
      <c r="HH30" s="440"/>
      <c r="HI30" s="440"/>
      <c r="HJ30" s="440"/>
      <c r="HK30" s="440"/>
      <c r="HL30" s="440"/>
      <c r="HM30" s="440"/>
      <c r="HN30" s="440"/>
      <c r="HO30" s="440"/>
      <c r="HP30" s="440"/>
      <c r="HQ30" s="440"/>
      <c r="HR30" s="440"/>
      <c r="HS30" s="440"/>
      <c r="HT30" s="440"/>
      <c r="HU30" s="440"/>
      <c r="HV30" s="440"/>
      <c r="HW30" s="440"/>
      <c r="HX30" s="440"/>
      <c r="HY30" s="440"/>
      <c r="HZ30" s="440"/>
      <c r="IA30" s="440"/>
      <c r="IB30" s="440"/>
      <c r="IC30" s="440"/>
      <c r="ID30" s="440"/>
      <c r="IE30" s="440"/>
      <c r="IF30" s="440"/>
      <c r="IG30" s="440"/>
      <c r="IH30" s="440"/>
      <c r="II30" s="440"/>
      <c r="IJ30" s="440"/>
      <c r="IK30" s="440"/>
      <c r="IL30" s="440"/>
      <c r="IM30" s="440"/>
      <c r="IN30" s="440"/>
      <c r="IO30" s="440"/>
      <c r="IP30" s="440"/>
      <c r="IQ30" s="440"/>
      <c r="IR30" s="440"/>
      <c r="IS30" s="440"/>
      <c r="IT30" s="440"/>
      <c r="IU30" s="440"/>
      <c r="IV30" s="440"/>
      <c r="IW30" s="440"/>
    </row>
    <row r="31" customFormat="false" ht="6.75" hidden="false" customHeight="true" outlineLevel="0" collapsed="false">
      <c r="A31" s="232"/>
      <c r="B31" s="443"/>
      <c r="C31" s="443"/>
      <c r="D31" s="443"/>
      <c r="E31" s="443"/>
      <c r="F31" s="443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3"/>
      <c r="S31" s="443"/>
      <c r="T31" s="443"/>
      <c r="U31" s="443"/>
      <c r="V31" s="440"/>
      <c r="W31" s="224"/>
      <c r="X31" s="440"/>
      <c r="Y31" s="440"/>
      <c r="Z31" s="440"/>
      <c r="AA31" s="440"/>
      <c r="AB31" s="440"/>
      <c r="AC31" s="440"/>
      <c r="AD31" s="440"/>
      <c r="AE31" s="440"/>
      <c r="AF31" s="440"/>
      <c r="AG31" s="440"/>
      <c r="AH31" s="440"/>
      <c r="AI31" s="440"/>
      <c r="AJ31" s="440"/>
      <c r="AK31" s="440"/>
      <c r="AL31" s="440"/>
      <c r="AM31" s="440"/>
      <c r="AN31" s="440"/>
      <c r="AO31" s="440"/>
      <c r="AP31" s="440"/>
      <c r="AQ31" s="440"/>
      <c r="AR31" s="440"/>
      <c r="AS31" s="440"/>
      <c r="AT31" s="440"/>
      <c r="AU31" s="440"/>
      <c r="AV31" s="440"/>
      <c r="AW31" s="440"/>
      <c r="AX31" s="440"/>
      <c r="AY31" s="440"/>
      <c r="AZ31" s="440"/>
      <c r="BA31" s="440"/>
      <c r="BB31" s="440"/>
      <c r="BC31" s="440"/>
      <c r="BD31" s="440"/>
      <c r="BE31" s="440"/>
      <c r="BF31" s="440"/>
      <c r="BG31" s="440"/>
      <c r="BH31" s="440"/>
      <c r="BI31" s="440"/>
      <c r="BJ31" s="440"/>
      <c r="BK31" s="440"/>
      <c r="BL31" s="440"/>
      <c r="BM31" s="440"/>
      <c r="BN31" s="440"/>
      <c r="BO31" s="440"/>
      <c r="BP31" s="440"/>
      <c r="BQ31" s="440"/>
      <c r="BR31" s="440"/>
      <c r="BS31" s="440"/>
      <c r="BT31" s="440"/>
      <c r="BU31" s="440"/>
      <c r="BV31" s="440"/>
      <c r="BW31" s="440"/>
      <c r="BX31" s="440"/>
      <c r="BY31" s="440"/>
      <c r="BZ31" s="440"/>
      <c r="CA31" s="440"/>
      <c r="CB31" s="440"/>
      <c r="CC31" s="440"/>
      <c r="CD31" s="440"/>
      <c r="CE31" s="440"/>
      <c r="CF31" s="440"/>
      <c r="CG31" s="440"/>
      <c r="CH31" s="440"/>
      <c r="CI31" s="440"/>
      <c r="CJ31" s="440"/>
      <c r="CK31" s="440"/>
      <c r="CL31" s="440"/>
      <c r="CM31" s="440"/>
      <c r="CN31" s="440"/>
      <c r="CO31" s="440"/>
      <c r="CP31" s="440"/>
      <c r="CQ31" s="440"/>
      <c r="CR31" s="440"/>
      <c r="CS31" s="440"/>
      <c r="CT31" s="440"/>
      <c r="CU31" s="440"/>
      <c r="CV31" s="440"/>
      <c r="CW31" s="440"/>
      <c r="CX31" s="440"/>
      <c r="CY31" s="440"/>
      <c r="CZ31" s="440"/>
      <c r="DA31" s="440"/>
      <c r="DB31" s="440"/>
      <c r="DC31" s="440"/>
      <c r="DD31" s="440"/>
      <c r="DE31" s="440"/>
      <c r="DF31" s="440"/>
      <c r="DG31" s="440"/>
      <c r="DH31" s="440"/>
      <c r="DI31" s="440"/>
      <c r="DJ31" s="440"/>
      <c r="DK31" s="440"/>
      <c r="DL31" s="440"/>
      <c r="DM31" s="440"/>
      <c r="DN31" s="440"/>
      <c r="DO31" s="440"/>
      <c r="DP31" s="440"/>
      <c r="DQ31" s="440"/>
      <c r="DR31" s="440"/>
      <c r="DS31" s="440"/>
      <c r="DT31" s="440"/>
      <c r="DU31" s="440"/>
      <c r="DV31" s="440"/>
      <c r="DW31" s="440"/>
      <c r="DX31" s="440"/>
      <c r="DY31" s="440"/>
      <c r="DZ31" s="440"/>
      <c r="EA31" s="440"/>
      <c r="EB31" s="440"/>
      <c r="EC31" s="440"/>
      <c r="ED31" s="440"/>
      <c r="EE31" s="440"/>
      <c r="EF31" s="440"/>
      <c r="EG31" s="440"/>
      <c r="EH31" s="440"/>
      <c r="EI31" s="440"/>
      <c r="EJ31" s="440"/>
      <c r="EK31" s="440"/>
      <c r="EL31" s="440"/>
      <c r="EM31" s="440"/>
      <c r="EN31" s="440"/>
      <c r="EO31" s="440"/>
      <c r="EP31" s="440"/>
      <c r="EQ31" s="440"/>
      <c r="ER31" s="440"/>
      <c r="ES31" s="440"/>
      <c r="ET31" s="440"/>
      <c r="EU31" s="440"/>
      <c r="EV31" s="440"/>
      <c r="EW31" s="440"/>
      <c r="EX31" s="440"/>
      <c r="EY31" s="440"/>
      <c r="EZ31" s="440"/>
      <c r="FA31" s="440"/>
      <c r="FB31" s="440"/>
      <c r="FC31" s="440"/>
      <c r="FD31" s="440"/>
      <c r="FE31" s="440"/>
      <c r="FF31" s="440"/>
      <c r="FG31" s="440"/>
      <c r="FH31" s="440"/>
      <c r="FI31" s="440"/>
      <c r="FJ31" s="440"/>
      <c r="FK31" s="440"/>
      <c r="FL31" s="440"/>
      <c r="FM31" s="440"/>
      <c r="FN31" s="440"/>
      <c r="FO31" s="440"/>
      <c r="FP31" s="440"/>
      <c r="FQ31" s="440"/>
      <c r="FR31" s="440"/>
      <c r="FS31" s="440"/>
      <c r="FT31" s="440"/>
      <c r="FU31" s="440"/>
      <c r="FV31" s="440"/>
      <c r="FW31" s="440"/>
      <c r="FX31" s="440"/>
      <c r="FY31" s="440"/>
      <c r="FZ31" s="440"/>
      <c r="GA31" s="440"/>
      <c r="GB31" s="440"/>
      <c r="GC31" s="440"/>
      <c r="GD31" s="440"/>
      <c r="GE31" s="440"/>
      <c r="GF31" s="440"/>
      <c r="GG31" s="440"/>
      <c r="GH31" s="440"/>
      <c r="GI31" s="440"/>
      <c r="GJ31" s="440"/>
      <c r="GK31" s="440"/>
      <c r="GL31" s="440"/>
      <c r="GM31" s="440"/>
      <c r="GN31" s="440"/>
      <c r="GO31" s="440"/>
      <c r="GP31" s="440"/>
      <c r="GQ31" s="440"/>
      <c r="GR31" s="440"/>
      <c r="GS31" s="440"/>
      <c r="GT31" s="440"/>
      <c r="GU31" s="440"/>
      <c r="GV31" s="440"/>
      <c r="GW31" s="440"/>
      <c r="GX31" s="440"/>
      <c r="GY31" s="440"/>
      <c r="GZ31" s="440"/>
      <c r="HA31" s="440"/>
      <c r="HB31" s="440"/>
      <c r="HC31" s="440"/>
      <c r="HD31" s="440"/>
      <c r="HE31" s="440"/>
      <c r="HF31" s="440"/>
      <c r="HG31" s="440"/>
      <c r="HH31" s="440"/>
      <c r="HI31" s="440"/>
      <c r="HJ31" s="440"/>
      <c r="HK31" s="440"/>
      <c r="HL31" s="440"/>
      <c r="HM31" s="440"/>
      <c r="HN31" s="440"/>
      <c r="HO31" s="440"/>
      <c r="HP31" s="440"/>
      <c r="HQ31" s="440"/>
      <c r="HR31" s="440"/>
      <c r="HS31" s="440"/>
      <c r="HT31" s="440"/>
      <c r="HU31" s="440"/>
      <c r="HV31" s="440"/>
      <c r="HW31" s="440"/>
      <c r="HX31" s="440"/>
      <c r="HY31" s="440"/>
      <c r="HZ31" s="440"/>
      <c r="IA31" s="440"/>
      <c r="IB31" s="440"/>
      <c r="IC31" s="440"/>
      <c r="ID31" s="440"/>
      <c r="IE31" s="440"/>
      <c r="IF31" s="440"/>
      <c r="IG31" s="440"/>
      <c r="IH31" s="440"/>
      <c r="II31" s="440"/>
      <c r="IJ31" s="440"/>
      <c r="IK31" s="440"/>
      <c r="IL31" s="440"/>
      <c r="IM31" s="440"/>
      <c r="IN31" s="440"/>
      <c r="IO31" s="440"/>
      <c r="IP31" s="440"/>
      <c r="IQ31" s="440"/>
      <c r="IR31" s="440"/>
      <c r="IS31" s="440"/>
      <c r="IT31" s="440"/>
      <c r="IU31" s="440"/>
      <c r="IV31" s="440"/>
      <c r="IW31" s="440"/>
    </row>
    <row r="32" customFormat="false" ht="12.75" hidden="false" customHeight="false" outlineLevel="0" collapsed="false">
      <c r="A32" s="223" t="s">
        <v>134</v>
      </c>
      <c r="B32" s="220" t="e">
        <f aca="false">B19-B29</f>
        <v>#VALUE!</v>
      </c>
      <c r="C32" s="220" t="e">
        <f aca="false">C19-C29</f>
        <v>#VALUE!</v>
      </c>
      <c r="D32" s="220" t="e">
        <f aca="false">D19-D29</f>
        <v>#VALUE!</v>
      </c>
      <c r="E32" s="220" t="n">
        <f aca="false">E19-E29</f>
        <v>25192.7886276146</v>
      </c>
      <c r="F32" s="220" t="n">
        <f aca="false">F19-F29</f>
        <v>26577.43037771</v>
      </c>
      <c r="G32" s="220" t="n">
        <f aca="false">G19-G29</f>
        <v>26919.460071491</v>
      </c>
      <c r="H32" s="220" t="n">
        <f aca="false">H19-H29</f>
        <v>27265.4787153994</v>
      </c>
      <c r="I32" s="220" t="n">
        <f aca="false">I19-I29</f>
        <v>27614.9280536834</v>
      </c>
      <c r="J32" s="220" t="n">
        <f aca="false">J19-J29</f>
        <v>27981.272673211</v>
      </c>
      <c r="K32" s="220" t="n">
        <f aca="false">K19-K29</f>
        <v>27787.9212412546</v>
      </c>
      <c r="L32" s="220" t="n">
        <f aca="false">L19-L29</f>
        <v>28500.2192419264</v>
      </c>
      <c r="M32" s="220" t="n">
        <f aca="false">M19-M29</f>
        <v>29239.6412237801</v>
      </c>
      <c r="N32" s="220" t="n">
        <f aca="false">N19-N29</f>
        <v>29913.8584791237</v>
      </c>
      <c r="O32" s="220" t="n">
        <f aca="false">O19-O29</f>
        <v>30467.4629446128</v>
      </c>
      <c r="P32" s="220" t="n">
        <f aca="false">P19-P29</f>
        <v>31029.9790110322</v>
      </c>
      <c r="Q32" s="220" t="n">
        <f aca="false">Q19-Q29</f>
        <v>31431.4749222683</v>
      </c>
      <c r="R32" s="220" t="n">
        <f aca="false">R19-R29</f>
        <v>31832.1292466879</v>
      </c>
      <c r="S32" s="220" t="n">
        <f aca="false">S19-S29</f>
        <v>32236.4108743002</v>
      </c>
      <c r="T32" s="220" t="n">
        <f aca="false">T19-T29</f>
        <v>32644.3116061693</v>
      </c>
      <c r="U32" s="220" t="n">
        <f aca="false">U19-U29</f>
        <v>33055.8210136444</v>
      </c>
      <c r="V32" s="418"/>
      <c r="W32" s="224" t="e">
        <f aca="false">SUM(B32:U32)</f>
        <v>#VALUE!</v>
      </c>
      <c r="X32" s="418"/>
      <c r="Y32" s="418"/>
      <c r="Z32" s="418"/>
      <c r="AA32" s="418"/>
      <c r="AB32" s="418"/>
      <c r="AC32" s="418"/>
      <c r="AD32" s="418"/>
      <c r="AE32" s="418"/>
      <c r="AF32" s="418"/>
      <c r="AG32" s="418"/>
      <c r="AH32" s="418"/>
      <c r="AI32" s="418"/>
      <c r="AJ32" s="418"/>
      <c r="AK32" s="418"/>
      <c r="AL32" s="418"/>
      <c r="AM32" s="418"/>
      <c r="AN32" s="418"/>
      <c r="AO32" s="418"/>
      <c r="AP32" s="418"/>
      <c r="AQ32" s="418"/>
      <c r="AR32" s="418"/>
      <c r="AS32" s="418"/>
      <c r="AT32" s="418"/>
      <c r="AU32" s="418"/>
      <c r="AV32" s="418"/>
      <c r="AW32" s="418"/>
      <c r="AX32" s="418"/>
      <c r="AY32" s="418"/>
      <c r="AZ32" s="418"/>
      <c r="BA32" s="418"/>
      <c r="BB32" s="418"/>
      <c r="BC32" s="418"/>
      <c r="BD32" s="418"/>
      <c r="BE32" s="418"/>
      <c r="BF32" s="418"/>
      <c r="BG32" s="418"/>
      <c r="BH32" s="418"/>
      <c r="BI32" s="418"/>
      <c r="BJ32" s="418"/>
      <c r="BK32" s="418"/>
      <c r="BL32" s="418"/>
      <c r="BM32" s="418"/>
      <c r="BN32" s="418"/>
      <c r="BO32" s="418"/>
      <c r="BP32" s="418"/>
      <c r="BQ32" s="418"/>
      <c r="BR32" s="418"/>
      <c r="BS32" s="418"/>
      <c r="BT32" s="418"/>
      <c r="BU32" s="418"/>
      <c r="BV32" s="418"/>
      <c r="BW32" s="418"/>
      <c r="BX32" s="418"/>
      <c r="BY32" s="418"/>
      <c r="BZ32" s="418"/>
      <c r="CA32" s="418"/>
      <c r="CB32" s="418"/>
      <c r="CC32" s="418"/>
      <c r="CD32" s="418"/>
      <c r="CE32" s="418"/>
      <c r="CF32" s="418"/>
      <c r="CG32" s="418"/>
      <c r="CH32" s="418"/>
      <c r="CI32" s="418"/>
      <c r="CJ32" s="418"/>
      <c r="CK32" s="418"/>
      <c r="CL32" s="418"/>
      <c r="CM32" s="418"/>
      <c r="CN32" s="418"/>
      <c r="CO32" s="418"/>
      <c r="CP32" s="418"/>
      <c r="CQ32" s="418"/>
      <c r="CR32" s="418"/>
      <c r="CS32" s="418"/>
      <c r="CT32" s="418"/>
      <c r="CU32" s="418"/>
      <c r="CV32" s="418"/>
      <c r="CW32" s="418"/>
      <c r="CX32" s="418"/>
      <c r="CY32" s="418"/>
      <c r="CZ32" s="418"/>
      <c r="DA32" s="418"/>
      <c r="DB32" s="418"/>
      <c r="DC32" s="418"/>
      <c r="DD32" s="418"/>
      <c r="DE32" s="418"/>
      <c r="DF32" s="418"/>
      <c r="DG32" s="418"/>
      <c r="DH32" s="418"/>
      <c r="DI32" s="418"/>
      <c r="DJ32" s="418"/>
      <c r="DK32" s="418"/>
      <c r="DL32" s="418"/>
      <c r="DM32" s="418"/>
      <c r="DN32" s="418"/>
      <c r="DO32" s="418"/>
      <c r="DP32" s="418"/>
      <c r="DQ32" s="418"/>
      <c r="DR32" s="418"/>
      <c r="DS32" s="418"/>
      <c r="DT32" s="418"/>
      <c r="DU32" s="418"/>
      <c r="DV32" s="418"/>
      <c r="DW32" s="418"/>
      <c r="DX32" s="418"/>
      <c r="DY32" s="418"/>
      <c r="DZ32" s="418"/>
      <c r="EA32" s="418"/>
      <c r="EB32" s="418"/>
      <c r="EC32" s="418"/>
      <c r="ED32" s="418"/>
      <c r="EE32" s="418"/>
      <c r="EF32" s="418"/>
      <c r="EG32" s="418"/>
      <c r="EH32" s="418"/>
      <c r="EI32" s="418"/>
      <c r="EJ32" s="418"/>
      <c r="EK32" s="418"/>
      <c r="EL32" s="418"/>
      <c r="EM32" s="418"/>
      <c r="EN32" s="418"/>
      <c r="EO32" s="418"/>
      <c r="EP32" s="418"/>
      <c r="EQ32" s="418"/>
      <c r="ER32" s="418"/>
      <c r="ES32" s="418"/>
      <c r="ET32" s="418"/>
      <c r="EU32" s="418"/>
      <c r="EV32" s="418"/>
      <c r="EW32" s="418"/>
      <c r="EX32" s="418"/>
      <c r="EY32" s="418"/>
      <c r="EZ32" s="418"/>
      <c r="FA32" s="418"/>
      <c r="FB32" s="418"/>
      <c r="FC32" s="418"/>
      <c r="FD32" s="418"/>
      <c r="FE32" s="418"/>
      <c r="FF32" s="418"/>
      <c r="FG32" s="418"/>
      <c r="FH32" s="418"/>
      <c r="FI32" s="418"/>
      <c r="FJ32" s="418"/>
      <c r="FK32" s="418"/>
      <c r="FL32" s="418"/>
      <c r="FM32" s="418"/>
      <c r="FN32" s="418"/>
      <c r="FO32" s="418"/>
      <c r="FP32" s="418"/>
      <c r="FQ32" s="418"/>
      <c r="FR32" s="418"/>
      <c r="FS32" s="418"/>
      <c r="FT32" s="418"/>
      <c r="FU32" s="418"/>
      <c r="FV32" s="418"/>
      <c r="FW32" s="418"/>
      <c r="FX32" s="418"/>
      <c r="FY32" s="418"/>
      <c r="FZ32" s="418"/>
      <c r="GA32" s="418"/>
      <c r="GB32" s="418"/>
      <c r="GC32" s="418"/>
      <c r="GD32" s="418"/>
      <c r="GE32" s="418"/>
      <c r="GF32" s="418"/>
      <c r="GG32" s="418"/>
      <c r="GH32" s="418"/>
      <c r="GI32" s="418"/>
      <c r="GJ32" s="418"/>
      <c r="GK32" s="418"/>
      <c r="GL32" s="418"/>
      <c r="GM32" s="418"/>
      <c r="GN32" s="418"/>
      <c r="GO32" s="418"/>
      <c r="GP32" s="418"/>
      <c r="GQ32" s="418"/>
      <c r="GR32" s="418"/>
      <c r="GS32" s="418"/>
      <c r="GT32" s="418"/>
      <c r="GU32" s="418"/>
      <c r="GV32" s="418"/>
      <c r="GW32" s="418"/>
      <c r="GX32" s="418"/>
      <c r="GY32" s="418"/>
      <c r="GZ32" s="418"/>
      <c r="HA32" s="418"/>
      <c r="HB32" s="418"/>
      <c r="HC32" s="418"/>
      <c r="HD32" s="418"/>
      <c r="HE32" s="418"/>
      <c r="HF32" s="418"/>
      <c r="HG32" s="418"/>
      <c r="HH32" s="418"/>
      <c r="HI32" s="418"/>
      <c r="HJ32" s="418"/>
      <c r="HK32" s="418"/>
      <c r="HL32" s="418"/>
      <c r="HM32" s="418"/>
      <c r="HN32" s="418"/>
      <c r="HO32" s="418"/>
      <c r="HP32" s="418"/>
      <c r="HQ32" s="418"/>
      <c r="HR32" s="418"/>
      <c r="HS32" s="418"/>
      <c r="HT32" s="418"/>
      <c r="HU32" s="418"/>
      <c r="HV32" s="418"/>
      <c r="HW32" s="418"/>
      <c r="HX32" s="418"/>
      <c r="HY32" s="418"/>
      <c r="HZ32" s="418"/>
      <c r="IA32" s="418"/>
      <c r="IB32" s="418"/>
      <c r="IC32" s="418"/>
      <c r="ID32" s="418"/>
      <c r="IE32" s="418"/>
      <c r="IF32" s="418"/>
      <c r="IG32" s="418"/>
      <c r="IH32" s="418"/>
      <c r="II32" s="418"/>
      <c r="IJ32" s="418"/>
      <c r="IK32" s="418"/>
      <c r="IL32" s="418"/>
      <c r="IM32" s="418"/>
      <c r="IN32" s="418"/>
      <c r="IO32" s="418"/>
      <c r="IP32" s="418"/>
      <c r="IQ32" s="418"/>
      <c r="IR32" s="418"/>
      <c r="IS32" s="418"/>
      <c r="IT32" s="418"/>
      <c r="IU32" s="418"/>
      <c r="IV32" s="418"/>
      <c r="IW32" s="418"/>
    </row>
    <row r="33" customFormat="false" ht="12.75" hidden="false" customHeight="false" outlineLevel="0" collapsed="false">
      <c r="A33" s="223"/>
      <c r="B33" s="444"/>
      <c r="C33" s="445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444"/>
      <c r="V33" s="418"/>
      <c r="W33" s="224"/>
      <c r="X33" s="418"/>
      <c r="Y33" s="418"/>
      <c r="Z33" s="418"/>
      <c r="AA33" s="418"/>
      <c r="AB33" s="418"/>
      <c r="AC33" s="418"/>
      <c r="AD33" s="418"/>
      <c r="AE33" s="418"/>
      <c r="AF33" s="418"/>
      <c r="AG33" s="418"/>
      <c r="AH33" s="418"/>
      <c r="AI33" s="418"/>
      <c r="AJ33" s="418"/>
      <c r="AK33" s="418"/>
      <c r="AL33" s="418"/>
      <c r="AM33" s="418"/>
      <c r="AN33" s="418"/>
      <c r="AO33" s="418"/>
      <c r="AP33" s="418"/>
      <c r="AQ33" s="418"/>
      <c r="AR33" s="418"/>
      <c r="AS33" s="418"/>
      <c r="AT33" s="418"/>
      <c r="AU33" s="418"/>
      <c r="AV33" s="418"/>
      <c r="AW33" s="418"/>
      <c r="AX33" s="418"/>
      <c r="AY33" s="418"/>
      <c r="AZ33" s="418"/>
      <c r="BA33" s="418"/>
      <c r="BB33" s="418"/>
      <c r="BC33" s="418"/>
      <c r="BD33" s="418"/>
      <c r="BE33" s="418"/>
      <c r="BF33" s="418"/>
      <c r="BG33" s="418"/>
      <c r="BH33" s="418"/>
      <c r="BI33" s="418"/>
      <c r="BJ33" s="418"/>
      <c r="BK33" s="418"/>
      <c r="BL33" s="418"/>
      <c r="BM33" s="418"/>
      <c r="BN33" s="418"/>
      <c r="BO33" s="418"/>
      <c r="BP33" s="418"/>
      <c r="BQ33" s="418"/>
      <c r="BR33" s="418"/>
      <c r="BS33" s="418"/>
      <c r="BT33" s="418"/>
      <c r="BU33" s="418"/>
      <c r="BV33" s="418"/>
      <c r="BW33" s="418"/>
      <c r="BX33" s="418"/>
      <c r="BY33" s="418"/>
      <c r="BZ33" s="418"/>
      <c r="CA33" s="418"/>
      <c r="CB33" s="418"/>
      <c r="CC33" s="418"/>
      <c r="CD33" s="418"/>
      <c r="CE33" s="418"/>
      <c r="CF33" s="418"/>
      <c r="CG33" s="418"/>
      <c r="CH33" s="418"/>
      <c r="CI33" s="418"/>
      <c r="CJ33" s="418"/>
      <c r="CK33" s="418"/>
      <c r="CL33" s="418"/>
      <c r="CM33" s="418"/>
      <c r="CN33" s="418"/>
      <c r="CO33" s="418"/>
      <c r="CP33" s="418"/>
      <c r="CQ33" s="418"/>
      <c r="CR33" s="418"/>
      <c r="CS33" s="418"/>
      <c r="CT33" s="418"/>
      <c r="CU33" s="418"/>
      <c r="CV33" s="418"/>
      <c r="CW33" s="418"/>
      <c r="CX33" s="418"/>
      <c r="CY33" s="418"/>
      <c r="CZ33" s="418"/>
      <c r="DA33" s="418"/>
      <c r="DB33" s="418"/>
      <c r="DC33" s="418"/>
      <c r="DD33" s="418"/>
      <c r="DE33" s="418"/>
      <c r="DF33" s="418"/>
      <c r="DG33" s="418"/>
      <c r="DH33" s="418"/>
      <c r="DI33" s="418"/>
      <c r="DJ33" s="418"/>
      <c r="DK33" s="418"/>
      <c r="DL33" s="418"/>
      <c r="DM33" s="418"/>
      <c r="DN33" s="418"/>
      <c r="DO33" s="418"/>
      <c r="DP33" s="418"/>
      <c r="DQ33" s="418"/>
      <c r="DR33" s="418"/>
      <c r="DS33" s="418"/>
      <c r="DT33" s="418"/>
      <c r="DU33" s="418"/>
      <c r="DV33" s="418"/>
      <c r="DW33" s="418"/>
      <c r="DX33" s="418"/>
      <c r="DY33" s="418"/>
      <c r="DZ33" s="418"/>
      <c r="EA33" s="418"/>
      <c r="EB33" s="418"/>
      <c r="EC33" s="418"/>
      <c r="ED33" s="418"/>
      <c r="EE33" s="418"/>
      <c r="EF33" s="418"/>
      <c r="EG33" s="418"/>
      <c r="EH33" s="418"/>
      <c r="EI33" s="418"/>
      <c r="EJ33" s="418"/>
      <c r="EK33" s="418"/>
      <c r="EL33" s="418"/>
      <c r="EM33" s="418"/>
      <c r="EN33" s="418"/>
      <c r="EO33" s="418"/>
      <c r="EP33" s="418"/>
      <c r="EQ33" s="418"/>
      <c r="ER33" s="418"/>
      <c r="ES33" s="418"/>
      <c r="ET33" s="418"/>
      <c r="EU33" s="418"/>
      <c r="EV33" s="418"/>
      <c r="EW33" s="418"/>
      <c r="EX33" s="418"/>
      <c r="EY33" s="418"/>
      <c r="EZ33" s="418"/>
      <c r="FA33" s="418"/>
      <c r="FB33" s="418"/>
      <c r="FC33" s="418"/>
      <c r="FD33" s="418"/>
      <c r="FE33" s="418"/>
      <c r="FF33" s="418"/>
      <c r="FG33" s="418"/>
      <c r="FH33" s="418"/>
      <c r="FI33" s="418"/>
      <c r="FJ33" s="418"/>
      <c r="FK33" s="418"/>
      <c r="FL33" s="418"/>
      <c r="FM33" s="418"/>
      <c r="FN33" s="418"/>
      <c r="FO33" s="418"/>
      <c r="FP33" s="418"/>
      <c r="FQ33" s="418"/>
      <c r="FR33" s="418"/>
      <c r="FS33" s="418"/>
      <c r="FT33" s="418"/>
      <c r="FU33" s="418"/>
      <c r="FV33" s="418"/>
      <c r="FW33" s="418"/>
      <c r="FX33" s="418"/>
      <c r="FY33" s="418"/>
      <c r="FZ33" s="418"/>
      <c r="GA33" s="418"/>
      <c r="GB33" s="418"/>
      <c r="GC33" s="418"/>
      <c r="GD33" s="418"/>
      <c r="GE33" s="418"/>
      <c r="GF33" s="418"/>
      <c r="GG33" s="418"/>
      <c r="GH33" s="418"/>
      <c r="GI33" s="418"/>
      <c r="GJ33" s="418"/>
      <c r="GK33" s="418"/>
      <c r="GL33" s="418"/>
      <c r="GM33" s="418"/>
      <c r="GN33" s="418"/>
      <c r="GO33" s="418"/>
      <c r="GP33" s="418"/>
      <c r="GQ33" s="418"/>
      <c r="GR33" s="418"/>
      <c r="GS33" s="418"/>
      <c r="GT33" s="418"/>
      <c r="GU33" s="418"/>
      <c r="GV33" s="418"/>
      <c r="GW33" s="418"/>
      <c r="GX33" s="418"/>
      <c r="GY33" s="418"/>
      <c r="GZ33" s="418"/>
      <c r="HA33" s="418"/>
      <c r="HB33" s="418"/>
      <c r="HC33" s="418"/>
      <c r="HD33" s="418"/>
      <c r="HE33" s="418"/>
      <c r="HF33" s="418"/>
      <c r="HG33" s="418"/>
      <c r="HH33" s="418"/>
      <c r="HI33" s="418"/>
      <c r="HJ33" s="418"/>
      <c r="HK33" s="418"/>
      <c r="HL33" s="418"/>
      <c r="HM33" s="418"/>
      <c r="HN33" s="418"/>
      <c r="HO33" s="418"/>
      <c r="HP33" s="418"/>
      <c r="HQ33" s="418"/>
      <c r="HR33" s="418"/>
      <c r="HS33" s="418"/>
      <c r="HT33" s="418"/>
      <c r="HU33" s="418"/>
      <c r="HV33" s="418"/>
      <c r="HW33" s="418"/>
      <c r="HX33" s="418"/>
      <c r="HY33" s="418"/>
      <c r="HZ33" s="418"/>
      <c r="IA33" s="418"/>
      <c r="IB33" s="418"/>
      <c r="IC33" s="418"/>
      <c r="ID33" s="418"/>
      <c r="IE33" s="418"/>
      <c r="IF33" s="418"/>
      <c r="IG33" s="418"/>
      <c r="IH33" s="418"/>
      <c r="II33" s="418"/>
      <c r="IJ33" s="418"/>
      <c r="IK33" s="418"/>
      <c r="IL33" s="418"/>
      <c r="IM33" s="418"/>
      <c r="IN33" s="418"/>
      <c r="IO33" s="418"/>
      <c r="IP33" s="418"/>
      <c r="IQ33" s="418"/>
      <c r="IR33" s="418"/>
      <c r="IS33" s="418"/>
      <c r="IT33" s="418"/>
      <c r="IU33" s="418"/>
      <c r="IV33" s="418"/>
      <c r="IW33" s="418"/>
    </row>
    <row r="34" customFormat="false" ht="12.75" hidden="false" customHeight="false" outlineLevel="0" collapsed="false">
      <c r="A34" s="113" t="s">
        <v>135</v>
      </c>
      <c r="B34" s="34" t="e">
        <f aca="false">Depreciation!C29</f>
        <v>#VALUE!</v>
      </c>
      <c r="C34" s="34" t="e">
        <f aca="false">Depreciation!D29</f>
        <v>#VALUE!</v>
      </c>
      <c r="D34" s="34" t="e">
        <f aca="false">Depreciation!E29</f>
        <v>#VALUE!</v>
      </c>
      <c r="E34" s="34" t="e">
        <f aca="false">Depreciation!F29</f>
        <v>#VALUE!</v>
      </c>
      <c r="F34" s="34" t="e">
        <f aca="false">Depreciation!G29</f>
        <v>#VALUE!</v>
      </c>
      <c r="G34" s="34" t="e">
        <f aca="false">Depreciation!H29</f>
        <v>#VALUE!</v>
      </c>
      <c r="H34" s="34" t="e">
        <f aca="false">Depreciation!I29</f>
        <v>#VALUE!</v>
      </c>
      <c r="I34" s="34" t="e">
        <f aca="false">Depreciation!J29</f>
        <v>#VALUE!</v>
      </c>
      <c r="J34" s="34" t="e">
        <f aca="false">Depreciation!K29</f>
        <v>#VALUE!</v>
      </c>
      <c r="K34" s="34" t="e">
        <f aca="false">Depreciation!L29</f>
        <v>#VALUE!</v>
      </c>
      <c r="L34" s="34" t="e">
        <f aca="false">Depreciation!M29</f>
        <v>#VALUE!</v>
      </c>
      <c r="M34" s="34" t="e">
        <f aca="false">Depreciation!N29</f>
        <v>#VALUE!</v>
      </c>
      <c r="N34" s="34" t="e">
        <f aca="false">Depreciation!O29</f>
        <v>#VALUE!</v>
      </c>
      <c r="O34" s="34" t="e">
        <f aca="false">Depreciation!P29</f>
        <v>#VALUE!</v>
      </c>
      <c r="P34" s="34" t="e">
        <f aca="false">Depreciation!Q29</f>
        <v>#VALUE!</v>
      </c>
      <c r="Q34" s="34" t="e">
        <f aca="false">Depreciation!R29</f>
        <v>#VALUE!</v>
      </c>
      <c r="R34" s="34" t="e">
        <f aca="false">Depreciation!S29</f>
        <v>#VALUE!</v>
      </c>
      <c r="S34" s="34" t="e">
        <f aca="false">Depreciation!T29</f>
        <v>#VALUE!</v>
      </c>
      <c r="T34" s="34" t="e">
        <f aca="false">Depreciation!U29</f>
        <v>#VALUE!</v>
      </c>
      <c r="U34" s="34" t="e">
        <f aca="false">Depreciation!V29</f>
        <v>#VALUE!</v>
      </c>
      <c r="W34" s="224" t="e">
        <f aca="false">SUM(B34:U34)</f>
        <v>#VALUE!</v>
      </c>
    </row>
    <row r="35" customFormat="false" ht="12.75" hidden="false" customHeight="false" outlineLevel="0" collapsed="false">
      <c r="A35" s="113"/>
      <c r="B35" s="34"/>
      <c r="C35" s="22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</row>
    <row r="36" customFormat="false" ht="12.75" hidden="false" customHeight="false" outlineLevel="0" collapsed="false">
      <c r="A36" s="223" t="s">
        <v>136</v>
      </c>
      <c r="B36" s="444" t="e">
        <f aca="false">B32-B34</f>
        <v>#VALUE!</v>
      </c>
      <c r="C36" s="444" t="e">
        <f aca="false">C32-C34</f>
        <v>#VALUE!</v>
      </c>
      <c r="D36" s="444" t="e">
        <f aca="false">D32-D34</f>
        <v>#VALUE!</v>
      </c>
      <c r="E36" s="444" t="e">
        <f aca="false">E32-E34</f>
        <v>#VALUE!</v>
      </c>
      <c r="F36" s="444" t="e">
        <f aca="false">F32-F34</f>
        <v>#VALUE!</v>
      </c>
      <c r="G36" s="444" t="e">
        <f aca="false">G32-G34</f>
        <v>#VALUE!</v>
      </c>
      <c r="H36" s="444" t="e">
        <f aca="false">H32-H34</f>
        <v>#VALUE!</v>
      </c>
      <c r="I36" s="444" t="e">
        <f aca="false">I32-I34</f>
        <v>#VALUE!</v>
      </c>
      <c r="J36" s="444" t="e">
        <f aca="false">J32-J34</f>
        <v>#VALUE!</v>
      </c>
      <c r="K36" s="444" t="e">
        <f aca="false">K32-K34</f>
        <v>#VALUE!</v>
      </c>
      <c r="L36" s="444" t="e">
        <f aca="false">L32-L34</f>
        <v>#VALUE!</v>
      </c>
      <c r="M36" s="444" t="e">
        <f aca="false">M32-M34</f>
        <v>#VALUE!</v>
      </c>
      <c r="N36" s="444" t="e">
        <f aca="false">N32-N34</f>
        <v>#VALUE!</v>
      </c>
      <c r="O36" s="444" t="e">
        <f aca="false">O32-O34</f>
        <v>#VALUE!</v>
      </c>
      <c r="P36" s="444" t="e">
        <f aca="false">P32-P34</f>
        <v>#VALUE!</v>
      </c>
      <c r="Q36" s="444" t="e">
        <f aca="false">Q32-Q34</f>
        <v>#VALUE!</v>
      </c>
      <c r="R36" s="444" t="e">
        <f aca="false">R32-R34</f>
        <v>#VALUE!</v>
      </c>
      <c r="S36" s="444" t="e">
        <f aca="false">S32-S34</f>
        <v>#VALUE!</v>
      </c>
      <c r="T36" s="444" t="e">
        <f aca="false">T32-T34</f>
        <v>#VALUE!</v>
      </c>
      <c r="U36" s="444" t="e">
        <f aca="false">U32-U34</f>
        <v>#VALUE!</v>
      </c>
      <c r="V36" s="418"/>
      <c r="W36" s="224" t="e">
        <f aca="false">SUM(B36:U36)</f>
        <v>#VALUE!</v>
      </c>
      <c r="X36" s="418"/>
      <c r="Y36" s="418"/>
      <c r="Z36" s="418"/>
      <c r="AA36" s="418"/>
      <c r="AB36" s="418"/>
      <c r="AC36" s="418"/>
      <c r="AD36" s="418"/>
      <c r="AE36" s="418"/>
      <c r="AF36" s="418"/>
      <c r="AG36" s="418"/>
      <c r="AH36" s="418"/>
      <c r="AI36" s="418"/>
      <c r="AJ36" s="418"/>
      <c r="AK36" s="418"/>
      <c r="AL36" s="418"/>
      <c r="AM36" s="418"/>
      <c r="AN36" s="418"/>
      <c r="AO36" s="418"/>
      <c r="AP36" s="418"/>
      <c r="AQ36" s="418"/>
      <c r="AR36" s="418"/>
      <c r="AS36" s="418"/>
      <c r="AT36" s="418"/>
      <c r="AU36" s="418"/>
      <c r="AV36" s="418"/>
      <c r="AW36" s="418"/>
      <c r="AX36" s="418"/>
      <c r="AY36" s="418"/>
      <c r="AZ36" s="418"/>
      <c r="BA36" s="418"/>
      <c r="BB36" s="418"/>
      <c r="BC36" s="418"/>
      <c r="BD36" s="418"/>
      <c r="BE36" s="418"/>
      <c r="BF36" s="418"/>
      <c r="BG36" s="418"/>
      <c r="BH36" s="418"/>
      <c r="BI36" s="418"/>
      <c r="BJ36" s="418"/>
      <c r="BK36" s="418"/>
      <c r="BL36" s="418"/>
      <c r="BM36" s="418"/>
      <c r="BN36" s="418"/>
      <c r="BO36" s="418"/>
      <c r="BP36" s="418"/>
      <c r="BQ36" s="418"/>
      <c r="BR36" s="418"/>
      <c r="BS36" s="418"/>
      <c r="BT36" s="418"/>
      <c r="BU36" s="418"/>
      <c r="BV36" s="418"/>
      <c r="BW36" s="418"/>
      <c r="BX36" s="418"/>
      <c r="BY36" s="418"/>
      <c r="BZ36" s="418"/>
      <c r="CA36" s="418"/>
      <c r="CB36" s="418"/>
      <c r="CC36" s="418"/>
      <c r="CD36" s="418"/>
      <c r="CE36" s="418"/>
      <c r="CF36" s="418"/>
      <c r="CG36" s="418"/>
      <c r="CH36" s="418"/>
      <c r="CI36" s="418"/>
      <c r="CJ36" s="418"/>
      <c r="CK36" s="418"/>
      <c r="CL36" s="418"/>
      <c r="CM36" s="418"/>
      <c r="CN36" s="418"/>
      <c r="CO36" s="418"/>
      <c r="CP36" s="418"/>
      <c r="CQ36" s="418"/>
      <c r="CR36" s="418"/>
      <c r="CS36" s="418"/>
      <c r="CT36" s="418"/>
      <c r="CU36" s="418"/>
      <c r="CV36" s="418"/>
      <c r="CW36" s="418"/>
      <c r="CX36" s="418"/>
      <c r="CY36" s="418"/>
      <c r="CZ36" s="418"/>
      <c r="DA36" s="418"/>
      <c r="DB36" s="418"/>
      <c r="DC36" s="418"/>
      <c r="DD36" s="418"/>
      <c r="DE36" s="418"/>
      <c r="DF36" s="418"/>
      <c r="DG36" s="418"/>
      <c r="DH36" s="418"/>
      <c r="DI36" s="418"/>
      <c r="DJ36" s="418"/>
      <c r="DK36" s="418"/>
      <c r="DL36" s="418"/>
      <c r="DM36" s="418"/>
      <c r="DN36" s="418"/>
      <c r="DO36" s="418"/>
      <c r="DP36" s="418"/>
      <c r="DQ36" s="418"/>
      <c r="DR36" s="418"/>
      <c r="DS36" s="418"/>
      <c r="DT36" s="418"/>
      <c r="DU36" s="418"/>
      <c r="DV36" s="418"/>
      <c r="DW36" s="418"/>
      <c r="DX36" s="418"/>
      <c r="DY36" s="418"/>
      <c r="DZ36" s="418"/>
      <c r="EA36" s="418"/>
      <c r="EB36" s="418"/>
      <c r="EC36" s="418"/>
      <c r="ED36" s="418"/>
      <c r="EE36" s="418"/>
      <c r="EF36" s="418"/>
      <c r="EG36" s="418"/>
      <c r="EH36" s="418"/>
      <c r="EI36" s="418"/>
      <c r="EJ36" s="418"/>
      <c r="EK36" s="418"/>
      <c r="EL36" s="418"/>
      <c r="EM36" s="418"/>
      <c r="EN36" s="418"/>
      <c r="EO36" s="418"/>
      <c r="EP36" s="418"/>
      <c r="EQ36" s="418"/>
      <c r="ER36" s="418"/>
      <c r="ES36" s="418"/>
      <c r="ET36" s="418"/>
      <c r="EU36" s="418"/>
      <c r="EV36" s="418"/>
      <c r="EW36" s="418"/>
      <c r="EX36" s="418"/>
      <c r="EY36" s="418"/>
      <c r="EZ36" s="418"/>
      <c r="FA36" s="418"/>
      <c r="FB36" s="418"/>
      <c r="FC36" s="418"/>
      <c r="FD36" s="418"/>
      <c r="FE36" s="418"/>
      <c r="FF36" s="418"/>
      <c r="FG36" s="418"/>
      <c r="FH36" s="418"/>
      <c r="FI36" s="418"/>
      <c r="FJ36" s="418"/>
      <c r="FK36" s="418"/>
      <c r="FL36" s="418"/>
      <c r="FM36" s="418"/>
      <c r="FN36" s="418"/>
      <c r="FO36" s="418"/>
      <c r="FP36" s="418"/>
      <c r="FQ36" s="418"/>
      <c r="FR36" s="418"/>
      <c r="FS36" s="418"/>
      <c r="FT36" s="418"/>
      <c r="FU36" s="418"/>
      <c r="FV36" s="418"/>
      <c r="FW36" s="418"/>
      <c r="FX36" s="418"/>
      <c r="FY36" s="418"/>
      <c r="FZ36" s="418"/>
      <c r="GA36" s="418"/>
      <c r="GB36" s="418"/>
      <c r="GC36" s="418"/>
      <c r="GD36" s="418"/>
      <c r="GE36" s="418"/>
      <c r="GF36" s="418"/>
      <c r="GG36" s="418"/>
      <c r="GH36" s="418"/>
      <c r="GI36" s="418"/>
      <c r="GJ36" s="418"/>
      <c r="GK36" s="418"/>
      <c r="GL36" s="418"/>
      <c r="GM36" s="418"/>
      <c r="GN36" s="418"/>
      <c r="GO36" s="418"/>
      <c r="GP36" s="418"/>
      <c r="GQ36" s="418"/>
      <c r="GR36" s="418"/>
      <c r="GS36" s="418"/>
      <c r="GT36" s="418"/>
      <c r="GU36" s="418"/>
      <c r="GV36" s="418"/>
      <c r="GW36" s="418"/>
      <c r="GX36" s="418"/>
      <c r="GY36" s="418"/>
      <c r="GZ36" s="418"/>
      <c r="HA36" s="418"/>
      <c r="HB36" s="418"/>
      <c r="HC36" s="418"/>
      <c r="HD36" s="418"/>
      <c r="HE36" s="418"/>
      <c r="HF36" s="418"/>
      <c r="HG36" s="418"/>
      <c r="HH36" s="418"/>
      <c r="HI36" s="418"/>
      <c r="HJ36" s="418"/>
      <c r="HK36" s="418"/>
      <c r="HL36" s="418"/>
      <c r="HM36" s="418"/>
      <c r="HN36" s="418"/>
      <c r="HO36" s="418"/>
      <c r="HP36" s="418"/>
      <c r="HQ36" s="418"/>
      <c r="HR36" s="418"/>
      <c r="HS36" s="418"/>
      <c r="HT36" s="418"/>
      <c r="HU36" s="418"/>
      <c r="HV36" s="418"/>
      <c r="HW36" s="418"/>
      <c r="HX36" s="418"/>
      <c r="HY36" s="418"/>
      <c r="HZ36" s="418"/>
      <c r="IA36" s="418"/>
      <c r="IB36" s="418"/>
      <c r="IC36" s="418"/>
      <c r="ID36" s="418"/>
      <c r="IE36" s="418"/>
      <c r="IF36" s="418"/>
      <c r="IG36" s="418"/>
      <c r="IH36" s="418"/>
      <c r="II36" s="418"/>
      <c r="IJ36" s="418"/>
      <c r="IK36" s="418"/>
      <c r="IL36" s="418"/>
      <c r="IM36" s="418"/>
      <c r="IN36" s="418"/>
      <c r="IO36" s="418"/>
      <c r="IP36" s="418"/>
      <c r="IQ36" s="418"/>
      <c r="IR36" s="418"/>
      <c r="IS36" s="418"/>
      <c r="IT36" s="418"/>
      <c r="IU36" s="418"/>
      <c r="IV36" s="418"/>
      <c r="IW36" s="418"/>
    </row>
    <row r="37" customFormat="false" ht="12.75" hidden="false" customHeight="false" outlineLevel="0" collapsed="false">
      <c r="A37" s="223"/>
      <c r="B37" s="444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444"/>
      <c r="O37" s="444"/>
      <c r="P37" s="444"/>
      <c r="Q37" s="444"/>
      <c r="R37" s="444"/>
      <c r="S37" s="444"/>
      <c r="T37" s="444"/>
      <c r="U37" s="444"/>
      <c r="V37" s="418"/>
      <c r="W37" s="224"/>
      <c r="X37" s="418"/>
      <c r="Y37" s="418"/>
      <c r="Z37" s="418"/>
      <c r="AA37" s="418"/>
      <c r="AB37" s="418"/>
      <c r="AC37" s="418"/>
      <c r="AD37" s="418"/>
      <c r="AE37" s="418"/>
      <c r="AF37" s="418"/>
      <c r="AG37" s="418"/>
      <c r="AH37" s="418"/>
      <c r="AI37" s="418"/>
      <c r="AJ37" s="418"/>
      <c r="AK37" s="418"/>
      <c r="AL37" s="418"/>
      <c r="AM37" s="418"/>
      <c r="AN37" s="418"/>
      <c r="AO37" s="418"/>
      <c r="AP37" s="418"/>
      <c r="AQ37" s="418"/>
      <c r="AR37" s="418"/>
      <c r="AS37" s="418"/>
      <c r="AT37" s="418"/>
      <c r="AU37" s="418"/>
      <c r="AV37" s="418"/>
      <c r="AW37" s="418"/>
      <c r="AX37" s="418"/>
      <c r="AY37" s="418"/>
      <c r="AZ37" s="418"/>
      <c r="BA37" s="418"/>
      <c r="BB37" s="418"/>
      <c r="BC37" s="418"/>
      <c r="BD37" s="418"/>
      <c r="BE37" s="418"/>
      <c r="BF37" s="418"/>
      <c r="BG37" s="418"/>
      <c r="BH37" s="418"/>
      <c r="BI37" s="418"/>
      <c r="BJ37" s="418"/>
      <c r="BK37" s="418"/>
      <c r="BL37" s="418"/>
      <c r="BM37" s="418"/>
      <c r="BN37" s="418"/>
      <c r="BO37" s="418"/>
      <c r="BP37" s="418"/>
      <c r="BQ37" s="418"/>
      <c r="BR37" s="418"/>
      <c r="BS37" s="418"/>
      <c r="BT37" s="418"/>
      <c r="BU37" s="418"/>
      <c r="BV37" s="418"/>
      <c r="BW37" s="418"/>
      <c r="BX37" s="418"/>
      <c r="BY37" s="418"/>
      <c r="BZ37" s="418"/>
      <c r="CA37" s="418"/>
      <c r="CB37" s="418"/>
      <c r="CC37" s="418"/>
      <c r="CD37" s="418"/>
      <c r="CE37" s="418"/>
      <c r="CF37" s="418"/>
      <c r="CG37" s="418"/>
      <c r="CH37" s="418"/>
      <c r="CI37" s="418"/>
      <c r="CJ37" s="418"/>
      <c r="CK37" s="418"/>
      <c r="CL37" s="418"/>
      <c r="CM37" s="418"/>
      <c r="CN37" s="418"/>
      <c r="CO37" s="418"/>
      <c r="CP37" s="418"/>
      <c r="CQ37" s="418"/>
      <c r="CR37" s="418"/>
      <c r="CS37" s="418"/>
      <c r="CT37" s="418"/>
      <c r="CU37" s="418"/>
      <c r="CV37" s="418"/>
      <c r="CW37" s="418"/>
      <c r="CX37" s="418"/>
      <c r="CY37" s="418"/>
      <c r="CZ37" s="418"/>
      <c r="DA37" s="418"/>
      <c r="DB37" s="418"/>
      <c r="DC37" s="418"/>
      <c r="DD37" s="418"/>
      <c r="DE37" s="418"/>
      <c r="DF37" s="418"/>
      <c r="DG37" s="418"/>
      <c r="DH37" s="418"/>
      <c r="DI37" s="418"/>
      <c r="DJ37" s="418"/>
      <c r="DK37" s="418"/>
      <c r="DL37" s="418"/>
      <c r="DM37" s="418"/>
      <c r="DN37" s="418"/>
      <c r="DO37" s="418"/>
      <c r="DP37" s="418"/>
      <c r="DQ37" s="418"/>
      <c r="DR37" s="418"/>
      <c r="DS37" s="418"/>
      <c r="DT37" s="418"/>
      <c r="DU37" s="418"/>
      <c r="DV37" s="418"/>
      <c r="DW37" s="418"/>
      <c r="DX37" s="418"/>
      <c r="DY37" s="418"/>
      <c r="DZ37" s="418"/>
      <c r="EA37" s="418"/>
      <c r="EB37" s="418"/>
      <c r="EC37" s="418"/>
      <c r="ED37" s="418"/>
      <c r="EE37" s="418"/>
      <c r="EF37" s="418"/>
      <c r="EG37" s="418"/>
      <c r="EH37" s="418"/>
      <c r="EI37" s="418"/>
      <c r="EJ37" s="418"/>
      <c r="EK37" s="418"/>
      <c r="EL37" s="418"/>
      <c r="EM37" s="418"/>
      <c r="EN37" s="418"/>
      <c r="EO37" s="418"/>
      <c r="EP37" s="418"/>
      <c r="EQ37" s="418"/>
      <c r="ER37" s="418"/>
      <c r="ES37" s="418"/>
      <c r="ET37" s="418"/>
      <c r="EU37" s="418"/>
      <c r="EV37" s="418"/>
      <c r="EW37" s="418"/>
      <c r="EX37" s="418"/>
      <c r="EY37" s="418"/>
      <c r="EZ37" s="418"/>
      <c r="FA37" s="418"/>
      <c r="FB37" s="418"/>
      <c r="FC37" s="418"/>
      <c r="FD37" s="418"/>
      <c r="FE37" s="418"/>
      <c r="FF37" s="418"/>
      <c r="FG37" s="418"/>
      <c r="FH37" s="418"/>
      <c r="FI37" s="418"/>
      <c r="FJ37" s="418"/>
      <c r="FK37" s="418"/>
      <c r="FL37" s="418"/>
      <c r="FM37" s="418"/>
      <c r="FN37" s="418"/>
      <c r="FO37" s="418"/>
      <c r="FP37" s="418"/>
      <c r="FQ37" s="418"/>
      <c r="FR37" s="418"/>
      <c r="FS37" s="418"/>
      <c r="FT37" s="418"/>
      <c r="FU37" s="418"/>
      <c r="FV37" s="418"/>
      <c r="FW37" s="418"/>
      <c r="FX37" s="418"/>
      <c r="FY37" s="418"/>
      <c r="FZ37" s="418"/>
      <c r="GA37" s="418"/>
      <c r="GB37" s="418"/>
      <c r="GC37" s="418"/>
      <c r="GD37" s="418"/>
      <c r="GE37" s="418"/>
      <c r="GF37" s="418"/>
      <c r="GG37" s="418"/>
      <c r="GH37" s="418"/>
      <c r="GI37" s="418"/>
      <c r="GJ37" s="418"/>
      <c r="GK37" s="418"/>
      <c r="GL37" s="418"/>
      <c r="GM37" s="418"/>
      <c r="GN37" s="418"/>
      <c r="GO37" s="418"/>
      <c r="GP37" s="418"/>
      <c r="GQ37" s="418"/>
      <c r="GR37" s="418"/>
      <c r="GS37" s="418"/>
      <c r="GT37" s="418"/>
      <c r="GU37" s="418"/>
      <c r="GV37" s="418"/>
      <c r="GW37" s="418"/>
      <c r="GX37" s="418"/>
      <c r="GY37" s="418"/>
      <c r="GZ37" s="418"/>
      <c r="HA37" s="418"/>
      <c r="HB37" s="418"/>
      <c r="HC37" s="418"/>
      <c r="HD37" s="418"/>
      <c r="HE37" s="418"/>
      <c r="HF37" s="418"/>
      <c r="HG37" s="418"/>
      <c r="HH37" s="418"/>
      <c r="HI37" s="418"/>
      <c r="HJ37" s="418"/>
      <c r="HK37" s="418"/>
      <c r="HL37" s="418"/>
      <c r="HM37" s="418"/>
      <c r="HN37" s="418"/>
      <c r="HO37" s="418"/>
      <c r="HP37" s="418"/>
      <c r="HQ37" s="418"/>
      <c r="HR37" s="418"/>
      <c r="HS37" s="418"/>
      <c r="HT37" s="418"/>
      <c r="HU37" s="418"/>
      <c r="HV37" s="418"/>
      <c r="HW37" s="418"/>
      <c r="HX37" s="418"/>
      <c r="HY37" s="418"/>
      <c r="HZ37" s="418"/>
      <c r="IA37" s="418"/>
      <c r="IB37" s="418"/>
      <c r="IC37" s="418"/>
      <c r="ID37" s="418"/>
      <c r="IE37" s="418"/>
      <c r="IF37" s="418"/>
      <c r="IG37" s="418"/>
      <c r="IH37" s="418"/>
      <c r="II37" s="418"/>
      <c r="IJ37" s="418"/>
      <c r="IK37" s="418"/>
      <c r="IL37" s="418"/>
      <c r="IM37" s="418"/>
      <c r="IN37" s="418"/>
      <c r="IO37" s="418"/>
      <c r="IP37" s="418"/>
      <c r="IQ37" s="418"/>
      <c r="IR37" s="418"/>
      <c r="IS37" s="418"/>
      <c r="IT37" s="418"/>
      <c r="IU37" s="418"/>
      <c r="IV37" s="418"/>
      <c r="IW37" s="418"/>
    </row>
    <row r="38" customFormat="false" ht="12.75" hidden="false" customHeight="false" outlineLevel="0" collapsed="false">
      <c r="A38" s="5" t="s">
        <v>137</v>
      </c>
      <c r="B38" s="34" t="n">
        <f aca="false">IS!B39*Allocation!$E$9</f>
        <v>9603.75985478421</v>
      </c>
      <c r="C38" s="34" t="n">
        <f aca="false">IS!C39*Allocation!$E$9</f>
        <v>9459.65885170854</v>
      </c>
      <c r="D38" s="34" t="n">
        <f aca="false">IS!D39*Allocation!$E$9</f>
        <v>9256.39951384183</v>
      </c>
      <c r="E38" s="34" t="n">
        <f aca="false">IS!E39*Allocation!$E$9</f>
        <v>9096.84161159287</v>
      </c>
      <c r="F38" s="34" t="n">
        <f aca="false">IS!F39*Allocation!$E$9</f>
        <v>8814.54968272977</v>
      </c>
      <c r="G38" s="34" t="n">
        <f aca="false">IS!G39*Allocation!$E$9</f>
        <v>8479.96070434586</v>
      </c>
      <c r="H38" s="34" t="n">
        <f aca="false">IS!H39*Allocation!$E$9</f>
        <v>8103.92774176843</v>
      </c>
      <c r="I38" s="34" t="n">
        <f aca="false">IS!I39*Allocation!$E$9</f>
        <v>7710.52822219586</v>
      </c>
      <c r="J38" s="34" t="n">
        <f aca="false">IS!J39*Allocation!$E$9</f>
        <v>7221.86464104752</v>
      </c>
      <c r="K38" s="34" t="n">
        <f aca="false">IS!K39*Allocation!$E$9</f>
        <v>6680.38899010696</v>
      </c>
      <c r="L38" s="34" t="n">
        <f aca="false">IS!L39*Allocation!$E$9</f>
        <v>6110.63289671386</v>
      </c>
      <c r="M38" s="34" t="n">
        <f aca="false">IS!M39*Allocation!$E$9</f>
        <v>5489.40920266843</v>
      </c>
      <c r="N38" s="34" t="n">
        <f aca="false">IS!N39*Allocation!$E$9</f>
        <v>4837.31183352936</v>
      </c>
      <c r="O38" s="34" t="n">
        <f aca="false">IS!O39*Allocation!$E$9</f>
        <v>4200.6513019371</v>
      </c>
      <c r="P38" s="34" t="n">
        <f aca="false">IS!P39*Allocation!$E$9</f>
        <v>3555.96710337136</v>
      </c>
      <c r="Q38" s="34" t="n">
        <f aca="false">IS!Q39*Allocation!$E$9</f>
        <v>2887.8224002853</v>
      </c>
      <c r="R38" s="34" t="n">
        <f aca="false">IS!R39*Allocation!$E$9</f>
        <v>2179.12329347452</v>
      </c>
      <c r="S38" s="34" t="n">
        <f aca="false">IS!S39*Allocation!$E$9</f>
        <v>1510.89137661701</v>
      </c>
      <c r="T38" s="34" t="n">
        <f aca="false">IS!T39*Allocation!$E$9</f>
        <v>937.896898183984</v>
      </c>
      <c r="U38" s="34" t="n">
        <f aca="false">IS!U39*Allocation!$E$9</f>
        <v>366.297840094173</v>
      </c>
      <c r="W38" s="224" t="n">
        <f aca="false">SUM(B38:U38)</f>
        <v>116503.883960997</v>
      </c>
    </row>
    <row r="39" customFormat="false" ht="6" hidden="false" customHeight="true" outlineLevel="0" collapsed="false">
      <c r="B39" s="384"/>
      <c r="C39" s="384"/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W39" s="224"/>
    </row>
    <row r="40" customFormat="false" ht="12.75" hidden="false" customHeight="false" outlineLevel="0" collapsed="false">
      <c r="A40" s="223" t="s">
        <v>138</v>
      </c>
      <c r="B40" s="444" t="e">
        <f aca="false">B36-B38</f>
        <v>#VALUE!</v>
      </c>
      <c r="C40" s="444" t="e">
        <f aca="false">C36-C38</f>
        <v>#VALUE!</v>
      </c>
      <c r="D40" s="444" t="e">
        <f aca="false">D36-D38</f>
        <v>#VALUE!</v>
      </c>
      <c r="E40" s="444" t="e">
        <f aca="false">E36-E38</f>
        <v>#VALUE!</v>
      </c>
      <c r="F40" s="444" t="e">
        <f aca="false">F36-F38</f>
        <v>#VALUE!</v>
      </c>
      <c r="G40" s="444" t="e">
        <f aca="false">G36-G38</f>
        <v>#VALUE!</v>
      </c>
      <c r="H40" s="444" t="e">
        <f aca="false">H36-H38</f>
        <v>#VALUE!</v>
      </c>
      <c r="I40" s="444" t="e">
        <f aca="false">I36-I38</f>
        <v>#VALUE!</v>
      </c>
      <c r="J40" s="444" t="e">
        <f aca="false">J36-J38</f>
        <v>#VALUE!</v>
      </c>
      <c r="K40" s="444" t="e">
        <f aca="false">K36-K38</f>
        <v>#VALUE!</v>
      </c>
      <c r="L40" s="444" t="e">
        <f aca="false">L36-L38</f>
        <v>#VALUE!</v>
      </c>
      <c r="M40" s="444" t="e">
        <f aca="false">M36-M38</f>
        <v>#VALUE!</v>
      </c>
      <c r="N40" s="444" t="e">
        <f aca="false">N36-N38</f>
        <v>#VALUE!</v>
      </c>
      <c r="O40" s="444" t="e">
        <f aca="false">O36-O38</f>
        <v>#VALUE!</v>
      </c>
      <c r="P40" s="444" t="e">
        <f aca="false">P36-P38</f>
        <v>#VALUE!</v>
      </c>
      <c r="Q40" s="444" t="e">
        <f aca="false">Q36-Q38</f>
        <v>#VALUE!</v>
      </c>
      <c r="R40" s="444" t="e">
        <f aca="false">R36-R38</f>
        <v>#VALUE!</v>
      </c>
      <c r="S40" s="444" t="e">
        <f aca="false">S36-S38</f>
        <v>#VALUE!</v>
      </c>
      <c r="T40" s="444" t="e">
        <f aca="false">T36-T38</f>
        <v>#VALUE!</v>
      </c>
      <c r="U40" s="444" t="e">
        <f aca="false">U36-U38</f>
        <v>#VALUE!</v>
      </c>
      <c r="V40" s="418"/>
      <c r="W40" s="224" t="e">
        <f aca="false">SUM(B40:U40)</f>
        <v>#VALUE!</v>
      </c>
      <c r="X40" s="418"/>
      <c r="Y40" s="418"/>
      <c r="Z40" s="418"/>
      <c r="AA40" s="418"/>
      <c r="AB40" s="418"/>
      <c r="AC40" s="418"/>
      <c r="AD40" s="418"/>
      <c r="AE40" s="418"/>
      <c r="AF40" s="418"/>
      <c r="AG40" s="418"/>
      <c r="AH40" s="418"/>
      <c r="AI40" s="418"/>
      <c r="AJ40" s="418"/>
      <c r="AK40" s="418"/>
      <c r="AL40" s="418"/>
      <c r="AM40" s="418"/>
      <c r="AN40" s="418"/>
      <c r="AO40" s="418"/>
      <c r="AP40" s="418"/>
      <c r="AQ40" s="418"/>
      <c r="AR40" s="418"/>
      <c r="AS40" s="418"/>
      <c r="AT40" s="418"/>
      <c r="AU40" s="418"/>
      <c r="AV40" s="418"/>
      <c r="AW40" s="418"/>
      <c r="AX40" s="418"/>
      <c r="AY40" s="418"/>
      <c r="AZ40" s="418"/>
      <c r="BA40" s="418"/>
      <c r="BB40" s="418"/>
      <c r="BC40" s="418"/>
      <c r="BD40" s="418"/>
      <c r="BE40" s="418"/>
      <c r="BF40" s="418"/>
      <c r="BG40" s="418"/>
      <c r="BH40" s="418"/>
      <c r="BI40" s="418"/>
      <c r="BJ40" s="418"/>
      <c r="BK40" s="418"/>
      <c r="BL40" s="418"/>
      <c r="BM40" s="418"/>
      <c r="BN40" s="418"/>
      <c r="BO40" s="418"/>
      <c r="BP40" s="418"/>
      <c r="BQ40" s="418"/>
      <c r="BR40" s="418"/>
      <c r="BS40" s="418"/>
      <c r="BT40" s="418"/>
      <c r="BU40" s="418"/>
      <c r="BV40" s="418"/>
      <c r="BW40" s="418"/>
      <c r="BX40" s="418"/>
      <c r="BY40" s="418"/>
      <c r="BZ40" s="418"/>
      <c r="CA40" s="418"/>
      <c r="CB40" s="418"/>
      <c r="CC40" s="418"/>
      <c r="CD40" s="418"/>
      <c r="CE40" s="418"/>
      <c r="CF40" s="418"/>
      <c r="CG40" s="418"/>
      <c r="CH40" s="418"/>
      <c r="CI40" s="418"/>
      <c r="CJ40" s="418"/>
      <c r="CK40" s="418"/>
      <c r="CL40" s="418"/>
      <c r="CM40" s="418"/>
      <c r="CN40" s="418"/>
      <c r="CO40" s="418"/>
      <c r="CP40" s="418"/>
      <c r="CQ40" s="418"/>
      <c r="CR40" s="418"/>
      <c r="CS40" s="418"/>
      <c r="CT40" s="418"/>
      <c r="CU40" s="418"/>
      <c r="CV40" s="418"/>
      <c r="CW40" s="418"/>
      <c r="CX40" s="418"/>
      <c r="CY40" s="418"/>
      <c r="CZ40" s="418"/>
      <c r="DA40" s="418"/>
      <c r="DB40" s="418"/>
      <c r="DC40" s="418"/>
      <c r="DD40" s="418"/>
      <c r="DE40" s="418"/>
      <c r="DF40" s="418"/>
      <c r="DG40" s="418"/>
      <c r="DH40" s="418"/>
      <c r="DI40" s="418"/>
      <c r="DJ40" s="418"/>
      <c r="DK40" s="418"/>
      <c r="DL40" s="418"/>
      <c r="DM40" s="418"/>
      <c r="DN40" s="418"/>
      <c r="DO40" s="418"/>
      <c r="DP40" s="418"/>
      <c r="DQ40" s="418"/>
      <c r="DR40" s="418"/>
      <c r="DS40" s="418"/>
      <c r="DT40" s="418"/>
      <c r="DU40" s="418"/>
      <c r="DV40" s="418"/>
      <c r="DW40" s="418"/>
      <c r="DX40" s="418"/>
      <c r="DY40" s="418"/>
      <c r="DZ40" s="418"/>
      <c r="EA40" s="418"/>
      <c r="EB40" s="418"/>
      <c r="EC40" s="418"/>
      <c r="ED40" s="418"/>
      <c r="EE40" s="418"/>
      <c r="EF40" s="418"/>
      <c r="EG40" s="418"/>
      <c r="EH40" s="418"/>
      <c r="EI40" s="418"/>
      <c r="EJ40" s="418"/>
      <c r="EK40" s="418"/>
      <c r="EL40" s="418"/>
      <c r="EM40" s="418"/>
      <c r="EN40" s="418"/>
      <c r="EO40" s="418"/>
      <c r="EP40" s="418"/>
      <c r="EQ40" s="418"/>
      <c r="ER40" s="418"/>
      <c r="ES40" s="418"/>
      <c r="ET40" s="418"/>
      <c r="EU40" s="418"/>
      <c r="EV40" s="418"/>
      <c r="EW40" s="418"/>
      <c r="EX40" s="418"/>
      <c r="EY40" s="418"/>
      <c r="EZ40" s="418"/>
      <c r="FA40" s="418"/>
      <c r="FB40" s="418"/>
      <c r="FC40" s="418"/>
      <c r="FD40" s="418"/>
      <c r="FE40" s="418"/>
      <c r="FF40" s="418"/>
      <c r="FG40" s="418"/>
      <c r="FH40" s="418"/>
      <c r="FI40" s="418"/>
      <c r="FJ40" s="418"/>
      <c r="FK40" s="418"/>
      <c r="FL40" s="418"/>
      <c r="FM40" s="418"/>
      <c r="FN40" s="418"/>
      <c r="FO40" s="418"/>
      <c r="FP40" s="418"/>
      <c r="FQ40" s="418"/>
      <c r="FR40" s="418"/>
      <c r="FS40" s="418"/>
      <c r="FT40" s="418"/>
      <c r="FU40" s="418"/>
      <c r="FV40" s="418"/>
      <c r="FW40" s="418"/>
      <c r="FX40" s="418"/>
      <c r="FY40" s="418"/>
      <c r="FZ40" s="418"/>
      <c r="GA40" s="418"/>
      <c r="GB40" s="418"/>
      <c r="GC40" s="418"/>
      <c r="GD40" s="418"/>
      <c r="GE40" s="418"/>
      <c r="GF40" s="418"/>
      <c r="GG40" s="418"/>
      <c r="GH40" s="418"/>
      <c r="GI40" s="418"/>
      <c r="GJ40" s="418"/>
      <c r="GK40" s="418"/>
      <c r="GL40" s="418"/>
      <c r="GM40" s="418"/>
      <c r="GN40" s="418"/>
      <c r="GO40" s="418"/>
      <c r="GP40" s="418"/>
      <c r="GQ40" s="418"/>
      <c r="GR40" s="418"/>
      <c r="GS40" s="418"/>
      <c r="GT40" s="418"/>
      <c r="GU40" s="418"/>
      <c r="GV40" s="418"/>
      <c r="GW40" s="418"/>
      <c r="GX40" s="418"/>
      <c r="GY40" s="418"/>
      <c r="GZ40" s="418"/>
      <c r="HA40" s="418"/>
      <c r="HB40" s="418"/>
      <c r="HC40" s="418"/>
      <c r="HD40" s="418"/>
      <c r="HE40" s="418"/>
      <c r="HF40" s="418"/>
      <c r="HG40" s="418"/>
      <c r="HH40" s="418"/>
      <c r="HI40" s="418"/>
      <c r="HJ40" s="418"/>
      <c r="HK40" s="418"/>
      <c r="HL40" s="418"/>
      <c r="HM40" s="418"/>
      <c r="HN40" s="418"/>
      <c r="HO40" s="418"/>
      <c r="HP40" s="418"/>
      <c r="HQ40" s="418"/>
      <c r="HR40" s="418"/>
      <c r="HS40" s="418"/>
      <c r="HT40" s="418"/>
      <c r="HU40" s="418"/>
      <c r="HV40" s="418"/>
      <c r="HW40" s="418"/>
      <c r="HX40" s="418"/>
      <c r="HY40" s="418"/>
      <c r="HZ40" s="418"/>
      <c r="IA40" s="418"/>
      <c r="IB40" s="418"/>
      <c r="IC40" s="418"/>
      <c r="ID40" s="418"/>
      <c r="IE40" s="418"/>
      <c r="IF40" s="418"/>
      <c r="IG40" s="418"/>
      <c r="IH40" s="418"/>
      <c r="II40" s="418"/>
      <c r="IJ40" s="418"/>
      <c r="IK40" s="418"/>
      <c r="IL40" s="418"/>
      <c r="IM40" s="418"/>
      <c r="IN40" s="418"/>
      <c r="IO40" s="418"/>
      <c r="IP40" s="418"/>
      <c r="IQ40" s="418"/>
      <c r="IR40" s="418"/>
      <c r="IS40" s="418"/>
      <c r="IT40" s="418"/>
      <c r="IU40" s="418"/>
      <c r="IV40" s="418"/>
      <c r="IW40" s="418"/>
    </row>
    <row r="41" customFormat="false" ht="12.75" hidden="false" customHeight="false" outlineLevel="0" collapsed="false">
      <c r="A41" s="223"/>
      <c r="B41" s="444"/>
      <c r="C41" s="444"/>
      <c r="D41" s="444"/>
      <c r="E41" s="444"/>
      <c r="F41" s="444"/>
      <c r="G41" s="444"/>
      <c r="H41" s="444"/>
      <c r="I41" s="444"/>
      <c r="J41" s="444"/>
      <c r="K41" s="444"/>
      <c r="L41" s="444"/>
      <c r="M41" s="444"/>
      <c r="N41" s="444"/>
      <c r="O41" s="444"/>
      <c r="P41" s="444"/>
      <c r="Q41" s="444"/>
      <c r="R41" s="444"/>
      <c r="S41" s="444"/>
      <c r="T41" s="444"/>
      <c r="U41" s="444"/>
      <c r="V41" s="418"/>
      <c r="W41" s="224"/>
      <c r="X41" s="418"/>
      <c r="Y41" s="418"/>
      <c r="Z41" s="418"/>
      <c r="AA41" s="418"/>
      <c r="AB41" s="418"/>
      <c r="AC41" s="418"/>
      <c r="AD41" s="418"/>
      <c r="AE41" s="418"/>
      <c r="AF41" s="418"/>
      <c r="AG41" s="418"/>
      <c r="AH41" s="418"/>
      <c r="AI41" s="418"/>
      <c r="AJ41" s="418"/>
      <c r="AK41" s="418"/>
      <c r="AL41" s="418"/>
      <c r="AM41" s="418"/>
      <c r="AN41" s="418"/>
      <c r="AO41" s="418"/>
      <c r="AP41" s="418"/>
      <c r="AQ41" s="418"/>
      <c r="AR41" s="418"/>
      <c r="AS41" s="418"/>
      <c r="AT41" s="418"/>
      <c r="AU41" s="418"/>
      <c r="AV41" s="418"/>
      <c r="AW41" s="418"/>
      <c r="AX41" s="418"/>
      <c r="AY41" s="418"/>
      <c r="AZ41" s="418"/>
      <c r="BA41" s="418"/>
      <c r="BB41" s="418"/>
      <c r="BC41" s="418"/>
      <c r="BD41" s="418"/>
      <c r="BE41" s="418"/>
      <c r="BF41" s="418"/>
      <c r="BG41" s="418"/>
      <c r="BH41" s="418"/>
      <c r="BI41" s="418"/>
      <c r="BJ41" s="418"/>
      <c r="BK41" s="418"/>
      <c r="BL41" s="418"/>
      <c r="BM41" s="418"/>
      <c r="BN41" s="418"/>
      <c r="BO41" s="418"/>
      <c r="BP41" s="418"/>
      <c r="BQ41" s="418"/>
      <c r="BR41" s="418"/>
      <c r="BS41" s="418"/>
      <c r="BT41" s="418"/>
      <c r="BU41" s="418"/>
      <c r="BV41" s="418"/>
      <c r="BW41" s="418"/>
      <c r="BX41" s="418"/>
      <c r="BY41" s="418"/>
      <c r="BZ41" s="418"/>
      <c r="CA41" s="418"/>
      <c r="CB41" s="418"/>
      <c r="CC41" s="418"/>
      <c r="CD41" s="418"/>
      <c r="CE41" s="418"/>
      <c r="CF41" s="418"/>
      <c r="CG41" s="418"/>
      <c r="CH41" s="418"/>
      <c r="CI41" s="418"/>
      <c r="CJ41" s="418"/>
      <c r="CK41" s="418"/>
      <c r="CL41" s="418"/>
      <c r="CM41" s="418"/>
      <c r="CN41" s="418"/>
      <c r="CO41" s="418"/>
      <c r="CP41" s="418"/>
      <c r="CQ41" s="418"/>
      <c r="CR41" s="418"/>
      <c r="CS41" s="418"/>
      <c r="CT41" s="418"/>
      <c r="CU41" s="418"/>
      <c r="CV41" s="418"/>
      <c r="CW41" s="418"/>
      <c r="CX41" s="418"/>
      <c r="CY41" s="418"/>
      <c r="CZ41" s="418"/>
      <c r="DA41" s="418"/>
      <c r="DB41" s="418"/>
      <c r="DC41" s="418"/>
      <c r="DD41" s="418"/>
      <c r="DE41" s="418"/>
      <c r="DF41" s="418"/>
      <c r="DG41" s="418"/>
      <c r="DH41" s="418"/>
      <c r="DI41" s="418"/>
      <c r="DJ41" s="418"/>
      <c r="DK41" s="418"/>
      <c r="DL41" s="418"/>
      <c r="DM41" s="418"/>
      <c r="DN41" s="418"/>
      <c r="DO41" s="418"/>
      <c r="DP41" s="418"/>
      <c r="DQ41" s="418"/>
      <c r="DR41" s="418"/>
      <c r="DS41" s="418"/>
      <c r="DT41" s="418"/>
      <c r="DU41" s="418"/>
      <c r="DV41" s="418"/>
      <c r="DW41" s="418"/>
      <c r="DX41" s="418"/>
      <c r="DY41" s="418"/>
      <c r="DZ41" s="418"/>
      <c r="EA41" s="418"/>
      <c r="EB41" s="418"/>
      <c r="EC41" s="418"/>
      <c r="ED41" s="418"/>
      <c r="EE41" s="418"/>
      <c r="EF41" s="418"/>
      <c r="EG41" s="418"/>
      <c r="EH41" s="418"/>
      <c r="EI41" s="418"/>
      <c r="EJ41" s="418"/>
      <c r="EK41" s="418"/>
      <c r="EL41" s="418"/>
      <c r="EM41" s="418"/>
      <c r="EN41" s="418"/>
      <c r="EO41" s="418"/>
      <c r="EP41" s="418"/>
      <c r="EQ41" s="418"/>
      <c r="ER41" s="418"/>
      <c r="ES41" s="418"/>
      <c r="ET41" s="418"/>
      <c r="EU41" s="418"/>
      <c r="EV41" s="418"/>
      <c r="EW41" s="418"/>
      <c r="EX41" s="418"/>
      <c r="EY41" s="418"/>
      <c r="EZ41" s="418"/>
      <c r="FA41" s="418"/>
      <c r="FB41" s="418"/>
      <c r="FC41" s="418"/>
      <c r="FD41" s="418"/>
      <c r="FE41" s="418"/>
      <c r="FF41" s="418"/>
      <c r="FG41" s="418"/>
      <c r="FH41" s="418"/>
      <c r="FI41" s="418"/>
      <c r="FJ41" s="418"/>
      <c r="FK41" s="418"/>
      <c r="FL41" s="418"/>
      <c r="FM41" s="418"/>
      <c r="FN41" s="418"/>
      <c r="FO41" s="418"/>
      <c r="FP41" s="418"/>
      <c r="FQ41" s="418"/>
      <c r="FR41" s="418"/>
      <c r="FS41" s="418"/>
      <c r="FT41" s="418"/>
      <c r="FU41" s="418"/>
      <c r="FV41" s="418"/>
      <c r="FW41" s="418"/>
      <c r="FX41" s="418"/>
      <c r="FY41" s="418"/>
      <c r="FZ41" s="418"/>
      <c r="GA41" s="418"/>
      <c r="GB41" s="418"/>
      <c r="GC41" s="418"/>
      <c r="GD41" s="418"/>
      <c r="GE41" s="418"/>
      <c r="GF41" s="418"/>
      <c r="GG41" s="418"/>
      <c r="GH41" s="418"/>
      <c r="GI41" s="418"/>
      <c r="GJ41" s="418"/>
      <c r="GK41" s="418"/>
      <c r="GL41" s="418"/>
      <c r="GM41" s="418"/>
      <c r="GN41" s="418"/>
      <c r="GO41" s="418"/>
      <c r="GP41" s="418"/>
      <c r="GQ41" s="418"/>
      <c r="GR41" s="418"/>
      <c r="GS41" s="418"/>
      <c r="GT41" s="418"/>
      <c r="GU41" s="418"/>
      <c r="GV41" s="418"/>
      <c r="GW41" s="418"/>
      <c r="GX41" s="418"/>
      <c r="GY41" s="418"/>
      <c r="GZ41" s="418"/>
      <c r="HA41" s="418"/>
      <c r="HB41" s="418"/>
      <c r="HC41" s="418"/>
      <c r="HD41" s="418"/>
      <c r="HE41" s="418"/>
      <c r="HF41" s="418"/>
      <c r="HG41" s="418"/>
      <c r="HH41" s="418"/>
      <c r="HI41" s="418"/>
      <c r="HJ41" s="418"/>
      <c r="HK41" s="418"/>
      <c r="HL41" s="418"/>
      <c r="HM41" s="418"/>
      <c r="HN41" s="418"/>
      <c r="HO41" s="418"/>
      <c r="HP41" s="418"/>
      <c r="HQ41" s="418"/>
      <c r="HR41" s="418"/>
      <c r="HS41" s="418"/>
      <c r="HT41" s="418"/>
      <c r="HU41" s="418"/>
      <c r="HV41" s="418"/>
      <c r="HW41" s="418"/>
      <c r="HX41" s="418"/>
      <c r="HY41" s="418"/>
      <c r="HZ41" s="418"/>
      <c r="IA41" s="418"/>
      <c r="IB41" s="418"/>
      <c r="IC41" s="418"/>
      <c r="ID41" s="418"/>
      <c r="IE41" s="418"/>
      <c r="IF41" s="418"/>
      <c r="IG41" s="418"/>
      <c r="IH41" s="418"/>
      <c r="II41" s="418"/>
      <c r="IJ41" s="418"/>
      <c r="IK41" s="418"/>
      <c r="IL41" s="418"/>
      <c r="IM41" s="418"/>
      <c r="IN41" s="418"/>
      <c r="IO41" s="418"/>
      <c r="IP41" s="418"/>
      <c r="IQ41" s="418"/>
      <c r="IR41" s="418"/>
      <c r="IS41" s="418"/>
      <c r="IT41" s="418"/>
      <c r="IU41" s="418"/>
      <c r="IV41" s="418"/>
      <c r="IW41" s="418"/>
    </row>
    <row r="42" customFormat="false" ht="12.75" hidden="false" customHeight="false" outlineLevel="0" collapsed="false">
      <c r="A42" s="113" t="s">
        <v>139</v>
      </c>
      <c r="B42" s="34" t="e">
        <f aca="false">B40*-Assumptions!$E$39</f>
        <v>#VALUE!</v>
      </c>
      <c r="C42" s="34" t="e">
        <f aca="false">C40*-Assumptions!$E$39</f>
        <v>#VALUE!</v>
      </c>
      <c r="D42" s="34" t="e">
        <f aca="false">D40*-Assumptions!$E$39</f>
        <v>#VALUE!</v>
      </c>
      <c r="E42" s="34" t="e">
        <f aca="false">E40*-Assumptions!$E$39</f>
        <v>#VALUE!</v>
      </c>
      <c r="F42" s="34" t="e">
        <f aca="false">F40*-Assumptions!$E$39</f>
        <v>#VALUE!</v>
      </c>
      <c r="G42" s="34" t="e">
        <f aca="false">G40*-Assumptions!$E$39</f>
        <v>#VALUE!</v>
      </c>
      <c r="H42" s="34" t="e">
        <f aca="false">H40*-Assumptions!$E$39</f>
        <v>#VALUE!</v>
      </c>
      <c r="I42" s="34" t="e">
        <f aca="false">I40*-Assumptions!$E$39</f>
        <v>#VALUE!</v>
      </c>
      <c r="J42" s="34" t="e">
        <f aca="false">J40*-Assumptions!$E$39</f>
        <v>#VALUE!</v>
      </c>
      <c r="K42" s="34" t="e">
        <f aca="false">K40*-Assumptions!$E$39</f>
        <v>#VALUE!</v>
      </c>
      <c r="L42" s="34" t="e">
        <f aca="false">L40*-Assumptions!$E$39</f>
        <v>#VALUE!</v>
      </c>
      <c r="M42" s="34" t="e">
        <f aca="false">M40*-Assumptions!$E$39</f>
        <v>#VALUE!</v>
      </c>
      <c r="N42" s="34" t="e">
        <f aca="false">N40*-Assumptions!$E$39</f>
        <v>#VALUE!</v>
      </c>
      <c r="O42" s="34" t="e">
        <f aca="false">O40*-Assumptions!$E$39</f>
        <v>#VALUE!</v>
      </c>
      <c r="P42" s="34" t="e">
        <f aca="false">P40*-Assumptions!$E$39</f>
        <v>#VALUE!</v>
      </c>
      <c r="Q42" s="34" t="e">
        <f aca="false">Q40*-Assumptions!$E$39</f>
        <v>#VALUE!</v>
      </c>
      <c r="R42" s="34" t="e">
        <f aca="false">R40*-Assumptions!$E$39</f>
        <v>#VALUE!</v>
      </c>
      <c r="S42" s="34" t="e">
        <f aca="false">S40*-Assumptions!$E$39</f>
        <v>#VALUE!</v>
      </c>
      <c r="T42" s="34" t="e">
        <f aca="false">T40*-Assumptions!$E$39</f>
        <v>#VALUE!</v>
      </c>
      <c r="U42" s="34" t="e">
        <f aca="false">U40*-Assumptions!$E$39</f>
        <v>#VALUE!</v>
      </c>
      <c r="W42" s="224" t="e">
        <f aca="false">SUM(B42:U42)</f>
        <v>#VALUE!</v>
      </c>
    </row>
    <row r="43" customFormat="false" ht="12.75" hidden="false" customHeight="false" outlineLevel="0" collapsed="false">
      <c r="A43" s="113" t="s">
        <v>140</v>
      </c>
      <c r="B43" s="446" t="e">
        <f aca="false">(B40+B42)*-Assumptions!$E$38</f>
        <v>#VALUE!</v>
      </c>
      <c r="C43" s="446" t="e">
        <f aca="false">(C40+C42)*-Assumptions!$E$38</f>
        <v>#VALUE!</v>
      </c>
      <c r="D43" s="446" t="e">
        <f aca="false">(D40+D42)*-Assumptions!$E$38</f>
        <v>#VALUE!</v>
      </c>
      <c r="E43" s="446" t="e">
        <f aca="false">(E40+E42)*-Assumptions!$E$38</f>
        <v>#VALUE!</v>
      </c>
      <c r="F43" s="446" t="e">
        <f aca="false">(F40+F42)*-Assumptions!$E$38</f>
        <v>#VALUE!</v>
      </c>
      <c r="G43" s="446" t="e">
        <f aca="false">(G40+G42)*-Assumptions!$E$38</f>
        <v>#VALUE!</v>
      </c>
      <c r="H43" s="446" t="e">
        <f aca="false">(H40+H42)*-Assumptions!$E$38</f>
        <v>#VALUE!</v>
      </c>
      <c r="I43" s="446" t="e">
        <f aca="false">(I40+I42)*-Assumptions!$E$38</f>
        <v>#VALUE!</v>
      </c>
      <c r="J43" s="446" t="e">
        <f aca="false">(J40+J42)*-Assumptions!$E$38</f>
        <v>#VALUE!</v>
      </c>
      <c r="K43" s="446" t="e">
        <f aca="false">(K40+K42)*-Assumptions!$E$38</f>
        <v>#VALUE!</v>
      </c>
      <c r="L43" s="446" t="e">
        <f aca="false">(L40+L42)*-Assumptions!$E$38</f>
        <v>#VALUE!</v>
      </c>
      <c r="M43" s="446" t="e">
        <f aca="false">(M40+M42)*-Assumptions!$E$38</f>
        <v>#VALUE!</v>
      </c>
      <c r="N43" s="446" t="e">
        <f aca="false">(N40+N42)*-Assumptions!$E$38</f>
        <v>#VALUE!</v>
      </c>
      <c r="O43" s="446" t="e">
        <f aca="false">(O40+O42)*-Assumptions!$E$38</f>
        <v>#VALUE!</v>
      </c>
      <c r="P43" s="446" t="e">
        <f aca="false">(P40+P42)*-Assumptions!$E$38</f>
        <v>#VALUE!</v>
      </c>
      <c r="Q43" s="446" t="e">
        <f aca="false">(Q40+Q42)*-Assumptions!$E$38</f>
        <v>#VALUE!</v>
      </c>
      <c r="R43" s="446" t="e">
        <f aca="false">(R40+R42)*-Assumptions!$E$38</f>
        <v>#VALUE!</v>
      </c>
      <c r="S43" s="446" t="e">
        <f aca="false">(S40+S42)*-Assumptions!$E$38</f>
        <v>#VALUE!</v>
      </c>
      <c r="T43" s="446" t="e">
        <f aca="false">(T40+T42)*-Assumptions!$E$38</f>
        <v>#VALUE!</v>
      </c>
      <c r="U43" s="446" t="e">
        <f aca="false">(U40+U42)*-Assumptions!$E$38</f>
        <v>#VALUE!</v>
      </c>
      <c r="W43" s="224" t="e">
        <f aca="false">SUM(B43:U43)</f>
        <v>#VALUE!</v>
      </c>
    </row>
    <row r="44" customFormat="false" ht="6" hidden="false" customHeight="tru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</row>
    <row r="45" customFormat="false" ht="15.75" hidden="false" customHeight="false" outlineLevel="0" collapsed="false">
      <c r="A45" s="235" t="s">
        <v>232</v>
      </c>
      <c r="B45" s="447" t="e">
        <f aca="false">SUM(B40:B43)</f>
        <v>#VALUE!</v>
      </c>
      <c r="C45" s="447" t="e">
        <f aca="false">SUM(C40:C43)</f>
        <v>#VALUE!</v>
      </c>
      <c r="D45" s="447" t="e">
        <f aca="false">SUM(D40:D43)</f>
        <v>#VALUE!</v>
      </c>
      <c r="E45" s="447" t="e">
        <f aca="false">SUM(E40:E43)</f>
        <v>#VALUE!</v>
      </c>
      <c r="F45" s="447" t="e">
        <f aca="false">SUM(F40:F43)</f>
        <v>#VALUE!</v>
      </c>
      <c r="G45" s="447" t="e">
        <f aca="false">SUM(G40:G43)</f>
        <v>#VALUE!</v>
      </c>
      <c r="H45" s="447" t="e">
        <f aca="false">SUM(H40:H43)</f>
        <v>#VALUE!</v>
      </c>
      <c r="I45" s="447" t="e">
        <f aca="false">SUM(I40:I43)</f>
        <v>#VALUE!</v>
      </c>
      <c r="J45" s="447" t="e">
        <f aca="false">SUM(J40:J43)</f>
        <v>#VALUE!</v>
      </c>
      <c r="K45" s="447" t="e">
        <f aca="false">SUM(K40:K43)</f>
        <v>#VALUE!</v>
      </c>
      <c r="L45" s="447" t="e">
        <f aca="false">SUM(L40:L43)</f>
        <v>#VALUE!</v>
      </c>
      <c r="M45" s="447" t="e">
        <f aca="false">SUM(M40:M43)</f>
        <v>#VALUE!</v>
      </c>
      <c r="N45" s="447" t="e">
        <f aca="false">SUM(N40:N43)</f>
        <v>#VALUE!</v>
      </c>
      <c r="O45" s="447" t="e">
        <f aca="false">SUM(O40:O43)</f>
        <v>#VALUE!</v>
      </c>
      <c r="P45" s="447" t="e">
        <f aca="false">SUM(P40:P43)</f>
        <v>#VALUE!</v>
      </c>
      <c r="Q45" s="447" t="e">
        <f aca="false">SUM(Q40:Q43)</f>
        <v>#VALUE!</v>
      </c>
      <c r="R45" s="447" t="e">
        <f aca="false">SUM(R40:R43)</f>
        <v>#VALUE!</v>
      </c>
      <c r="S45" s="447" t="e">
        <f aca="false">SUM(S40:S43)</f>
        <v>#VALUE!</v>
      </c>
      <c r="T45" s="447" t="e">
        <f aca="false">SUM(T40:T43)</f>
        <v>#VALUE!</v>
      </c>
      <c r="U45" s="447" t="e">
        <f aca="false">SUM(U40:U43)</f>
        <v>#VALUE!</v>
      </c>
      <c r="V45" s="448"/>
      <c r="W45" s="224" t="e">
        <f aca="false">SUM(B45:U45)</f>
        <v>#VALUE!</v>
      </c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8"/>
      <c r="AK45" s="448"/>
      <c r="AL45" s="448"/>
      <c r="AM45" s="448"/>
      <c r="AN45" s="448"/>
      <c r="AO45" s="448"/>
      <c r="AP45" s="448"/>
      <c r="AQ45" s="448"/>
      <c r="AR45" s="448"/>
      <c r="AS45" s="448"/>
      <c r="AT45" s="448"/>
      <c r="AU45" s="448"/>
      <c r="AV45" s="448"/>
      <c r="AW45" s="448"/>
      <c r="AX45" s="448"/>
      <c r="AY45" s="448"/>
      <c r="AZ45" s="448"/>
      <c r="BA45" s="448"/>
      <c r="BB45" s="448"/>
      <c r="BC45" s="448"/>
      <c r="BD45" s="448"/>
      <c r="BE45" s="448"/>
      <c r="BF45" s="448"/>
      <c r="BG45" s="448"/>
      <c r="BH45" s="448"/>
      <c r="BI45" s="448"/>
      <c r="BJ45" s="448"/>
      <c r="BK45" s="448"/>
      <c r="BL45" s="448"/>
      <c r="BM45" s="448"/>
      <c r="BN45" s="448"/>
      <c r="BO45" s="448"/>
      <c r="BP45" s="448"/>
      <c r="BQ45" s="448"/>
      <c r="BR45" s="448"/>
      <c r="BS45" s="448"/>
      <c r="BT45" s="448"/>
      <c r="BU45" s="448"/>
      <c r="BV45" s="448"/>
      <c r="BW45" s="448"/>
      <c r="BX45" s="448"/>
      <c r="BY45" s="448"/>
      <c r="BZ45" s="448"/>
      <c r="CA45" s="448"/>
      <c r="CB45" s="448"/>
      <c r="CC45" s="448"/>
      <c r="CD45" s="448"/>
      <c r="CE45" s="448"/>
      <c r="CF45" s="448"/>
      <c r="CG45" s="448"/>
      <c r="CH45" s="448"/>
      <c r="CI45" s="448"/>
      <c r="CJ45" s="448"/>
      <c r="CK45" s="448"/>
      <c r="CL45" s="448"/>
      <c r="CM45" s="448"/>
      <c r="CN45" s="448"/>
      <c r="CO45" s="448"/>
      <c r="CP45" s="448"/>
      <c r="CQ45" s="448"/>
      <c r="CR45" s="448"/>
      <c r="CS45" s="448"/>
      <c r="CT45" s="448"/>
      <c r="CU45" s="448"/>
      <c r="CV45" s="448"/>
      <c r="CW45" s="448"/>
      <c r="CX45" s="448"/>
      <c r="CY45" s="448"/>
      <c r="CZ45" s="448"/>
      <c r="DA45" s="448"/>
      <c r="DB45" s="448"/>
      <c r="DC45" s="448"/>
      <c r="DD45" s="448"/>
      <c r="DE45" s="448"/>
      <c r="DF45" s="448"/>
      <c r="DG45" s="448"/>
      <c r="DH45" s="448"/>
      <c r="DI45" s="448"/>
      <c r="DJ45" s="448"/>
      <c r="DK45" s="448"/>
      <c r="DL45" s="448"/>
      <c r="DM45" s="448"/>
      <c r="DN45" s="448"/>
      <c r="DO45" s="448"/>
      <c r="DP45" s="448"/>
      <c r="DQ45" s="448"/>
      <c r="DR45" s="448"/>
      <c r="DS45" s="448"/>
      <c r="DT45" s="448"/>
      <c r="DU45" s="448"/>
      <c r="DV45" s="448"/>
      <c r="DW45" s="448"/>
      <c r="DX45" s="448"/>
      <c r="DY45" s="448"/>
      <c r="DZ45" s="448"/>
      <c r="EA45" s="448"/>
      <c r="EB45" s="448"/>
      <c r="EC45" s="448"/>
      <c r="ED45" s="448"/>
      <c r="EE45" s="448"/>
      <c r="EF45" s="448"/>
      <c r="EG45" s="448"/>
      <c r="EH45" s="448"/>
      <c r="EI45" s="448"/>
      <c r="EJ45" s="448"/>
      <c r="EK45" s="448"/>
      <c r="EL45" s="448"/>
      <c r="EM45" s="448"/>
      <c r="EN45" s="448"/>
      <c r="EO45" s="448"/>
      <c r="EP45" s="448"/>
      <c r="EQ45" s="448"/>
      <c r="ER45" s="448"/>
      <c r="ES45" s="448"/>
      <c r="ET45" s="448"/>
      <c r="EU45" s="448"/>
      <c r="EV45" s="448"/>
      <c r="EW45" s="448"/>
      <c r="EX45" s="448"/>
      <c r="EY45" s="448"/>
      <c r="EZ45" s="448"/>
      <c r="FA45" s="448"/>
      <c r="FB45" s="448"/>
      <c r="FC45" s="448"/>
      <c r="FD45" s="448"/>
      <c r="FE45" s="448"/>
      <c r="FF45" s="448"/>
      <c r="FG45" s="448"/>
      <c r="FH45" s="448"/>
      <c r="FI45" s="448"/>
      <c r="FJ45" s="448"/>
      <c r="FK45" s="448"/>
      <c r="FL45" s="448"/>
      <c r="FM45" s="448"/>
      <c r="FN45" s="448"/>
      <c r="FO45" s="448"/>
      <c r="FP45" s="448"/>
      <c r="FQ45" s="448"/>
      <c r="FR45" s="448"/>
      <c r="FS45" s="448"/>
      <c r="FT45" s="448"/>
      <c r="FU45" s="448"/>
      <c r="FV45" s="448"/>
      <c r="FW45" s="448"/>
      <c r="FX45" s="448"/>
      <c r="FY45" s="448"/>
      <c r="FZ45" s="448"/>
      <c r="GA45" s="448"/>
      <c r="GB45" s="448"/>
      <c r="GC45" s="448"/>
      <c r="GD45" s="448"/>
      <c r="GE45" s="448"/>
      <c r="GF45" s="448"/>
      <c r="GG45" s="448"/>
      <c r="GH45" s="448"/>
      <c r="GI45" s="448"/>
      <c r="GJ45" s="448"/>
      <c r="GK45" s="448"/>
      <c r="GL45" s="448"/>
      <c r="GM45" s="448"/>
      <c r="GN45" s="448"/>
      <c r="GO45" s="448"/>
      <c r="GP45" s="448"/>
      <c r="GQ45" s="448"/>
      <c r="GR45" s="448"/>
      <c r="GS45" s="448"/>
      <c r="GT45" s="448"/>
      <c r="GU45" s="448"/>
      <c r="GV45" s="448"/>
      <c r="GW45" s="448"/>
      <c r="GX45" s="448"/>
      <c r="GY45" s="448"/>
      <c r="GZ45" s="448"/>
      <c r="HA45" s="448"/>
      <c r="HB45" s="448"/>
      <c r="HC45" s="448"/>
      <c r="HD45" s="448"/>
      <c r="HE45" s="448"/>
      <c r="HF45" s="448"/>
      <c r="HG45" s="448"/>
      <c r="HH45" s="448"/>
      <c r="HI45" s="448"/>
      <c r="HJ45" s="448"/>
      <c r="HK45" s="448"/>
      <c r="HL45" s="448"/>
      <c r="HM45" s="448"/>
      <c r="HN45" s="448"/>
      <c r="HO45" s="448"/>
      <c r="HP45" s="448"/>
      <c r="HQ45" s="448"/>
      <c r="HR45" s="448"/>
      <c r="HS45" s="448"/>
      <c r="HT45" s="448"/>
      <c r="HU45" s="448"/>
      <c r="HV45" s="448"/>
      <c r="HW45" s="448"/>
      <c r="HX45" s="448"/>
      <c r="HY45" s="448"/>
      <c r="HZ45" s="448"/>
      <c r="IA45" s="448"/>
      <c r="IB45" s="448"/>
      <c r="IC45" s="448"/>
      <c r="ID45" s="448"/>
      <c r="IE45" s="448"/>
      <c r="IF45" s="448"/>
      <c r="IG45" s="448"/>
      <c r="IH45" s="448"/>
      <c r="II45" s="448"/>
      <c r="IJ45" s="448"/>
      <c r="IK45" s="448"/>
      <c r="IL45" s="448"/>
      <c r="IM45" s="448"/>
      <c r="IN45" s="448"/>
      <c r="IO45" s="448"/>
      <c r="IP45" s="448"/>
      <c r="IQ45" s="448"/>
      <c r="IR45" s="448"/>
      <c r="IS45" s="448"/>
      <c r="IT45" s="448"/>
      <c r="IU45" s="448"/>
      <c r="IV45" s="448"/>
      <c r="IW45" s="448"/>
    </row>
    <row r="46" customFormat="false" ht="9" hidden="false" customHeight="false" outlineLevel="1" collapsed="false">
      <c r="A46" s="441"/>
      <c r="B46" s="449"/>
      <c r="C46" s="449"/>
      <c r="D46" s="449"/>
      <c r="E46" s="449"/>
      <c r="F46" s="449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0"/>
      <c r="W46" s="440"/>
      <c r="X46" s="440"/>
      <c r="Y46" s="440"/>
      <c r="Z46" s="440"/>
      <c r="AA46" s="440"/>
      <c r="AB46" s="440"/>
      <c r="AC46" s="440"/>
      <c r="AD46" s="440"/>
      <c r="AE46" s="440"/>
      <c r="AF46" s="440"/>
      <c r="AG46" s="440"/>
      <c r="AH46" s="440"/>
      <c r="AI46" s="440"/>
      <c r="AJ46" s="440"/>
      <c r="AK46" s="440"/>
      <c r="AL46" s="440"/>
      <c r="AM46" s="440"/>
      <c r="AN46" s="440"/>
      <c r="AO46" s="440"/>
      <c r="AP46" s="440"/>
      <c r="AQ46" s="440"/>
      <c r="AR46" s="440"/>
      <c r="AS46" s="440"/>
      <c r="AT46" s="440"/>
      <c r="AU46" s="440"/>
      <c r="AV46" s="440"/>
      <c r="AW46" s="440"/>
      <c r="AX46" s="440"/>
      <c r="AY46" s="440"/>
      <c r="AZ46" s="440"/>
      <c r="BA46" s="440"/>
      <c r="BB46" s="440"/>
      <c r="BC46" s="440"/>
      <c r="BD46" s="440"/>
      <c r="BE46" s="440"/>
      <c r="BF46" s="440"/>
      <c r="BG46" s="440"/>
      <c r="BH46" s="440"/>
      <c r="BI46" s="440"/>
      <c r="BJ46" s="440"/>
      <c r="BK46" s="440"/>
      <c r="BL46" s="440"/>
      <c r="BM46" s="440"/>
      <c r="BN46" s="440"/>
      <c r="BO46" s="440"/>
      <c r="BP46" s="440"/>
      <c r="BQ46" s="440"/>
      <c r="BR46" s="440"/>
      <c r="BS46" s="440"/>
      <c r="BT46" s="440"/>
      <c r="BU46" s="440"/>
      <c r="BV46" s="440"/>
      <c r="BW46" s="440"/>
      <c r="BX46" s="440"/>
      <c r="BY46" s="440"/>
      <c r="BZ46" s="440"/>
      <c r="CA46" s="440"/>
      <c r="CB46" s="440"/>
      <c r="CC46" s="440"/>
      <c r="CD46" s="440"/>
      <c r="CE46" s="440"/>
      <c r="CF46" s="440"/>
      <c r="CG46" s="440"/>
      <c r="CH46" s="440"/>
      <c r="CI46" s="440"/>
      <c r="CJ46" s="440"/>
      <c r="CK46" s="440"/>
      <c r="CL46" s="440"/>
      <c r="CM46" s="440"/>
      <c r="CN46" s="440"/>
      <c r="CO46" s="440"/>
      <c r="CP46" s="440"/>
      <c r="CQ46" s="440"/>
      <c r="CR46" s="440"/>
      <c r="CS46" s="440"/>
      <c r="CT46" s="440"/>
      <c r="CU46" s="440"/>
      <c r="CV46" s="440"/>
      <c r="CW46" s="440"/>
      <c r="CX46" s="440"/>
      <c r="CY46" s="440"/>
      <c r="CZ46" s="440"/>
      <c r="DA46" s="440"/>
      <c r="DB46" s="440"/>
      <c r="DC46" s="440"/>
      <c r="DD46" s="440"/>
      <c r="DE46" s="440"/>
      <c r="DF46" s="440"/>
      <c r="DG46" s="440"/>
      <c r="DH46" s="440"/>
      <c r="DI46" s="440"/>
      <c r="DJ46" s="440"/>
      <c r="DK46" s="440"/>
      <c r="DL46" s="440"/>
      <c r="DM46" s="440"/>
      <c r="DN46" s="440"/>
      <c r="DO46" s="440"/>
      <c r="DP46" s="440"/>
      <c r="DQ46" s="440"/>
      <c r="DR46" s="440"/>
      <c r="DS46" s="440"/>
      <c r="DT46" s="440"/>
      <c r="DU46" s="440"/>
      <c r="DV46" s="440"/>
      <c r="DW46" s="440"/>
      <c r="DX46" s="440"/>
      <c r="DY46" s="440"/>
      <c r="DZ46" s="440"/>
      <c r="EA46" s="440"/>
      <c r="EB46" s="440"/>
      <c r="EC46" s="440"/>
      <c r="ED46" s="440"/>
      <c r="EE46" s="440"/>
      <c r="EF46" s="440"/>
      <c r="EG46" s="440"/>
      <c r="EH46" s="440"/>
      <c r="EI46" s="440"/>
      <c r="EJ46" s="440"/>
      <c r="EK46" s="440"/>
      <c r="EL46" s="440"/>
      <c r="EM46" s="440"/>
      <c r="EN46" s="440"/>
      <c r="EO46" s="440"/>
      <c r="EP46" s="440"/>
      <c r="EQ46" s="440"/>
      <c r="ER46" s="440"/>
      <c r="ES46" s="440"/>
      <c r="ET46" s="440"/>
      <c r="EU46" s="440"/>
      <c r="EV46" s="440"/>
      <c r="EW46" s="440"/>
      <c r="EX46" s="440"/>
      <c r="EY46" s="440"/>
      <c r="EZ46" s="440"/>
      <c r="FA46" s="440"/>
      <c r="FB46" s="440"/>
      <c r="FC46" s="440"/>
      <c r="FD46" s="440"/>
      <c r="FE46" s="440"/>
      <c r="FF46" s="440"/>
      <c r="FG46" s="440"/>
      <c r="FH46" s="440"/>
      <c r="FI46" s="440"/>
      <c r="FJ46" s="440"/>
      <c r="FK46" s="440"/>
      <c r="FL46" s="440"/>
      <c r="FM46" s="440"/>
      <c r="FN46" s="440"/>
      <c r="FO46" s="440"/>
      <c r="FP46" s="440"/>
      <c r="FQ46" s="440"/>
      <c r="FR46" s="440"/>
      <c r="FS46" s="440"/>
      <c r="FT46" s="440"/>
      <c r="FU46" s="440"/>
      <c r="FV46" s="440"/>
      <c r="FW46" s="440"/>
      <c r="FX46" s="440"/>
      <c r="FY46" s="440"/>
      <c r="FZ46" s="440"/>
      <c r="GA46" s="440"/>
      <c r="GB46" s="440"/>
      <c r="GC46" s="440"/>
      <c r="GD46" s="440"/>
      <c r="GE46" s="440"/>
      <c r="GF46" s="440"/>
      <c r="GG46" s="440"/>
      <c r="GH46" s="440"/>
      <c r="GI46" s="440"/>
      <c r="GJ46" s="440"/>
      <c r="GK46" s="440"/>
      <c r="GL46" s="440"/>
      <c r="GM46" s="440"/>
      <c r="GN46" s="440"/>
      <c r="GO46" s="440"/>
      <c r="GP46" s="440"/>
      <c r="GQ46" s="440"/>
      <c r="GR46" s="440"/>
      <c r="GS46" s="440"/>
      <c r="GT46" s="440"/>
      <c r="GU46" s="440"/>
      <c r="GV46" s="440"/>
      <c r="GW46" s="440"/>
      <c r="GX46" s="440"/>
      <c r="GY46" s="440"/>
      <c r="GZ46" s="440"/>
      <c r="HA46" s="440"/>
      <c r="HB46" s="440"/>
      <c r="HC46" s="440"/>
      <c r="HD46" s="440"/>
      <c r="HE46" s="440"/>
      <c r="HF46" s="440"/>
      <c r="HG46" s="440"/>
      <c r="HH46" s="440"/>
      <c r="HI46" s="440"/>
      <c r="HJ46" s="440"/>
      <c r="HK46" s="440"/>
      <c r="HL46" s="440"/>
      <c r="HM46" s="440"/>
      <c r="HN46" s="440"/>
      <c r="HO46" s="440"/>
      <c r="HP46" s="440"/>
      <c r="HQ46" s="440"/>
      <c r="HR46" s="440"/>
      <c r="HS46" s="440"/>
      <c r="HT46" s="440"/>
      <c r="HU46" s="440"/>
      <c r="HV46" s="440"/>
      <c r="HW46" s="440"/>
      <c r="HX46" s="440"/>
      <c r="HY46" s="440"/>
      <c r="HZ46" s="440"/>
      <c r="IA46" s="440"/>
      <c r="IB46" s="440"/>
      <c r="IC46" s="440"/>
      <c r="ID46" s="440"/>
      <c r="IE46" s="440"/>
      <c r="IF46" s="440"/>
      <c r="IG46" s="440"/>
      <c r="IH46" s="440"/>
      <c r="II46" s="440"/>
      <c r="IJ46" s="440"/>
      <c r="IK46" s="440"/>
      <c r="IL46" s="440"/>
      <c r="IM46" s="440"/>
      <c r="IN46" s="440"/>
      <c r="IO46" s="440"/>
      <c r="IP46" s="440"/>
      <c r="IQ46" s="440"/>
      <c r="IR46" s="440"/>
      <c r="IS46" s="440"/>
      <c r="IT46" s="440"/>
      <c r="IU46" s="440"/>
      <c r="IV46" s="440"/>
      <c r="IW46" s="440"/>
    </row>
    <row r="47" customFormat="false" ht="12.75" hidden="false" customHeight="false" outlineLevel="0" collapsed="false">
      <c r="A47" s="223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2.75" hidden="false" customHeight="false" outlineLevel="1" collapsed="false">
      <c r="A48" s="383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8.75" hidden="false" customHeight="false" outlineLevel="1" collapsed="false">
      <c r="A49" s="450" t="s">
        <v>264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false" outlineLevel="1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3.5" hidden="false" customHeight="false" outlineLevel="1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5" t="s">
        <v>161</v>
      </c>
    </row>
    <row r="54" customFormat="false" ht="12.75" hidden="false" customHeight="false" outlineLevel="1" collapsed="false">
      <c r="A54" s="379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228"/>
    </row>
    <row r="55" customFormat="false" ht="12.75" hidden="false" customHeight="false" outlineLevel="1" collapsed="false">
      <c r="A55" s="383" t="s">
        <v>234</v>
      </c>
      <c r="B55" s="384" t="e">
        <f aca="false">B32-B12</f>
        <v>#VALUE!</v>
      </c>
      <c r="C55" s="384" t="e">
        <f aca="false">C32-C12</f>
        <v>#VALUE!</v>
      </c>
      <c r="D55" s="384" t="e">
        <f aca="false">D32-D12</f>
        <v>#VALUE!</v>
      </c>
      <c r="E55" s="26" t="n">
        <f aca="false">E32</f>
        <v>25192.7886276146</v>
      </c>
      <c r="F55" s="26" t="n">
        <f aca="false">F32</f>
        <v>26577.43037771</v>
      </c>
      <c r="G55" s="26" t="n">
        <f aca="false">G32</f>
        <v>26919.460071491</v>
      </c>
      <c r="H55" s="26" t="n">
        <f aca="false">H32</f>
        <v>27265.4787153994</v>
      </c>
      <c r="I55" s="26" t="n">
        <f aca="false">I32</f>
        <v>27614.9280536834</v>
      </c>
      <c r="J55" s="26" t="n">
        <f aca="false">J32</f>
        <v>27981.272673211</v>
      </c>
      <c r="K55" s="26" t="n">
        <f aca="false">K32</f>
        <v>27787.9212412546</v>
      </c>
      <c r="L55" s="26" t="n">
        <f aca="false">L32</f>
        <v>28500.2192419264</v>
      </c>
      <c r="M55" s="26" t="n">
        <f aca="false">M32</f>
        <v>29239.6412237801</v>
      </c>
      <c r="N55" s="26" t="n">
        <f aca="false">N32</f>
        <v>29913.8584791237</v>
      </c>
      <c r="O55" s="26" t="n">
        <f aca="false">O32</f>
        <v>30467.4629446128</v>
      </c>
      <c r="P55" s="26" t="n">
        <f aca="false">P32</f>
        <v>31029.9790110322</v>
      </c>
      <c r="Q55" s="26" t="n">
        <f aca="false">Q32</f>
        <v>31431.4749222683</v>
      </c>
      <c r="R55" s="26" t="n">
        <f aca="false">R32</f>
        <v>31832.1292466879</v>
      </c>
      <c r="S55" s="26" t="n">
        <f aca="false">S32</f>
        <v>32236.4108743002</v>
      </c>
      <c r="T55" s="26" t="n">
        <f aca="false">T32</f>
        <v>32644.3116061693</v>
      </c>
      <c r="U55" s="26" t="n">
        <f aca="false">U32</f>
        <v>33055.8210136444</v>
      </c>
      <c r="W55" s="227" t="e">
        <f aca="false">SUM(B55:U55)</f>
        <v>#VALUE!</v>
      </c>
    </row>
    <row r="56" customFormat="false" ht="12.75" hidden="false" customHeight="false" outlineLevel="0" collapsed="false">
      <c r="A56" s="383" t="s">
        <v>186</v>
      </c>
      <c r="B56" s="384" t="n">
        <f aca="false">B27</f>
        <v>487.9</v>
      </c>
      <c r="C56" s="384" t="n">
        <f aca="false">C27</f>
        <v>486.5</v>
      </c>
      <c r="D56" s="384" t="n">
        <f aca="false">D27</f>
        <v>484.5</v>
      </c>
      <c r="E56" s="384" t="n">
        <f aca="false">E27</f>
        <v>476.4</v>
      </c>
      <c r="F56" s="384" t="n">
        <f aca="false">F27</f>
        <v>467.3</v>
      </c>
      <c r="G56" s="384" t="n">
        <f aca="false">G27</f>
        <v>451.3</v>
      </c>
      <c r="H56" s="384" t="n">
        <f aca="false">H27</f>
        <v>427.8</v>
      </c>
      <c r="I56" s="384" t="n">
        <f aca="false">I27</f>
        <v>402.5</v>
      </c>
      <c r="J56" s="384" t="n">
        <f aca="false">J27</f>
        <v>362.4</v>
      </c>
      <c r="K56" s="384" t="n">
        <f aca="false">K27</f>
        <v>878.3</v>
      </c>
      <c r="L56" s="384" t="n">
        <f aca="false">L27</f>
        <v>695.3</v>
      </c>
      <c r="M56" s="384" t="n">
        <f aca="false">M27</f>
        <v>494</v>
      </c>
      <c r="N56" s="384" t="n">
        <f aca="false">N27</f>
        <v>365.9</v>
      </c>
      <c r="O56" s="384" t="n">
        <f aca="false">O27</f>
        <v>365.9</v>
      </c>
      <c r="P56" s="384" t="n">
        <f aca="false">P27</f>
        <v>365.9</v>
      </c>
      <c r="Q56" s="384" t="n">
        <f aca="false">Q27</f>
        <v>365.9</v>
      </c>
      <c r="R56" s="384" t="n">
        <f aca="false">R27</f>
        <v>365.9</v>
      </c>
      <c r="S56" s="384" t="n">
        <f aca="false">S27</f>
        <v>365.9</v>
      </c>
      <c r="T56" s="384" t="n">
        <f aca="false">T27</f>
        <v>365.9</v>
      </c>
      <c r="U56" s="384" t="n">
        <f aca="false">T56</f>
        <v>365.9</v>
      </c>
      <c r="W56" s="227" t="n">
        <f aca="false">SUM(B56:U56)</f>
        <v>9041.4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83" t="s">
        <v>187</v>
      </c>
      <c r="B57" s="451" t="n">
        <v>-488.8</v>
      </c>
      <c r="C57" s="384" t="n">
        <f aca="false">-B56</f>
        <v>-487.9</v>
      </c>
      <c r="D57" s="384" t="n">
        <f aca="false">-C56</f>
        <v>-486.5</v>
      </c>
      <c r="E57" s="384" t="n">
        <f aca="false">-D56</f>
        <v>-484.5</v>
      </c>
      <c r="F57" s="384" t="n">
        <f aca="false">-E56</f>
        <v>-476.4</v>
      </c>
      <c r="G57" s="384" t="n">
        <f aca="false">-F56</f>
        <v>-467.3</v>
      </c>
      <c r="H57" s="384" t="n">
        <f aca="false">-G56</f>
        <v>-451.3</v>
      </c>
      <c r="I57" s="384" t="n">
        <f aca="false">-H56</f>
        <v>-427.8</v>
      </c>
      <c r="J57" s="384" t="n">
        <f aca="false">-I56</f>
        <v>-402.5</v>
      </c>
      <c r="K57" s="384" t="n">
        <f aca="false">-J56</f>
        <v>-362.4</v>
      </c>
      <c r="L57" s="384" t="n">
        <f aca="false">-K56</f>
        <v>-878.3</v>
      </c>
      <c r="M57" s="384" t="n">
        <f aca="false">-L56</f>
        <v>-695.3</v>
      </c>
      <c r="N57" s="384" t="n">
        <f aca="false">-M56</f>
        <v>-494</v>
      </c>
      <c r="O57" s="384" t="n">
        <f aca="false">-N56</f>
        <v>-365.9</v>
      </c>
      <c r="P57" s="384" t="n">
        <f aca="false">-O56</f>
        <v>-365.9</v>
      </c>
      <c r="Q57" s="384" t="n">
        <f aca="false">-P56</f>
        <v>-365.9</v>
      </c>
      <c r="R57" s="384" t="n">
        <f aca="false">-Q56</f>
        <v>-365.9</v>
      </c>
      <c r="S57" s="384" t="n">
        <f aca="false">-R56</f>
        <v>-365.9</v>
      </c>
      <c r="T57" s="384" t="n">
        <f aca="false">-S56</f>
        <v>-365.9</v>
      </c>
      <c r="U57" s="384" t="n">
        <f aca="false">-T56</f>
        <v>-365.9</v>
      </c>
      <c r="W57" s="227" t="n">
        <f aca="false">SUM(B57:U57)</f>
        <v>-9164.3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1" collapsed="false">
      <c r="A58" s="383" t="s">
        <v>235</v>
      </c>
      <c r="B58" s="452" t="n">
        <f aca="false">-Debt!B77*Allocation!$E$9</f>
        <v>-11459.9623560939</v>
      </c>
      <c r="C58" s="452" t="n">
        <f aca="false">-Debt!C77*Allocation!$E$9</f>
        <v>-11450.5857281133</v>
      </c>
      <c r="D58" s="452" t="n">
        <f aca="false">-Debt!D77*Allocation!$E$9</f>
        <v>-11397.0201403522</v>
      </c>
      <c r="E58" s="452" t="n">
        <f aca="false">-Debt!E77*Allocation!$E$9</f>
        <v>-11234.4683631011</v>
      </c>
      <c r="F58" s="452" t="n">
        <f aca="false">-Debt!F77*Allocation!$E$9</f>
        <v>-11756.9300348058</v>
      </c>
      <c r="G58" s="452" t="n">
        <f aca="false">-Debt!G77*Allocation!$E$9</f>
        <v>-11824.7178567058</v>
      </c>
      <c r="H58" s="452" t="n">
        <f aca="false">-Debt!H77*Allocation!$E$9</f>
        <v>-11750.4674943413</v>
      </c>
      <c r="I58" s="452" t="n">
        <f aca="false">-Debt!I77*Allocation!$E$9</f>
        <v>-11860.0389751236</v>
      </c>
      <c r="J58" s="452" t="n">
        <f aca="false">-Debt!J77*Allocation!$E$9</f>
        <v>-11773.7521942591</v>
      </c>
      <c r="K58" s="452" t="n">
        <f aca="false">-Debt!K77*Allocation!$E$9</f>
        <v>-11909.4910687964</v>
      </c>
      <c r="L58" s="452" t="n">
        <f aca="false">-Debt!L77*Allocation!$E$9</f>
        <v>-11798.9954007273</v>
      </c>
      <c r="M58" s="452" t="n">
        <f aca="false">-Debt!M77*Allocation!$E$9</f>
        <v>-11177.7717066819</v>
      </c>
      <c r="N58" s="452" t="n">
        <f aca="false">-Debt!N77*Allocation!$E$9</f>
        <v>-10525.6743375428</v>
      </c>
      <c r="O58" s="452" t="n">
        <f aca="false">-Debt!O77*Allocation!$E$9</f>
        <v>-9889.01380595056</v>
      </c>
      <c r="P58" s="452" t="n">
        <f aca="false">-Debt!P77*Allocation!$E$9</f>
        <v>-9528.74773258549</v>
      </c>
      <c r="Q58" s="452" t="n">
        <f aca="false">-Debt!Q77*Allocation!$E$9</f>
        <v>-9145.0211547001</v>
      </c>
      <c r="R58" s="452" t="n">
        <f aca="false">-Debt!R77*Allocation!$E$9</f>
        <v>-8436.32204788933</v>
      </c>
      <c r="S58" s="452" t="n">
        <f aca="false">-Debt!S77*Allocation!$E$9</f>
        <v>-6630.41763022913</v>
      </c>
      <c r="T58" s="452" t="n">
        <f aca="false">-Debt!T77*Allocation!$E$9</f>
        <v>-6057.4231517961</v>
      </c>
      <c r="U58" s="452" t="n">
        <f aca="false">-Debt!U77*Allocation!$E$9</f>
        <v>-4916.98784330495</v>
      </c>
      <c r="W58" s="227" t="n">
        <f aca="false">SUM(B58:U58)</f>
        <v>-204523.8090231</v>
      </c>
    </row>
    <row r="59" customFormat="false" ht="12.75" hidden="false" customHeight="false" outlineLevel="1" collapsed="false">
      <c r="A59" s="383"/>
      <c r="B59" s="455"/>
      <c r="C59" s="455"/>
      <c r="D59" s="455"/>
      <c r="E59" s="455"/>
      <c r="F59" s="455"/>
      <c r="G59" s="455"/>
      <c r="H59" s="455"/>
      <c r="I59" s="455"/>
      <c r="J59" s="455"/>
      <c r="K59" s="455"/>
      <c r="L59" s="455"/>
      <c r="M59" s="455"/>
      <c r="N59" s="455"/>
      <c r="O59" s="455"/>
      <c r="P59" s="455"/>
      <c r="Q59" s="455"/>
      <c r="R59" s="455"/>
      <c r="S59" s="455"/>
      <c r="T59" s="455"/>
      <c r="U59" s="455"/>
      <c r="W59" s="376"/>
    </row>
    <row r="60" customFormat="false" ht="12.75" hidden="false" customHeight="false" outlineLevel="1" collapsed="false">
      <c r="A60" s="379" t="s">
        <v>236</v>
      </c>
      <c r="B60" s="220" t="e">
        <f aca="false">SUM(B55:B58)</f>
        <v>#VALUE!</v>
      </c>
      <c r="C60" s="220" t="e">
        <f aca="false">SUM(C55:C58)</f>
        <v>#VALUE!</v>
      </c>
      <c r="D60" s="220" t="e">
        <f aca="false">SUM(D55:D58)</f>
        <v>#VALUE!</v>
      </c>
      <c r="E60" s="220" t="n">
        <f aca="false">SUM(E55:E58)</f>
        <v>13950.2202645135</v>
      </c>
      <c r="F60" s="220" t="n">
        <f aca="false">SUM(F55:F58)</f>
        <v>14811.4003429042</v>
      </c>
      <c r="G60" s="220" t="n">
        <f aca="false">SUM(G55:G58)</f>
        <v>15078.7422147852</v>
      </c>
      <c r="H60" s="220" t="n">
        <f aca="false">SUM(H55:H58)</f>
        <v>15491.5112210581</v>
      </c>
      <c r="I60" s="220" t="n">
        <f aca="false">SUM(I55:I58)</f>
        <v>15729.5890785598</v>
      </c>
      <c r="J60" s="220" t="n">
        <f aca="false">SUM(J55:J58)</f>
        <v>16167.4204789519</v>
      </c>
      <c r="K60" s="220" t="n">
        <f aca="false">SUM(K55:K58)</f>
        <v>16394.3301724582</v>
      </c>
      <c r="L60" s="220" t="n">
        <f aca="false">SUM(L55:L58)</f>
        <v>16518.2238411991</v>
      </c>
      <c r="M60" s="220" t="n">
        <f aca="false">SUM(M55:M58)</f>
        <v>17860.5695170982</v>
      </c>
      <c r="N60" s="220" t="n">
        <f aca="false">SUM(N55:N58)</f>
        <v>19260.0841415809</v>
      </c>
      <c r="O60" s="220" t="n">
        <f aca="false">SUM(O55:O58)</f>
        <v>20578.4491386622</v>
      </c>
      <c r="P60" s="220" t="n">
        <f aca="false">SUM(P55:P58)</f>
        <v>21501.2312784467</v>
      </c>
      <c r="Q60" s="220" t="n">
        <f aca="false">SUM(Q55:Q58)</f>
        <v>22286.4537675682</v>
      </c>
      <c r="R60" s="220" t="n">
        <f aca="false">SUM(R55:R58)</f>
        <v>23395.8071987986</v>
      </c>
      <c r="S60" s="220" t="n">
        <f aca="false">SUM(S55:S58)</f>
        <v>25605.9932440711</v>
      </c>
      <c r="T60" s="220" t="n">
        <f aca="false">SUM(T55:T58)</f>
        <v>26586.8884543732</v>
      </c>
      <c r="U60" s="220" t="n">
        <f aca="false">SUM(U55:U58)</f>
        <v>28138.8331703394</v>
      </c>
      <c r="W60" s="227" t="e">
        <f aca="false">SUM(B60:U60)</f>
        <v>#VALUE!</v>
      </c>
    </row>
    <row r="61" customFormat="false" ht="12.75" hidden="false" customHeight="false" outlineLevel="1" collapsed="false">
      <c r="A61" s="379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W61" s="376"/>
    </row>
    <row r="62" customFormat="false" ht="15" hidden="false" customHeight="false" outlineLevel="1" collapsed="false">
      <c r="A62" s="383" t="s">
        <v>237</v>
      </c>
      <c r="B62" s="455" t="e">
        <f aca="false">-B101</f>
        <v>#VALUE!</v>
      </c>
      <c r="C62" s="455" t="e">
        <f aca="false">-C101</f>
        <v>#VALUE!</v>
      </c>
      <c r="D62" s="455" t="e">
        <f aca="false">-D101</f>
        <v>#VALUE!</v>
      </c>
      <c r="E62" s="455" t="e">
        <f aca="false">-E101</f>
        <v>#VALUE!</v>
      </c>
      <c r="F62" s="455" t="e">
        <f aca="false">-F101</f>
        <v>#VALUE!</v>
      </c>
      <c r="G62" s="455" t="e">
        <f aca="false">-G101</f>
        <v>#VALUE!</v>
      </c>
      <c r="H62" s="455" t="e">
        <f aca="false">-H101</f>
        <v>#VALUE!</v>
      </c>
      <c r="I62" s="455" t="e">
        <f aca="false">-I101</f>
        <v>#VALUE!</v>
      </c>
      <c r="J62" s="455" t="e">
        <f aca="false">-J101</f>
        <v>#VALUE!</v>
      </c>
      <c r="K62" s="455" t="e">
        <f aca="false">-K101</f>
        <v>#VALUE!</v>
      </c>
      <c r="L62" s="455" t="e">
        <f aca="false">-L101</f>
        <v>#VALUE!</v>
      </c>
      <c r="M62" s="455" t="e">
        <f aca="false">-M101</f>
        <v>#VALUE!</v>
      </c>
      <c r="N62" s="455" t="e">
        <f aca="false">-N101</f>
        <v>#VALUE!</v>
      </c>
      <c r="O62" s="455" t="e">
        <f aca="false">-O101</f>
        <v>#VALUE!</v>
      </c>
      <c r="P62" s="455" t="e">
        <f aca="false">-P101</f>
        <v>#VALUE!</v>
      </c>
      <c r="Q62" s="455" t="e">
        <f aca="false">-Q101</f>
        <v>#VALUE!</v>
      </c>
      <c r="R62" s="455" t="e">
        <f aca="false">-R101</f>
        <v>#VALUE!</v>
      </c>
      <c r="S62" s="455" t="e">
        <f aca="false">-S101</f>
        <v>#VALUE!</v>
      </c>
      <c r="T62" s="455" t="e">
        <f aca="false">-T101</f>
        <v>#VALUE!</v>
      </c>
      <c r="U62" s="455" t="e">
        <f aca="false">-U101</f>
        <v>#VALUE!</v>
      </c>
      <c r="W62" s="227" t="e">
        <f aca="false">SUM(B62:U62)</f>
        <v>#VALUE!</v>
      </c>
    </row>
    <row r="63" customFormat="false" ht="12.75" hidden="false" customHeight="false" outlineLevel="1" collapsed="false">
      <c r="A63" s="383" t="s">
        <v>238</v>
      </c>
      <c r="B63" s="454" t="e">
        <f aca="false">-Allocation!$E$9*Tax!B24</f>
        <v>#VALUE!</v>
      </c>
      <c r="C63" s="454" t="e">
        <f aca="false">-Allocation!$E$9*Tax!C24</f>
        <v>#VALUE!</v>
      </c>
      <c r="D63" s="454" t="e">
        <f aca="false">-Allocation!$E$9*Tax!D24</f>
        <v>#VALUE!</v>
      </c>
      <c r="E63" s="454" t="e">
        <f aca="false">-Allocation!$E$9*Tax!E24</f>
        <v>#VALUE!</v>
      </c>
      <c r="F63" s="454" t="e">
        <f aca="false">-Allocation!$E$9*Tax!F24</f>
        <v>#VALUE!</v>
      </c>
      <c r="G63" s="454" t="e">
        <f aca="false">-Allocation!$E$9*Tax!G24</f>
        <v>#VALUE!</v>
      </c>
      <c r="H63" s="454" t="e">
        <f aca="false">-Allocation!$E$9*Tax!H24</f>
        <v>#VALUE!</v>
      </c>
      <c r="I63" s="454" t="e">
        <f aca="false">-Allocation!$E$9*Tax!I24</f>
        <v>#VALUE!</v>
      </c>
      <c r="J63" s="454" t="e">
        <f aca="false">-Allocation!$E$9*Tax!J24</f>
        <v>#VALUE!</v>
      </c>
      <c r="K63" s="454" t="e">
        <f aca="false">-Allocation!$E$9*Tax!K24</f>
        <v>#VALUE!</v>
      </c>
      <c r="L63" s="454" t="e">
        <f aca="false">-Allocation!$E$9*Tax!L24</f>
        <v>#VALUE!</v>
      </c>
      <c r="M63" s="454" t="e">
        <f aca="false">-Allocation!$E$9*Tax!M24</f>
        <v>#VALUE!</v>
      </c>
      <c r="N63" s="454" t="e">
        <f aca="false">-Allocation!$E$9*Tax!N24</f>
        <v>#VALUE!</v>
      </c>
      <c r="O63" s="454" t="e">
        <f aca="false">-Allocation!$E$9*Tax!O24</f>
        <v>#VALUE!</v>
      </c>
      <c r="P63" s="454" t="e">
        <f aca="false">-Allocation!$E$9*Tax!P24</f>
        <v>#VALUE!</v>
      </c>
      <c r="Q63" s="454" t="e">
        <f aca="false">-Allocation!$E$9*Tax!Q24</f>
        <v>#VALUE!</v>
      </c>
      <c r="R63" s="454" t="e">
        <f aca="false">-Allocation!$E$9*Tax!R24</f>
        <v>#VALUE!</v>
      </c>
      <c r="S63" s="454" t="e">
        <f aca="false">-Allocation!$E$9*Tax!S24</f>
        <v>#VALUE!</v>
      </c>
      <c r="T63" s="454" t="e">
        <f aca="false">-Allocation!$E$9*Tax!T24</f>
        <v>#VALUE!</v>
      </c>
      <c r="U63" s="454" t="e">
        <f aca="false">-Allocation!$E$9*Tax!U24</f>
        <v>#VALUE!</v>
      </c>
      <c r="W63" s="227" t="e">
        <f aca="false">SUM(B63:U63)</f>
        <v>#VALUE!</v>
      </c>
    </row>
    <row r="64" customFormat="false" ht="12.75" hidden="false" customHeight="false" outlineLevel="1" collapsed="false">
      <c r="A64" s="383"/>
      <c r="B64" s="516"/>
      <c r="C64" s="516"/>
      <c r="D64" s="516"/>
      <c r="E64" s="516"/>
      <c r="F64" s="516"/>
      <c r="G64" s="516"/>
      <c r="H64" s="516"/>
      <c r="I64" s="516"/>
      <c r="J64" s="516"/>
      <c r="K64" s="516"/>
      <c r="L64" s="516"/>
      <c r="M64" s="516"/>
      <c r="N64" s="516"/>
      <c r="O64" s="516"/>
      <c r="P64" s="516"/>
      <c r="Q64" s="516"/>
      <c r="R64" s="516"/>
      <c r="S64" s="516"/>
      <c r="T64" s="516"/>
      <c r="U64" s="516"/>
      <c r="W64" s="376"/>
    </row>
    <row r="65" customFormat="false" ht="15.75" hidden="false" customHeight="false" outlineLevel="1" collapsed="false">
      <c r="A65" s="512" t="s">
        <v>239</v>
      </c>
      <c r="B65" s="457" t="e">
        <f aca="false">B60+B63+B62</f>
        <v>#VALUE!</v>
      </c>
      <c r="C65" s="457" t="e">
        <f aca="false">C60+C63+C62</f>
        <v>#VALUE!</v>
      </c>
      <c r="D65" s="457" t="e">
        <f aca="false">D60+D63+D62</f>
        <v>#VALUE!</v>
      </c>
      <c r="E65" s="457" t="e">
        <f aca="false">E60+E63+E62</f>
        <v>#VALUE!</v>
      </c>
      <c r="F65" s="457" t="e">
        <f aca="false">F60+F63+F62</f>
        <v>#VALUE!</v>
      </c>
      <c r="G65" s="457" t="e">
        <f aca="false">G60+G63+G62</f>
        <v>#VALUE!</v>
      </c>
      <c r="H65" s="457" t="e">
        <f aca="false">H60+H63+H62</f>
        <v>#VALUE!</v>
      </c>
      <c r="I65" s="457" t="e">
        <f aca="false">I60+I63+I62</f>
        <v>#VALUE!</v>
      </c>
      <c r="J65" s="457" t="e">
        <f aca="false">J60+J63+J62</f>
        <v>#VALUE!</v>
      </c>
      <c r="K65" s="457" t="e">
        <f aca="false">K60+K63+K62</f>
        <v>#VALUE!</v>
      </c>
      <c r="L65" s="457" t="e">
        <f aca="false">L60+L63+L62</f>
        <v>#VALUE!</v>
      </c>
      <c r="M65" s="457" t="e">
        <f aca="false">M60+M63+M62</f>
        <v>#VALUE!</v>
      </c>
      <c r="N65" s="457" t="e">
        <f aca="false">N60+N63+N62</f>
        <v>#VALUE!</v>
      </c>
      <c r="O65" s="457" t="e">
        <f aca="false">O60+O63+O62</f>
        <v>#VALUE!</v>
      </c>
      <c r="P65" s="457" t="e">
        <f aca="false">P60+P63+P62</f>
        <v>#VALUE!</v>
      </c>
      <c r="Q65" s="457" t="e">
        <f aca="false">Q60+Q63+Q62</f>
        <v>#VALUE!</v>
      </c>
      <c r="R65" s="457" t="e">
        <f aca="false">R60+R63+R62</f>
        <v>#VALUE!</v>
      </c>
      <c r="S65" s="457" t="e">
        <f aca="false">S60+S63+S62</f>
        <v>#VALUE!</v>
      </c>
      <c r="T65" s="457" t="e">
        <f aca="false">T60+T63+T62</f>
        <v>#VALUE!</v>
      </c>
      <c r="U65" s="457" t="e">
        <f aca="false">U60+U63+U62</f>
        <v>#VALUE!</v>
      </c>
      <c r="V65" s="118"/>
      <c r="W65" s="227" t="e">
        <f aca="false">SUM(B65:U65)</f>
        <v>#VALUE!</v>
      </c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8"/>
      <c r="AL65" s="118"/>
      <c r="AM65" s="118"/>
      <c r="AN65" s="118"/>
      <c r="AO65" s="118"/>
      <c r="AP65" s="118"/>
      <c r="AQ65" s="118"/>
      <c r="AR65" s="118"/>
      <c r="AS65" s="118"/>
      <c r="AT65" s="118"/>
      <c r="AU65" s="118"/>
      <c r="AV65" s="118"/>
      <c r="AW65" s="118"/>
      <c r="AX65" s="118"/>
      <c r="AY65" s="118"/>
      <c r="AZ65" s="118"/>
      <c r="BA65" s="118"/>
      <c r="BB65" s="118"/>
      <c r="BC65" s="118"/>
      <c r="BD65" s="118"/>
      <c r="BE65" s="118"/>
      <c r="BF65" s="118"/>
      <c r="BG65" s="118"/>
      <c r="BH65" s="118"/>
      <c r="BI65" s="118"/>
      <c r="BJ65" s="118"/>
      <c r="BK65" s="118"/>
      <c r="BL65" s="118"/>
      <c r="BM65" s="118"/>
      <c r="BN65" s="118"/>
      <c r="BO65" s="118"/>
      <c r="BP65" s="118"/>
      <c r="BQ65" s="118"/>
      <c r="BR65" s="118"/>
      <c r="BS65" s="118"/>
      <c r="BT65" s="118"/>
      <c r="BU65" s="118"/>
      <c r="BV65" s="118"/>
      <c r="BW65" s="118"/>
      <c r="BX65" s="118"/>
      <c r="BY65" s="118"/>
      <c r="BZ65" s="118"/>
      <c r="CA65" s="118"/>
      <c r="CB65" s="118"/>
      <c r="CC65" s="118"/>
      <c r="CD65" s="118"/>
      <c r="CE65" s="118"/>
      <c r="CF65" s="118"/>
      <c r="CG65" s="118"/>
      <c r="CH65" s="118"/>
      <c r="CI65" s="118"/>
      <c r="CJ65" s="118"/>
      <c r="CK65" s="118"/>
      <c r="CL65" s="118"/>
      <c r="CM65" s="118"/>
      <c r="CN65" s="118"/>
      <c r="CO65" s="118"/>
      <c r="CP65" s="118"/>
      <c r="CQ65" s="118"/>
      <c r="CR65" s="118"/>
      <c r="CS65" s="118"/>
      <c r="CT65" s="118"/>
      <c r="CU65" s="118"/>
      <c r="CV65" s="118"/>
      <c r="CW65" s="118"/>
      <c r="CX65" s="118"/>
      <c r="CY65" s="118"/>
      <c r="CZ65" s="118"/>
      <c r="DA65" s="118"/>
      <c r="DB65" s="118"/>
      <c r="DC65" s="118"/>
      <c r="DD65" s="118"/>
      <c r="DE65" s="118"/>
      <c r="DF65" s="118"/>
      <c r="DG65" s="118"/>
      <c r="DH65" s="118"/>
      <c r="DI65" s="118"/>
      <c r="DJ65" s="118"/>
      <c r="DK65" s="118"/>
      <c r="DL65" s="118"/>
      <c r="DM65" s="118"/>
      <c r="DN65" s="118"/>
      <c r="DO65" s="118"/>
      <c r="DP65" s="118"/>
      <c r="DQ65" s="118"/>
      <c r="DR65" s="118"/>
      <c r="DS65" s="118"/>
      <c r="DT65" s="118"/>
      <c r="DU65" s="118"/>
      <c r="DV65" s="118"/>
      <c r="DW65" s="118"/>
      <c r="DX65" s="118"/>
      <c r="DY65" s="118"/>
      <c r="DZ65" s="118"/>
      <c r="EA65" s="118"/>
      <c r="EB65" s="118"/>
      <c r="EC65" s="118"/>
      <c r="ED65" s="118"/>
      <c r="EE65" s="118"/>
      <c r="EF65" s="118"/>
      <c r="EG65" s="118"/>
      <c r="EH65" s="118"/>
      <c r="EI65" s="118"/>
      <c r="EJ65" s="118"/>
      <c r="EK65" s="118"/>
      <c r="EL65" s="118"/>
      <c r="EM65" s="118"/>
      <c r="EN65" s="118"/>
      <c r="EO65" s="118"/>
      <c r="EP65" s="118"/>
      <c r="EQ65" s="118"/>
      <c r="ER65" s="118"/>
      <c r="ES65" s="118"/>
      <c r="ET65" s="118"/>
      <c r="EU65" s="118"/>
      <c r="EV65" s="118"/>
      <c r="EW65" s="118"/>
      <c r="EX65" s="118"/>
      <c r="EY65" s="118"/>
      <c r="EZ65" s="118"/>
      <c r="FA65" s="118"/>
      <c r="FB65" s="118"/>
      <c r="FC65" s="118"/>
      <c r="FD65" s="118"/>
      <c r="FE65" s="118"/>
      <c r="FF65" s="118"/>
      <c r="FG65" s="118"/>
      <c r="FH65" s="118"/>
      <c r="FI65" s="118"/>
      <c r="FJ65" s="118"/>
      <c r="FK65" s="118"/>
      <c r="FL65" s="118"/>
      <c r="FM65" s="118"/>
      <c r="FN65" s="118"/>
      <c r="FO65" s="118"/>
      <c r="FP65" s="118"/>
      <c r="FQ65" s="118"/>
      <c r="FR65" s="118"/>
      <c r="FS65" s="118"/>
      <c r="FT65" s="118"/>
      <c r="FU65" s="118"/>
      <c r="FV65" s="118"/>
      <c r="FW65" s="118"/>
      <c r="FX65" s="118"/>
      <c r="FY65" s="118"/>
      <c r="FZ65" s="118"/>
      <c r="GA65" s="118"/>
      <c r="GB65" s="118"/>
      <c r="GC65" s="118"/>
      <c r="GD65" s="118"/>
      <c r="GE65" s="118"/>
      <c r="GF65" s="118"/>
      <c r="GG65" s="118"/>
      <c r="GH65" s="118"/>
      <c r="GI65" s="118"/>
      <c r="GJ65" s="118"/>
      <c r="GK65" s="118"/>
      <c r="GL65" s="118"/>
      <c r="GM65" s="118"/>
      <c r="GN65" s="118"/>
      <c r="GO65" s="118"/>
      <c r="GP65" s="118"/>
      <c r="GQ65" s="118"/>
      <c r="GR65" s="118"/>
      <c r="GS65" s="118"/>
      <c r="GT65" s="118"/>
      <c r="GU65" s="118"/>
      <c r="GV65" s="118"/>
      <c r="GW65" s="118"/>
      <c r="GX65" s="118"/>
      <c r="GY65" s="118"/>
      <c r="GZ65" s="118"/>
      <c r="HA65" s="118"/>
      <c r="HB65" s="118"/>
      <c r="HC65" s="118"/>
      <c r="HD65" s="118"/>
      <c r="HE65" s="118"/>
      <c r="HF65" s="118"/>
      <c r="HG65" s="118"/>
      <c r="HH65" s="118"/>
      <c r="HI65" s="118"/>
      <c r="HJ65" s="118"/>
      <c r="HK65" s="118"/>
      <c r="HL65" s="118"/>
      <c r="HM65" s="118"/>
      <c r="HN65" s="118"/>
      <c r="HO65" s="118"/>
      <c r="HP65" s="118"/>
      <c r="HQ65" s="118"/>
      <c r="HR65" s="118"/>
      <c r="HS65" s="118"/>
      <c r="HT65" s="118"/>
      <c r="HU65" s="118"/>
      <c r="HV65" s="118"/>
      <c r="HW65" s="118"/>
      <c r="HX65" s="118"/>
      <c r="HY65" s="118"/>
      <c r="HZ65" s="118"/>
      <c r="IA65" s="118"/>
      <c r="IB65" s="118"/>
      <c r="IC65" s="118"/>
      <c r="ID65" s="118"/>
      <c r="IE65" s="118"/>
      <c r="IF65" s="118"/>
      <c r="IG65" s="118"/>
      <c r="IH65" s="118"/>
      <c r="II65" s="118"/>
      <c r="IJ65" s="118"/>
      <c r="IK65" s="118"/>
      <c r="IL65" s="118"/>
      <c r="IM65" s="118"/>
      <c r="IN65" s="118"/>
      <c r="IO65" s="118"/>
      <c r="IP65" s="118"/>
      <c r="IQ65" s="118"/>
      <c r="IR65" s="118"/>
      <c r="IS65" s="118"/>
      <c r="IT65" s="118"/>
      <c r="IU65" s="118"/>
      <c r="IV65" s="118"/>
      <c r="IW65" s="118"/>
    </row>
    <row r="66" customFormat="false" ht="12.75" hidden="false" customHeight="false" outlineLevel="1" collapsed="false">
      <c r="A66" s="458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458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36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1" collapsed="false">
      <c r="A69" s="450" t="s">
        <v>265</v>
      </c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  <c r="N69" s="398"/>
      <c r="O69" s="398"/>
      <c r="P69" s="398"/>
      <c r="Q69" s="398"/>
      <c r="R69" s="398"/>
      <c r="S69" s="398"/>
      <c r="T69" s="398"/>
      <c r="U69" s="398"/>
    </row>
    <row r="70" customFormat="false" ht="12.75" hidden="false" customHeight="false" outlineLevel="1" collapsed="false">
      <c r="A70" s="418"/>
      <c r="B70" s="419"/>
      <c r="C70" s="419"/>
      <c r="D70" s="419"/>
      <c r="E70" s="419"/>
      <c r="F70" s="419"/>
      <c r="G70" s="420"/>
      <c r="H70" s="419"/>
      <c r="I70" s="419"/>
      <c r="J70" s="419"/>
      <c r="K70" s="419"/>
      <c r="L70" s="419"/>
      <c r="M70" s="420"/>
      <c r="N70" s="419"/>
      <c r="O70" s="419"/>
      <c r="P70" s="419"/>
      <c r="Q70" s="419"/>
      <c r="R70" s="419"/>
      <c r="S70" s="420"/>
      <c r="T70" s="419"/>
      <c r="U70" s="419"/>
    </row>
    <row r="71" customFormat="false" ht="12.75" hidden="false" customHeight="false" outlineLevel="1" collapsed="false">
      <c r="A71" s="373"/>
      <c r="B71" s="422" t="n">
        <v>3</v>
      </c>
      <c r="C71" s="422" t="n">
        <v>4</v>
      </c>
      <c r="D71" s="422" t="n">
        <v>5</v>
      </c>
      <c r="E71" s="423" t="n">
        <v>6</v>
      </c>
      <c r="F71" s="422" t="n">
        <v>7</v>
      </c>
      <c r="G71" s="422" t="n">
        <v>8</v>
      </c>
      <c r="H71" s="422" t="n">
        <v>9</v>
      </c>
      <c r="I71" s="422" t="n">
        <v>10</v>
      </c>
      <c r="J71" s="422" t="n">
        <v>11</v>
      </c>
      <c r="K71" s="423" t="n">
        <v>12</v>
      </c>
      <c r="L71" s="422" t="n">
        <v>13</v>
      </c>
      <c r="M71" s="422" t="n">
        <v>14</v>
      </c>
      <c r="N71" s="422" t="n">
        <v>15</v>
      </c>
      <c r="O71" s="422" t="n">
        <v>16</v>
      </c>
      <c r="P71" s="422" t="n">
        <v>17</v>
      </c>
      <c r="Q71" s="423" t="n">
        <v>18</v>
      </c>
      <c r="R71" s="422" t="n">
        <v>19</v>
      </c>
      <c r="S71" s="422" t="n">
        <v>20</v>
      </c>
      <c r="T71" s="422" t="n">
        <v>21</v>
      </c>
      <c r="U71" s="422" t="n">
        <v>22</v>
      </c>
    </row>
    <row r="72" customFormat="false" ht="13.5" hidden="false" customHeight="false" outlineLevel="1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1" collapsed="false">
      <c r="A73" s="373"/>
      <c r="B73" s="42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1" collapsed="false">
      <c r="A74" s="426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customFormat="false" ht="12.75" hidden="false" customHeight="false" outlineLevel="1" collapsed="false">
      <c r="A75" s="426" t="s">
        <v>241</v>
      </c>
      <c r="B75" s="42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</row>
    <row r="76" customFormat="false" ht="12.75" hidden="false" customHeight="false" outlineLevel="1" collapsed="false">
      <c r="A76" s="373"/>
      <c r="B76" s="425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</row>
    <row r="77" customFormat="false" ht="12.75" hidden="false" customHeight="false" outlineLevel="1" collapsed="false">
      <c r="A77" s="131" t="s">
        <v>243</v>
      </c>
      <c r="B77" s="396" t="n">
        <f aca="false">Allocation!$C$9*'Summary Output'!$C$8</f>
        <v>84036.6770206823</v>
      </c>
      <c r="C77" s="396" t="n">
        <f aca="false">Allocation!$C$9*'Summary Output'!$C$8</f>
        <v>84036.6770206823</v>
      </c>
      <c r="D77" s="396" t="n">
        <f aca="false">Allocation!$C$9*'Summary Output'!$C$8</f>
        <v>84036.6770206823</v>
      </c>
      <c r="E77" s="396" t="n">
        <f aca="false">Allocation!$C$9*'Summary Output'!$C$8</f>
        <v>84036.6770206823</v>
      </c>
      <c r="F77" s="396" t="n">
        <f aca="false">Allocation!$C$9*'Summary Output'!$C$8</f>
        <v>84036.6770206823</v>
      </c>
      <c r="G77" s="396" t="n">
        <f aca="false">Allocation!$C$9*'Summary Output'!$C$8</f>
        <v>84036.6770206823</v>
      </c>
      <c r="H77" s="396" t="n">
        <f aca="false">Allocation!$C$9*'Summary Output'!$C$8</f>
        <v>84036.6770206823</v>
      </c>
      <c r="I77" s="396" t="n">
        <f aca="false">Allocation!$C$9*'Summary Output'!$C$8</f>
        <v>84036.6770206823</v>
      </c>
      <c r="J77" s="396" t="n">
        <f aca="false">Allocation!$C$9*'Summary Output'!$C$8</f>
        <v>84036.6770206823</v>
      </c>
      <c r="K77" s="396" t="n">
        <f aca="false">Allocation!$C$9*'Summary Output'!$C$8</f>
        <v>84036.6770206823</v>
      </c>
      <c r="L77" s="396" t="n">
        <f aca="false">Allocation!$C$9*'Summary Output'!$C$8</f>
        <v>84036.6770206823</v>
      </c>
      <c r="M77" s="396" t="n">
        <f aca="false">Allocation!$C$9*'Summary Output'!$C$8</f>
        <v>84036.6770206823</v>
      </c>
      <c r="N77" s="396" t="n">
        <f aca="false">Allocation!$C$9*'Summary Output'!$C$8</f>
        <v>84036.6770206823</v>
      </c>
      <c r="O77" s="396" t="n">
        <f aca="false">Allocation!$C$9*'Summary Output'!$C$8</f>
        <v>84036.6770206823</v>
      </c>
      <c r="P77" s="396" t="n">
        <f aca="false">Allocation!$C$9*'Summary Output'!$C$8</f>
        <v>84036.6770206823</v>
      </c>
      <c r="Q77" s="396" t="n">
        <f aca="false">Allocation!$C$9*'Summary Output'!$C$8</f>
        <v>84036.6770206823</v>
      </c>
      <c r="R77" s="396" t="n">
        <f aca="false">Allocation!$C$9*'Summary Output'!$C$8</f>
        <v>84036.6770206823</v>
      </c>
      <c r="S77" s="396" t="n">
        <f aca="false">Allocation!$C$9*'Summary Output'!$C$8</f>
        <v>84036.6770206823</v>
      </c>
      <c r="T77" s="396" t="n">
        <f aca="false">Allocation!$C$9*'Summary Output'!$C$8</f>
        <v>84036.6770206823</v>
      </c>
      <c r="U77" s="396" t="n">
        <f aca="false">Allocation!$C$9*'Summary Output'!$C$8</f>
        <v>84036.6770206823</v>
      </c>
    </row>
    <row r="78" customFormat="false" ht="12.75" hidden="false" customHeight="false" outlineLevel="1" collapsed="false">
      <c r="A78" s="460" t="s">
        <v>244</v>
      </c>
      <c r="B78" s="461" t="e">
        <f aca="false">B45-B65-B12*(Assumptions!$E$39+(1-Assumptions!$E$39)*Assumptions!$E$38)</f>
        <v>#VALUE!</v>
      </c>
      <c r="C78" s="461" t="e">
        <f aca="false">C45-C65-C12*(Assumptions!$E$39+(1-Assumptions!$E$39)*Assumptions!$E$38)+B78</f>
        <v>#VALUE!</v>
      </c>
      <c r="D78" s="461" t="e">
        <f aca="false">D45-D65-D12*(Assumptions!$E$39+(1-Assumptions!$E$39)*Assumptions!$E$38)+C78</f>
        <v>#VALUE!</v>
      </c>
      <c r="E78" s="461" t="e">
        <f aca="false">E45-E65+D78</f>
        <v>#VALUE!</v>
      </c>
      <c r="F78" s="461" t="e">
        <f aca="false">F45-F65+E78</f>
        <v>#VALUE!</v>
      </c>
      <c r="G78" s="461" t="e">
        <f aca="false">G45-G65+F78</f>
        <v>#VALUE!</v>
      </c>
      <c r="H78" s="461" t="e">
        <f aca="false">H45-H65+G78</f>
        <v>#VALUE!</v>
      </c>
      <c r="I78" s="461" t="e">
        <f aca="false">I45-I65+H78</f>
        <v>#VALUE!</v>
      </c>
      <c r="J78" s="461" t="e">
        <f aca="false">J45-J65+I78</f>
        <v>#VALUE!</v>
      </c>
      <c r="K78" s="461" t="e">
        <f aca="false">K45-K65+J78</f>
        <v>#VALUE!</v>
      </c>
      <c r="L78" s="461" t="e">
        <f aca="false">L45-L65+K78</f>
        <v>#VALUE!</v>
      </c>
      <c r="M78" s="461" t="e">
        <f aca="false">M45-M65+L78</f>
        <v>#VALUE!</v>
      </c>
      <c r="N78" s="461" t="e">
        <f aca="false">N45-N65+M78</f>
        <v>#VALUE!</v>
      </c>
      <c r="O78" s="461" t="e">
        <f aca="false">O45-O65+N78</f>
        <v>#VALUE!</v>
      </c>
      <c r="P78" s="461" t="e">
        <f aca="false">P45-P65+O78</f>
        <v>#VALUE!</v>
      </c>
      <c r="Q78" s="461" t="e">
        <f aca="false">Q45-Q65+P78</f>
        <v>#VALUE!</v>
      </c>
      <c r="R78" s="461" t="e">
        <f aca="false">R45-R65+Q78</f>
        <v>#VALUE!</v>
      </c>
      <c r="S78" s="461" t="e">
        <f aca="false">S45-S65+R78</f>
        <v>#VALUE!</v>
      </c>
      <c r="T78" s="461" t="e">
        <f aca="false">T45-T65+S78</f>
        <v>#VALUE!</v>
      </c>
      <c r="U78" s="461" t="e">
        <f aca="false">U45-U65+T78</f>
        <v>#VALUE!</v>
      </c>
      <c r="Y78" s="461"/>
      <c r="Z78" s="461"/>
      <c r="AA78" s="461"/>
      <c r="AB78" s="461"/>
      <c r="AC78" s="461"/>
      <c r="AD78" s="461"/>
      <c r="AE78" s="461"/>
      <c r="AF78" s="461"/>
      <c r="AG78" s="461"/>
      <c r="AH78" s="461"/>
      <c r="AI78" s="461"/>
      <c r="AJ78" s="461"/>
      <c r="AK78" s="461"/>
      <c r="AL78" s="461"/>
      <c r="AM78" s="461"/>
      <c r="AN78" s="461"/>
      <c r="AO78" s="461"/>
      <c r="AP78" s="461"/>
      <c r="AQ78" s="461"/>
      <c r="AR78" s="461"/>
    </row>
    <row r="79" customFormat="false" ht="12.75" hidden="false" customHeight="false" outlineLevel="1" collapsed="false">
      <c r="A79" s="460" t="s">
        <v>245</v>
      </c>
      <c r="B79" s="462" t="n">
        <f aca="false">Debt!B73*Allocation!$E$9</f>
        <v>86163.7225607934</v>
      </c>
      <c r="C79" s="462" t="n">
        <f aca="false">Debt!C73*Allocation!$E$9</f>
        <v>84172.7956843887</v>
      </c>
      <c r="D79" s="462" t="n">
        <f aca="false">Debt!D73*Allocation!$E$9</f>
        <v>82032.1750578783</v>
      </c>
      <c r="E79" s="462" t="n">
        <f aca="false">Debt!E73*Allocation!$E$9</f>
        <v>79894.5483063701</v>
      </c>
      <c r="F79" s="462" t="n">
        <f aca="false">Debt!F73*Allocation!$E$9</f>
        <v>76952.1679542941</v>
      </c>
      <c r="G79" s="462" t="n">
        <f aca="false">Debt!G73*Allocation!$E$9</f>
        <v>73607.4108019342</v>
      </c>
      <c r="H79" s="462" t="n">
        <f aca="false">Debt!H73*Allocation!$E$9</f>
        <v>69960.8710493613</v>
      </c>
      <c r="I79" s="462" t="n">
        <f aca="false">Debt!I73*Allocation!$E$9</f>
        <v>65811.3602964336</v>
      </c>
      <c r="J79" s="462" t="n">
        <f aca="false">Debt!J73*Allocation!$E$9</f>
        <v>61259.472743222</v>
      </c>
      <c r="K79" s="462" t="n">
        <f aca="false">Debt!K73*Allocation!$E$9</f>
        <v>56030.3706645326</v>
      </c>
      <c r="L79" s="462" t="n">
        <f aca="false">Debt!L73*Allocation!$E$9</f>
        <v>50342.0081605191</v>
      </c>
      <c r="M79" s="462" t="n">
        <f aca="false">Debt!M73*Allocation!$E$9</f>
        <v>44653.6456565057</v>
      </c>
      <c r="N79" s="462" t="n">
        <f aca="false">Debt!N73*Allocation!$E$9</f>
        <v>38965.2831524922</v>
      </c>
      <c r="O79" s="462" t="n">
        <f aca="false">Debt!O73*Allocation!$E$9</f>
        <v>33276.9206484787</v>
      </c>
      <c r="P79" s="462" t="n">
        <f aca="false">Debt!P73*Allocation!$E$9</f>
        <v>27304.1400192646</v>
      </c>
      <c r="Q79" s="462" t="n">
        <f aca="false">Debt!Q73*Allocation!$E$9</f>
        <v>21046.9412648498</v>
      </c>
      <c r="R79" s="462" t="n">
        <f aca="false">Debt!R73*Allocation!$E$9</f>
        <v>14789.742510435</v>
      </c>
      <c r="S79" s="462" t="n">
        <f aca="false">Debt!S73*Allocation!$E$9</f>
        <v>9670.21625682288</v>
      </c>
      <c r="T79" s="462" t="n">
        <f aca="false">Debt!T73*Allocation!$E$9</f>
        <v>4550.69000321077</v>
      </c>
      <c r="U79" s="462" t="n">
        <f aca="false">Debt!U73*Allocation!$E$9</f>
        <v>0</v>
      </c>
    </row>
    <row r="80" customFormat="false" ht="12.75" hidden="false" customHeight="false" outlineLevel="1" collapsed="false">
      <c r="A80" s="373" t="s">
        <v>261</v>
      </c>
      <c r="B80" s="463" t="e">
        <f aca="false">SUM(B77:B79)</f>
        <v>#VALUE!</v>
      </c>
      <c r="C80" s="463" t="e">
        <f aca="false">SUM(C77:C79)</f>
        <v>#VALUE!</v>
      </c>
      <c r="D80" s="463" t="e">
        <f aca="false">SUM(D77:D79)</f>
        <v>#VALUE!</v>
      </c>
      <c r="E80" s="463" t="e">
        <f aca="false">SUM(E77:E79)</f>
        <v>#VALUE!</v>
      </c>
      <c r="F80" s="463" t="e">
        <f aca="false">SUM(F77:F79)</f>
        <v>#VALUE!</v>
      </c>
      <c r="G80" s="463" t="e">
        <f aca="false">SUM(G77:G79)</f>
        <v>#VALUE!</v>
      </c>
      <c r="H80" s="463" t="e">
        <f aca="false">SUM(H77:H79)</f>
        <v>#VALUE!</v>
      </c>
      <c r="I80" s="463" t="e">
        <f aca="false">SUM(I77:I79)</f>
        <v>#VALUE!</v>
      </c>
      <c r="J80" s="463" t="e">
        <f aca="false">SUM(J77:J79)</f>
        <v>#VALUE!</v>
      </c>
      <c r="K80" s="463" t="e">
        <f aca="false">SUM(K77:K79)</f>
        <v>#VALUE!</v>
      </c>
      <c r="L80" s="463" t="e">
        <f aca="false">SUM(L77:L79)</f>
        <v>#VALUE!</v>
      </c>
      <c r="M80" s="463" t="e">
        <f aca="false">SUM(M77:M79)</f>
        <v>#VALUE!</v>
      </c>
      <c r="N80" s="463" t="e">
        <f aca="false">SUM(N77:N79)</f>
        <v>#VALUE!</v>
      </c>
      <c r="O80" s="463" t="e">
        <f aca="false">SUM(O77:O79)</f>
        <v>#VALUE!</v>
      </c>
      <c r="P80" s="463" t="e">
        <f aca="false">SUM(P77:P79)</f>
        <v>#VALUE!</v>
      </c>
      <c r="Q80" s="463" t="e">
        <f aca="false">SUM(Q77:Q79)</f>
        <v>#VALUE!</v>
      </c>
      <c r="R80" s="463" t="e">
        <f aca="false">SUM(R77:R79)</f>
        <v>#VALUE!</v>
      </c>
      <c r="S80" s="463" t="e">
        <f aca="false">SUM(S77:S79)</f>
        <v>#VALUE!</v>
      </c>
      <c r="T80" s="463" t="e">
        <f aca="false">SUM(T77:T79)</f>
        <v>#VALUE!</v>
      </c>
      <c r="U80" s="463" t="e">
        <f aca="false">SUM(U77:U79)</f>
        <v>#VALUE!</v>
      </c>
    </row>
    <row r="81" customFormat="false" ht="12.75" hidden="false" customHeight="false" outlineLevel="1" collapsed="false">
      <c r="A81" s="460" t="s">
        <v>248</v>
      </c>
      <c r="B81" s="464" t="n">
        <f aca="false">Assumptions!$E$42</f>
        <v>0.0025</v>
      </c>
      <c r="C81" s="464" t="n">
        <f aca="false">Assumptions!$E$43</f>
        <v>0.0025</v>
      </c>
      <c r="D81" s="464" t="n">
        <f aca="false">Assumptions!$E$43</f>
        <v>0.0025</v>
      </c>
      <c r="E81" s="464" t="n">
        <f aca="false">Assumptions!$E$43</f>
        <v>0.0025</v>
      </c>
      <c r="F81" s="464" t="n">
        <f aca="false">Assumptions!$E$43</f>
        <v>0.0025</v>
      </c>
      <c r="G81" s="464" t="n">
        <f aca="false">Assumptions!$E$43</f>
        <v>0.0025</v>
      </c>
      <c r="H81" s="464" t="n">
        <f aca="false">Assumptions!$E$43</f>
        <v>0.0025</v>
      </c>
      <c r="I81" s="464" t="n">
        <f aca="false">Assumptions!$E$43</f>
        <v>0.0025</v>
      </c>
      <c r="J81" s="464" t="n">
        <f aca="false">Assumptions!$E$43</f>
        <v>0.0025</v>
      </c>
      <c r="K81" s="464" t="n">
        <f aca="false">Assumptions!$E$43</f>
        <v>0.0025</v>
      </c>
      <c r="L81" s="464" t="n">
        <f aca="false">Assumptions!$E$43</f>
        <v>0.0025</v>
      </c>
      <c r="M81" s="464" t="n">
        <f aca="false">Assumptions!$E$43</f>
        <v>0.0025</v>
      </c>
      <c r="N81" s="464" t="n">
        <f aca="false">Assumptions!$E$43</f>
        <v>0.0025</v>
      </c>
      <c r="O81" s="464" t="n">
        <f aca="false">Assumptions!$E$43</f>
        <v>0.0025</v>
      </c>
      <c r="P81" s="464" t="n">
        <f aca="false">Assumptions!$E$43</f>
        <v>0.0025</v>
      </c>
      <c r="Q81" s="464" t="n">
        <f aca="false">Assumptions!$E$43</f>
        <v>0.0025</v>
      </c>
      <c r="R81" s="464" t="n">
        <f aca="false">Assumptions!$E$43</f>
        <v>0.0025</v>
      </c>
      <c r="S81" s="464" t="n">
        <f aca="false">Assumptions!$E$43</f>
        <v>0.0025</v>
      </c>
      <c r="T81" s="464" t="n">
        <f aca="false">Assumptions!$E$43</f>
        <v>0.0025</v>
      </c>
      <c r="U81" s="464" t="n">
        <f aca="false">Assumptions!$E$43</f>
        <v>0.0025</v>
      </c>
    </row>
    <row r="82" customFormat="false" ht="12.75" hidden="false" customHeight="false" outlineLevel="1" collapsed="false">
      <c r="A82" s="373" t="s">
        <v>249</v>
      </c>
      <c r="B82" s="465" t="n">
        <v>410.978384217788</v>
      </c>
      <c r="C82" s="465" t="n">
        <v>399.774272923442</v>
      </c>
      <c r="D82" s="465" t="n">
        <v>388.382097448839</v>
      </c>
      <c r="E82" s="465" t="n">
        <v>362.89985940276</v>
      </c>
      <c r="F82" s="465" t="n">
        <v>335.876668162408</v>
      </c>
      <c r="G82" s="465" t="n">
        <v>310.391485361022</v>
      </c>
      <c r="H82" s="465" t="n">
        <v>290.748805877889</v>
      </c>
      <c r="I82" s="465" t="n">
        <v>271.783727628297</v>
      </c>
      <c r="J82" s="465" t="n">
        <v>253.180052869388</v>
      </c>
      <c r="K82" s="465" t="n">
        <v>233.591226748943</v>
      </c>
      <c r="L82" s="465" t="n">
        <v>215.616567234102</v>
      </c>
      <c r="M82" s="465" t="n">
        <v>197.526959952412</v>
      </c>
      <c r="N82" s="465" t="n">
        <v>179.135666166905</v>
      </c>
      <c r="O82" s="465" t="n">
        <v>160.392446105836</v>
      </c>
      <c r="P82" s="465" t="n">
        <v>141.599050057096</v>
      </c>
      <c r="Q82" s="465" t="n">
        <v>127.276864165372</v>
      </c>
      <c r="R82" s="465" t="n">
        <v>117.370853494545</v>
      </c>
      <c r="S82" s="465" t="n">
        <v>107.462399785442</v>
      </c>
      <c r="T82" s="465" t="n">
        <v>97.5529496713813</v>
      </c>
      <c r="U82" s="465" t="n">
        <v>87.6443251928529</v>
      </c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</row>
    <row r="83" customFormat="false" ht="12.75" hidden="false" customHeight="false" outlineLevel="1" collapsed="false">
      <c r="A83" s="460"/>
      <c r="B83" s="466"/>
      <c r="C83" s="466"/>
      <c r="D83" s="466"/>
      <c r="E83" s="466"/>
      <c r="F83" s="466"/>
      <c r="G83" s="466"/>
      <c r="H83" s="466"/>
      <c r="I83" s="466"/>
      <c r="J83" s="466"/>
      <c r="K83" s="466"/>
      <c r="L83" s="466"/>
      <c r="M83" s="466"/>
      <c r="N83" s="466"/>
      <c r="O83" s="466"/>
      <c r="P83" s="466"/>
      <c r="Q83" s="466"/>
      <c r="R83" s="466"/>
      <c r="S83" s="466"/>
      <c r="T83" s="466"/>
      <c r="U83" s="466"/>
    </row>
    <row r="84" customFormat="false" ht="12.75" hidden="false" customHeight="false" outlineLevel="1" collapsed="false">
      <c r="A84" s="373"/>
      <c r="B84" s="425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</row>
    <row r="85" customFormat="false" ht="12.75" hidden="false" customHeight="false" outlineLevel="1" collapsed="false">
      <c r="A85" s="426" t="s">
        <v>217</v>
      </c>
      <c r="B85" s="425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</row>
    <row r="86" customFormat="false" ht="12.75" hidden="false" customHeight="false" outlineLevel="1" collapsed="false">
      <c r="A86" s="373"/>
      <c r="B86" s="425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</row>
    <row r="87" customFormat="false" ht="12.75" hidden="false" customHeight="false" outlineLevel="1" collapsed="false">
      <c r="A87" s="399" t="s">
        <v>250</v>
      </c>
      <c r="B87" s="26" t="e">
        <f aca="false">B40-B12</f>
        <v>#VALUE!</v>
      </c>
      <c r="C87" s="26" t="e">
        <f aca="false">C40-C12</f>
        <v>#VALUE!</v>
      </c>
      <c r="D87" s="26" t="e">
        <f aca="false">D40-D12</f>
        <v>#VALUE!</v>
      </c>
      <c r="E87" s="26" t="e">
        <f aca="false">E40</f>
        <v>#VALUE!</v>
      </c>
      <c r="F87" s="26" t="e">
        <f aca="false">F40</f>
        <v>#VALUE!</v>
      </c>
      <c r="G87" s="26" t="e">
        <f aca="false">G40</f>
        <v>#VALUE!</v>
      </c>
      <c r="H87" s="26" t="e">
        <f aca="false">H40</f>
        <v>#VALUE!</v>
      </c>
      <c r="I87" s="26" t="e">
        <f aca="false">I40</f>
        <v>#VALUE!</v>
      </c>
      <c r="J87" s="26" t="e">
        <f aca="false">J40</f>
        <v>#VALUE!</v>
      </c>
      <c r="K87" s="26" t="e">
        <f aca="false">K40</f>
        <v>#VALUE!</v>
      </c>
      <c r="L87" s="26" t="e">
        <f aca="false">L40</f>
        <v>#VALUE!</v>
      </c>
      <c r="M87" s="26" t="e">
        <f aca="false">M40</f>
        <v>#VALUE!</v>
      </c>
      <c r="N87" s="26" t="e">
        <f aca="false">N40</f>
        <v>#VALUE!</v>
      </c>
      <c r="O87" s="26" t="e">
        <f aca="false">O40</f>
        <v>#VALUE!</v>
      </c>
      <c r="P87" s="26" t="e">
        <f aca="false">P40</f>
        <v>#VALUE!</v>
      </c>
      <c r="Q87" s="26" t="e">
        <f aca="false">Q40</f>
        <v>#VALUE!</v>
      </c>
      <c r="R87" s="26" t="e">
        <f aca="false">R40</f>
        <v>#VALUE!</v>
      </c>
      <c r="S87" s="26" t="e">
        <f aca="false">S40</f>
        <v>#VALUE!</v>
      </c>
      <c r="T87" s="26" t="e">
        <f aca="false">T40</f>
        <v>#VALUE!</v>
      </c>
      <c r="U87" s="26" t="e">
        <f aca="false">U40</f>
        <v>#VALUE!</v>
      </c>
      <c r="W87" s="459" t="e">
        <f aca="false">SUM(B87:U87)</f>
        <v>#VALUE!</v>
      </c>
    </row>
    <row r="88" customFormat="false" ht="12.75" hidden="false" customHeight="false" outlineLevel="1" collapsed="false">
      <c r="A88" s="399" t="s">
        <v>221</v>
      </c>
      <c r="B88" s="26" t="e">
        <f aca="false">B34</f>
        <v>#VALUE!</v>
      </c>
      <c r="C88" s="26" t="e">
        <f aca="false">C34</f>
        <v>#VALUE!</v>
      </c>
      <c r="D88" s="26" t="e">
        <f aca="false">D34</f>
        <v>#VALUE!</v>
      </c>
      <c r="E88" s="26" t="e">
        <f aca="false">E34</f>
        <v>#VALUE!</v>
      </c>
      <c r="F88" s="26" t="e">
        <f aca="false">F34</f>
        <v>#VALUE!</v>
      </c>
      <c r="G88" s="26" t="e">
        <f aca="false">G34</f>
        <v>#VALUE!</v>
      </c>
      <c r="H88" s="26" t="e">
        <f aca="false">H34</f>
        <v>#VALUE!</v>
      </c>
      <c r="I88" s="26" t="e">
        <f aca="false">I34</f>
        <v>#VALUE!</v>
      </c>
      <c r="J88" s="26" t="e">
        <f aca="false">J34</f>
        <v>#VALUE!</v>
      </c>
      <c r="K88" s="26" t="e">
        <f aca="false">K34</f>
        <v>#VALUE!</v>
      </c>
      <c r="L88" s="26" t="e">
        <f aca="false">L34</f>
        <v>#VALUE!</v>
      </c>
      <c r="M88" s="26" t="e">
        <f aca="false">M34</f>
        <v>#VALUE!</v>
      </c>
      <c r="N88" s="26" t="e">
        <f aca="false">N34</f>
        <v>#VALUE!</v>
      </c>
      <c r="O88" s="26" t="e">
        <f aca="false">O34</f>
        <v>#VALUE!</v>
      </c>
      <c r="P88" s="26" t="e">
        <f aca="false">P34</f>
        <v>#VALUE!</v>
      </c>
      <c r="Q88" s="26" t="e">
        <f aca="false">Q34</f>
        <v>#VALUE!</v>
      </c>
      <c r="R88" s="26" t="e">
        <f aca="false">R34</f>
        <v>#VALUE!</v>
      </c>
      <c r="S88" s="26" t="e">
        <f aca="false">S34</f>
        <v>#VALUE!</v>
      </c>
      <c r="T88" s="26" t="e">
        <f aca="false">T34</f>
        <v>#VALUE!</v>
      </c>
      <c r="U88" s="26" t="e">
        <f aca="false">U34</f>
        <v>#VALUE!</v>
      </c>
      <c r="W88" s="459" t="e">
        <f aca="false">SUM(B88:U88)</f>
        <v>#VALUE!</v>
      </c>
    </row>
    <row r="89" customFormat="false" ht="15" hidden="false" customHeight="false" outlineLevel="1" collapsed="false">
      <c r="A89" s="399" t="s">
        <v>251</v>
      </c>
      <c r="B89" s="322" t="e">
        <f aca="false">-Depreciation!C81</f>
        <v>#VALUE!</v>
      </c>
      <c r="C89" s="322" t="e">
        <f aca="false">-Depreciation!D81</f>
        <v>#VALUE!</v>
      </c>
      <c r="D89" s="322" t="e">
        <f aca="false">-Depreciation!E81</f>
        <v>#VALUE!</v>
      </c>
      <c r="E89" s="322" t="e">
        <f aca="false">-Depreciation!F81</f>
        <v>#VALUE!</v>
      </c>
      <c r="F89" s="322" t="e">
        <f aca="false">-Depreciation!G81</f>
        <v>#VALUE!</v>
      </c>
      <c r="G89" s="322" t="e">
        <f aca="false">-Depreciation!H81</f>
        <v>#VALUE!</v>
      </c>
      <c r="H89" s="322" t="e">
        <f aca="false">-Depreciation!I81</f>
        <v>#VALUE!</v>
      </c>
      <c r="I89" s="322" t="e">
        <f aca="false">-Depreciation!J81</f>
        <v>#VALUE!</v>
      </c>
      <c r="J89" s="322" t="e">
        <f aca="false">-Depreciation!K81</f>
        <v>#VALUE!</v>
      </c>
      <c r="K89" s="322" t="e">
        <f aca="false">-Depreciation!L81</f>
        <v>#VALUE!</v>
      </c>
      <c r="L89" s="322" t="e">
        <f aca="false">-Depreciation!M81</f>
        <v>#VALUE!</v>
      </c>
      <c r="M89" s="322" t="e">
        <f aca="false">-Depreciation!N81</f>
        <v>#VALUE!</v>
      </c>
      <c r="N89" s="322" t="e">
        <f aca="false">-Depreciation!O81</f>
        <v>#VALUE!</v>
      </c>
      <c r="O89" s="322" t="e">
        <f aca="false">-Depreciation!P81</f>
        <v>#VALUE!</v>
      </c>
      <c r="P89" s="322" t="e">
        <f aca="false">-Depreciation!Q81</f>
        <v>#VALUE!</v>
      </c>
      <c r="Q89" s="322" t="e">
        <f aca="false">-Depreciation!R81</f>
        <v>#VALUE!</v>
      </c>
      <c r="R89" s="322" t="e">
        <f aca="false">-Depreciation!S81</f>
        <v>#VALUE!</v>
      </c>
      <c r="S89" s="322" t="e">
        <f aca="false">-Depreciation!T81</f>
        <v>#VALUE!</v>
      </c>
      <c r="T89" s="322" t="e">
        <f aca="false">-Depreciation!U81</f>
        <v>#VALUE!</v>
      </c>
      <c r="U89" s="322" t="e">
        <f aca="false">-Depreciation!V81</f>
        <v>#VALUE!</v>
      </c>
      <c r="W89" s="467" t="e">
        <f aca="false">SUM(B89:U89)</f>
        <v>#VALUE!</v>
      </c>
    </row>
    <row r="90" customFormat="false" ht="12.75" hidden="false" customHeight="false" outlineLevel="1" collapsed="false">
      <c r="A90" s="432" t="s">
        <v>252</v>
      </c>
      <c r="B90" s="26" t="e">
        <f aca="false">SUM(B87:B89)</f>
        <v>#VALUE!</v>
      </c>
      <c r="C90" s="26" t="e">
        <f aca="false">SUM(C87:C89)</f>
        <v>#VALUE!</v>
      </c>
      <c r="D90" s="26" t="e">
        <f aca="false">SUM(D87:D89)</f>
        <v>#VALUE!</v>
      </c>
      <c r="E90" s="26" t="e">
        <f aca="false">SUM(E87:E89)</f>
        <v>#VALUE!</v>
      </c>
      <c r="F90" s="26" t="e">
        <f aca="false">SUM(F87:F89)</f>
        <v>#VALUE!</v>
      </c>
      <c r="G90" s="26" t="e">
        <f aca="false">SUM(G87:G89)</f>
        <v>#VALUE!</v>
      </c>
      <c r="H90" s="26" t="e">
        <f aca="false">SUM(H87:H89)</f>
        <v>#VALUE!</v>
      </c>
      <c r="I90" s="26" t="e">
        <f aca="false">SUM(I87:I89)</f>
        <v>#VALUE!</v>
      </c>
      <c r="J90" s="26" t="e">
        <f aca="false">SUM(J87:J89)</f>
        <v>#VALUE!</v>
      </c>
      <c r="K90" s="26" t="e">
        <f aca="false">SUM(K87:K89)</f>
        <v>#VALUE!</v>
      </c>
      <c r="L90" s="26" t="e">
        <f aca="false">SUM(L87:L89)</f>
        <v>#VALUE!</v>
      </c>
      <c r="M90" s="26" t="e">
        <f aca="false">SUM(M87:M89)</f>
        <v>#VALUE!</v>
      </c>
      <c r="N90" s="26" t="e">
        <f aca="false">SUM(N87:N89)</f>
        <v>#VALUE!</v>
      </c>
      <c r="O90" s="26" t="e">
        <f aca="false">SUM(O87:O89)</f>
        <v>#VALUE!</v>
      </c>
      <c r="P90" s="26" t="e">
        <f aca="false">SUM(P87:P89)</f>
        <v>#VALUE!</v>
      </c>
      <c r="Q90" s="26" t="e">
        <f aca="false">SUM(Q87:Q89)</f>
        <v>#VALUE!</v>
      </c>
      <c r="R90" s="26" t="e">
        <f aca="false">SUM(R87:R89)</f>
        <v>#VALUE!</v>
      </c>
      <c r="S90" s="26" t="e">
        <f aca="false">SUM(S87:S89)</f>
        <v>#VALUE!</v>
      </c>
      <c r="T90" s="26" t="e">
        <f aca="false">SUM(T87:T89)</f>
        <v>#VALUE!</v>
      </c>
      <c r="U90" s="26" t="e">
        <f aca="false">SUM(U87:U89)</f>
        <v>#VALUE!</v>
      </c>
      <c r="W90" s="459" t="e">
        <f aca="false">SUM(B90:U90)</f>
        <v>#VALUE!</v>
      </c>
    </row>
    <row r="91" customFormat="false" ht="12.75" hidden="false" customHeight="false" outlineLevel="1" collapsed="false">
      <c r="A91" s="399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</row>
    <row r="92" customFormat="false" ht="12.75" hidden="false" customHeight="false" outlineLevel="1" collapsed="false">
      <c r="A92" s="399" t="s">
        <v>93</v>
      </c>
      <c r="B92" s="468" t="n">
        <f aca="false">Assumptions!$E$39</f>
        <v>0.05</v>
      </c>
      <c r="C92" s="468" t="n">
        <f aca="false">Assumptions!$E$39</f>
        <v>0.05</v>
      </c>
      <c r="D92" s="468" t="n">
        <f aca="false">Assumptions!$E$39</f>
        <v>0.05</v>
      </c>
      <c r="E92" s="468" t="n">
        <f aca="false">Assumptions!$E$39</f>
        <v>0.05</v>
      </c>
      <c r="F92" s="468" t="n">
        <f aca="false">Assumptions!$E$39</f>
        <v>0.05</v>
      </c>
      <c r="G92" s="468" t="n">
        <f aca="false">Assumptions!$E$39</f>
        <v>0.05</v>
      </c>
      <c r="H92" s="468" t="n">
        <f aca="false">Assumptions!$E$39</f>
        <v>0.05</v>
      </c>
      <c r="I92" s="468" t="n">
        <f aca="false">Assumptions!$E$39</f>
        <v>0.05</v>
      </c>
      <c r="J92" s="468" t="n">
        <f aca="false">Assumptions!$E$39</f>
        <v>0.05</v>
      </c>
      <c r="K92" s="468" t="n">
        <f aca="false">Assumptions!$E$39</f>
        <v>0.05</v>
      </c>
      <c r="L92" s="468" t="n">
        <f aca="false">Assumptions!$E$39</f>
        <v>0.05</v>
      </c>
      <c r="M92" s="468" t="n">
        <f aca="false">Assumptions!$E$39</f>
        <v>0.05</v>
      </c>
      <c r="N92" s="468" t="n">
        <f aca="false">Assumptions!$E$39</f>
        <v>0.05</v>
      </c>
      <c r="O92" s="468" t="n">
        <f aca="false">Assumptions!$E$39</f>
        <v>0.05</v>
      </c>
      <c r="P92" s="468" t="n">
        <f aca="false">Assumptions!$E$39</f>
        <v>0.05</v>
      </c>
      <c r="Q92" s="468" t="n">
        <f aca="false">Assumptions!$E$39</f>
        <v>0.05</v>
      </c>
      <c r="R92" s="468" t="n">
        <f aca="false">Assumptions!$E$39</f>
        <v>0.05</v>
      </c>
      <c r="S92" s="468" t="n">
        <f aca="false">Assumptions!$E$39</f>
        <v>0.05</v>
      </c>
      <c r="T92" s="468" t="n">
        <f aca="false">Assumptions!$E$39</f>
        <v>0.05</v>
      </c>
      <c r="U92" s="468" t="n">
        <f aca="false">Assumptions!$E$39</f>
        <v>0.05</v>
      </c>
    </row>
    <row r="93" customFormat="false" ht="12.75" hidden="false" customHeight="false" outlineLevel="1" collapsed="false">
      <c r="A93" s="399" t="s">
        <v>253</v>
      </c>
      <c r="B93" s="26" t="e">
        <f aca="false">B90*B92</f>
        <v>#VALUE!</v>
      </c>
      <c r="C93" s="26" t="e">
        <f aca="false">C90*C92</f>
        <v>#VALUE!</v>
      </c>
      <c r="D93" s="26" t="e">
        <f aca="false">D90*D92</f>
        <v>#VALUE!</v>
      </c>
      <c r="E93" s="26" t="e">
        <f aca="false">E90*E92</f>
        <v>#VALUE!</v>
      </c>
      <c r="F93" s="26" t="e">
        <f aca="false">F90*F92</f>
        <v>#VALUE!</v>
      </c>
      <c r="G93" s="26" t="e">
        <f aca="false">G90*G92</f>
        <v>#VALUE!</v>
      </c>
      <c r="H93" s="26" t="e">
        <f aca="false">H90*H92</f>
        <v>#VALUE!</v>
      </c>
      <c r="I93" s="26" t="e">
        <f aca="false">I90*I92</f>
        <v>#VALUE!</v>
      </c>
      <c r="J93" s="26" t="e">
        <f aca="false">J90*J92</f>
        <v>#VALUE!</v>
      </c>
      <c r="K93" s="26" t="e">
        <f aca="false">K90*K92</f>
        <v>#VALUE!</v>
      </c>
      <c r="L93" s="26" t="e">
        <f aca="false">L90*L92</f>
        <v>#VALUE!</v>
      </c>
      <c r="M93" s="26" t="e">
        <f aca="false">M90*M92</f>
        <v>#VALUE!</v>
      </c>
      <c r="N93" s="26" t="e">
        <f aca="false">N90*N92</f>
        <v>#VALUE!</v>
      </c>
      <c r="O93" s="26" t="e">
        <f aca="false">O90*O92</f>
        <v>#VALUE!</v>
      </c>
      <c r="P93" s="26" t="e">
        <f aca="false">P90*P92</f>
        <v>#VALUE!</v>
      </c>
      <c r="Q93" s="26" t="e">
        <f aca="false">Q90*Q92</f>
        <v>#VALUE!</v>
      </c>
      <c r="R93" s="26" t="e">
        <f aca="false">R90*R92</f>
        <v>#VALUE!</v>
      </c>
      <c r="S93" s="26" t="e">
        <f aca="false">S90*S92</f>
        <v>#VALUE!</v>
      </c>
      <c r="T93" s="26" t="e">
        <f aca="false">T90*T92</f>
        <v>#VALUE!</v>
      </c>
      <c r="U93" s="26" t="e">
        <f aca="false">U90*U92</f>
        <v>#VALUE!</v>
      </c>
    </row>
    <row r="94" customFormat="false" ht="12.75" hidden="false" customHeight="false" outlineLevel="1" collapsed="false">
      <c r="A94" s="399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customFormat="false" ht="12.75" hidden="false" customHeight="false" outlineLevel="1" collapsed="false">
      <c r="A95" s="399" t="s">
        <v>254</v>
      </c>
      <c r="B95" s="26" t="n">
        <v>0</v>
      </c>
      <c r="C95" s="26" t="e">
        <f aca="false">B99</f>
        <v>#VALUE!</v>
      </c>
      <c r="D95" s="26" t="e">
        <f aca="false">C99</f>
        <v>#VALUE!</v>
      </c>
      <c r="E95" s="26" t="e">
        <f aca="false">D99</f>
        <v>#VALUE!</v>
      </c>
      <c r="F95" s="26" t="e">
        <f aca="false">E99</f>
        <v>#VALUE!</v>
      </c>
      <c r="G95" s="26" t="e">
        <f aca="false">F99</f>
        <v>#VALUE!</v>
      </c>
      <c r="H95" s="26" t="e">
        <f aca="false">G99</f>
        <v>#VALUE!</v>
      </c>
      <c r="I95" s="26" t="e">
        <f aca="false">H99</f>
        <v>#VALUE!</v>
      </c>
      <c r="J95" s="26" t="e">
        <f aca="false">I99</f>
        <v>#VALUE!</v>
      </c>
      <c r="K95" s="26" t="e">
        <f aca="false">J99</f>
        <v>#VALUE!</v>
      </c>
      <c r="L95" s="26" t="e">
        <f aca="false">K99</f>
        <v>#VALUE!</v>
      </c>
      <c r="M95" s="26" t="e">
        <f aca="false">L99</f>
        <v>#VALUE!</v>
      </c>
      <c r="N95" s="26" t="e">
        <f aca="false">M99</f>
        <v>#VALUE!</v>
      </c>
      <c r="O95" s="26" t="e">
        <f aca="false">N99</f>
        <v>#VALUE!</v>
      </c>
      <c r="P95" s="26" t="e">
        <f aca="false">O99</f>
        <v>#VALUE!</v>
      </c>
      <c r="Q95" s="26" t="e">
        <f aca="false">P99</f>
        <v>#VALUE!</v>
      </c>
      <c r="R95" s="26" t="n">
        <v>0</v>
      </c>
      <c r="S95" s="26" t="e">
        <f aca="false">R99</f>
        <v>#VALUE!</v>
      </c>
      <c r="T95" s="26" t="e">
        <f aca="false">S99</f>
        <v>#VALUE!</v>
      </c>
      <c r="U95" s="26" t="e">
        <f aca="false">T99</f>
        <v>#VALUE!</v>
      </c>
    </row>
    <row r="96" customFormat="false" ht="12.75" hidden="false" customHeight="false" outlineLevel="1" collapsed="false">
      <c r="A96" s="399" t="s">
        <v>255</v>
      </c>
      <c r="B96" s="26" t="e">
        <f aca="false">IF(B69&gt;2020,0,IF(B93&lt;0,-B93,0))</f>
        <v>#VALUE!</v>
      </c>
      <c r="C96" s="26" t="e">
        <f aca="false">IF(C69&gt;2020,0,IF(C93&lt;0,-C93,0))</f>
        <v>#VALUE!</v>
      </c>
      <c r="D96" s="26" t="e">
        <f aca="false">IF(D69&gt;2020,0,IF(D93&lt;0,-D93,0))</f>
        <v>#VALUE!</v>
      </c>
      <c r="E96" s="26" t="e">
        <f aca="false">IF(E69&gt;2020,0,IF(E93&lt;0,-E93,0))</f>
        <v>#VALUE!</v>
      </c>
      <c r="F96" s="26" t="e">
        <f aca="false">IF(F69&gt;2020,0,IF(F93&lt;0,-F93,0))</f>
        <v>#VALUE!</v>
      </c>
      <c r="G96" s="26" t="e">
        <f aca="false">IF(G69&gt;2020,0,IF(G93&lt;0,-G93,0))</f>
        <v>#VALUE!</v>
      </c>
      <c r="H96" s="26" t="e">
        <f aca="false">IF(H69&gt;2020,0,IF(H93&lt;0,-H93,0))</f>
        <v>#VALUE!</v>
      </c>
      <c r="I96" s="26" t="e">
        <f aca="false">IF(I69&gt;2020,0,IF(I93&lt;0,-I93,0))</f>
        <v>#VALUE!</v>
      </c>
      <c r="J96" s="26" t="e">
        <f aca="false">IF(J69&gt;2020,0,IF(J93&lt;0,-J93,0))</f>
        <v>#VALUE!</v>
      </c>
      <c r="K96" s="26" t="e">
        <f aca="false">IF(K69&gt;2020,0,IF(K93&lt;0,-K93,0))</f>
        <v>#VALUE!</v>
      </c>
      <c r="L96" s="26" t="e">
        <f aca="false">IF(L69&gt;2020,0,IF(L93&lt;0,-L93,0))</f>
        <v>#VALUE!</v>
      </c>
      <c r="M96" s="26" t="e">
        <f aca="false">IF(M69&gt;2020,0,IF(M93&lt;0,-M93,0))</f>
        <v>#VALUE!</v>
      </c>
      <c r="N96" s="26" t="e">
        <f aca="false">IF(N69&gt;2020,0,IF(N93&lt;0,-N93,0))</f>
        <v>#VALUE!</v>
      </c>
      <c r="O96" s="26" t="e">
        <f aca="false">IF(O69&gt;2020,0,IF(O93&lt;0,-O93,0))</f>
        <v>#VALUE!</v>
      </c>
      <c r="P96" s="26" t="e">
        <f aca="false">IF(P69&gt;2020,0,IF(P93&lt;0,-P93,0))</f>
        <v>#VALUE!</v>
      </c>
      <c r="Q96" s="26" t="e">
        <f aca="false">IF(Q69&gt;2020,0,IF(Q93&lt;0,-Q93,0))</f>
        <v>#VALUE!</v>
      </c>
      <c r="R96" s="26" t="e">
        <f aca="false">IF(R69&gt;2020,0,IF(R93&lt;0,-R93,0))</f>
        <v>#VALUE!</v>
      </c>
      <c r="S96" s="26" t="e">
        <f aca="false">IF(S69&gt;2020,0,IF(S93&lt;0,-S93,0))</f>
        <v>#VALUE!</v>
      </c>
      <c r="T96" s="26" t="e">
        <f aca="false">IF(T69&gt;2020,0,IF(T93&lt;0,-T93,0))</f>
        <v>#VALUE!</v>
      </c>
      <c r="U96" s="26" t="e">
        <f aca="false">IF(U69&gt;2020,0,IF(U93&lt;0,-U93,0))</f>
        <v>#VALUE!</v>
      </c>
    </row>
    <row r="97" customFormat="false" ht="12.75" hidden="false" customHeight="false" outlineLevel="1" collapsed="false">
      <c r="A97" s="399" t="s">
        <v>256</v>
      </c>
      <c r="B97" s="469" t="n">
        <v>0</v>
      </c>
      <c r="C97" s="469" t="n">
        <v>0</v>
      </c>
      <c r="D97" s="469" t="n">
        <v>0</v>
      </c>
      <c r="E97" s="469" t="n">
        <v>0</v>
      </c>
      <c r="F97" s="469" t="n">
        <v>0</v>
      </c>
      <c r="G97" s="469" t="n">
        <v>0</v>
      </c>
      <c r="H97" s="469" t="n">
        <v>0</v>
      </c>
      <c r="I97" s="469" t="n">
        <v>0</v>
      </c>
      <c r="J97" s="469" t="n">
        <v>0</v>
      </c>
      <c r="K97" s="469" t="n">
        <v>0</v>
      </c>
      <c r="L97" s="469" t="n">
        <v>0</v>
      </c>
      <c r="M97" s="469" t="n">
        <v>0</v>
      </c>
      <c r="N97" s="469" t="n">
        <v>0</v>
      </c>
      <c r="O97" s="469" t="n">
        <v>0</v>
      </c>
      <c r="P97" s="469" t="n">
        <v>0</v>
      </c>
      <c r="Q97" s="469" t="n">
        <v>0</v>
      </c>
      <c r="R97" s="469" t="n">
        <v>0</v>
      </c>
      <c r="S97" s="469" t="n">
        <v>0</v>
      </c>
      <c r="T97" s="26" t="e">
        <f aca="false">IF(L96&gt;(SUM(M98:S98)+SUM(L97:S97))*-1,L96-(SUM(L98:S98)+SUM(L97:S97))*-1,0)</f>
        <v>#VALUE!</v>
      </c>
      <c r="U97" s="26" t="e">
        <f aca="false">IF(M96&gt;(SUM(N98:T98)+SUM(M97:T97))*-1,M96-(SUM(M98:T98)+SUM(M97:T97))*-1,0)</f>
        <v>#VALUE!</v>
      </c>
    </row>
    <row r="98" customFormat="false" ht="12.75" hidden="false" customHeight="false" outlineLevel="1" collapsed="false">
      <c r="A98" s="33" t="s">
        <v>228</v>
      </c>
      <c r="B98" s="322" t="e">
        <f aca="false">IF(B93&lt;0,0,IF(B95&gt;B93,-B93,-B95))</f>
        <v>#VALUE!</v>
      </c>
      <c r="C98" s="322" t="e">
        <f aca="false">IF(C93&lt;0,0,IF(C95&gt;C93,-C93,-C95))</f>
        <v>#VALUE!</v>
      </c>
      <c r="D98" s="322" t="e">
        <f aca="false">IF(D93&lt;0,0,IF(D95&gt;D93,-D93,-D95))</f>
        <v>#VALUE!</v>
      </c>
      <c r="E98" s="322" t="e">
        <f aca="false">IF(E93&lt;0,0,IF(E95&gt;E93,-E93,-E95))</f>
        <v>#VALUE!</v>
      </c>
      <c r="F98" s="322" t="e">
        <f aca="false">IF(F93&lt;0,0,IF(F95&gt;F93,-F93,-F95))</f>
        <v>#VALUE!</v>
      </c>
      <c r="G98" s="322" t="e">
        <f aca="false">IF(G93&lt;0,0,IF(G95&gt;G93,-G93,-G95))</f>
        <v>#VALUE!</v>
      </c>
      <c r="H98" s="322" t="e">
        <f aca="false">IF(H93&lt;0,0,IF(H95&gt;H93,-H93,-H95))</f>
        <v>#VALUE!</v>
      </c>
      <c r="I98" s="322" t="e">
        <f aca="false">IF(I93&lt;0,0,IF(I95&gt;I93,-I93,-I95))</f>
        <v>#VALUE!</v>
      </c>
      <c r="J98" s="322" t="e">
        <f aca="false">IF(J93&lt;0,0,IF(J95&gt;J93,-J93,-J95))</f>
        <v>#VALUE!</v>
      </c>
      <c r="K98" s="322" t="e">
        <f aca="false">IF(K93&lt;0,0,IF(K95&gt;K93,-K93,-K95))</f>
        <v>#VALUE!</v>
      </c>
      <c r="L98" s="322" t="e">
        <f aca="false">IF(L93&lt;0,0,IF(L95&gt;L93,-L93,-L95))</f>
        <v>#VALUE!</v>
      </c>
      <c r="M98" s="322" t="e">
        <f aca="false">IF(M93&lt;0,0,IF(M95&gt;M93,-M93,-M95))</f>
        <v>#VALUE!</v>
      </c>
      <c r="N98" s="322" t="e">
        <f aca="false">IF(N93&lt;0,0,IF(N95&gt;N93,-N93,-N95))</f>
        <v>#VALUE!</v>
      </c>
      <c r="O98" s="322" t="e">
        <f aca="false">IF(O93&lt;0,0,IF(O95&gt;O93,-O93,-O95))</f>
        <v>#VALUE!</v>
      </c>
      <c r="P98" s="322" t="e">
        <f aca="false">IF(P93&lt;0,0,IF(P95&gt;P93,-P93,-P95))</f>
        <v>#VALUE!</v>
      </c>
      <c r="Q98" s="322" t="e">
        <f aca="false">IF(Q93&lt;0,0,IF(Q95&gt;Q93,-Q93,-Q95))</f>
        <v>#VALUE!</v>
      </c>
      <c r="R98" s="322" t="e">
        <f aca="false">IF(R93&lt;0,0,IF(R95&gt;R93,-R93,-R95))</f>
        <v>#VALUE!</v>
      </c>
      <c r="S98" s="322" t="e">
        <f aca="false">IF(S93&lt;0,0,IF(S95&gt;S93,-S93,-S95))</f>
        <v>#VALUE!</v>
      </c>
      <c r="T98" s="322" t="e">
        <f aca="false">IF(T93&lt;0,0,IF(T95&gt;T93,-T93,-T95))</f>
        <v>#VALUE!</v>
      </c>
      <c r="U98" s="322" t="e">
        <f aca="false">IF(U93&lt;0,0,IF(U95&gt;U93,-U93,-U95))</f>
        <v>#VALUE!</v>
      </c>
    </row>
    <row r="99" customFormat="false" ht="12.75" hidden="false" customHeight="false" outlineLevel="1" collapsed="false">
      <c r="A99" s="33" t="s">
        <v>257</v>
      </c>
      <c r="B99" s="322" t="e">
        <f aca="false">SUM(B95:B98)</f>
        <v>#VALUE!</v>
      </c>
      <c r="C99" s="322" t="e">
        <f aca="false">SUM(C95:C98)</f>
        <v>#VALUE!</v>
      </c>
      <c r="D99" s="322" t="e">
        <f aca="false">SUM(D95:D98)</f>
        <v>#VALUE!</v>
      </c>
      <c r="E99" s="322" t="e">
        <f aca="false">SUM(E95:E98)</f>
        <v>#VALUE!</v>
      </c>
      <c r="F99" s="322" t="e">
        <f aca="false">SUM(F95:F98)</f>
        <v>#VALUE!</v>
      </c>
      <c r="G99" s="322" t="e">
        <f aca="false">SUM(G95:G98)</f>
        <v>#VALUE!</v>
      </c>
      <c r="H99" s="322" t="e">
        <f aca="false">SUM(H95:H98)</f>
        <v>#VALUE!</v>
      </c>
      <c r="I99" s="322" t="e">
        <f aca="false">SUM(I95:I98)</f>
        <v>#VALUE!</v>
      </c>
      <c r="J99" s="322" t="e">
        <f aca="false">SUM(J95:J98)</f>
        <v>#VALUE!</v>
      </c>
      <c r="K99" s="322" t="e">
        <f aca="false">SUM(K95:K98)</f>
        <v>#VALUE!</v>
      </c>
      <c r="L99" s="322" t="e">
        <f aca="false">SUM(L95:L98)</f>
        <v>#VALUE!</v>
      </c>
      <c r="M99" s="322" t="e">
        <f aca="false">SUM(M95:M98)</f>
        <v>#VALUE!</v>
      </c>
      <c r="N99" s="322" t="e">
        <f aca="false">SUM(N95:N98)</f>
        <v>#VALUE!</v>
      </c>
      <c r="O99" s="322" t="e">
        <f aca="false">SUM(O95:O98)</f>
        <v>#VALUE!</v>
      </c>
      <c r="P99" s="322" t="e">
        <f aca="false">SUM(P95:P98)</f>
        <v>#VALUE!</v>
      </c>
      <c r="Q99" s="322" t="e">
        <f aca="false">SUM(Q95:Q98)</f>
        <v>#VALUE!</v>
      </c>
      <c r="R99" s="322" t="e">
        <f aca="false">SUM(R95:R98)</f>
        <v>#VALUE!</v>
      </c>
      <c r="S99" s="322" t="e">
        <f aca="false">SUM(S95:S98)</f>
        <v>#VALUE!</v>
      </c>
      <c r="T99" s="322" t="e">
        <f aca="false">SUM(T95:T98)</f>
        <v>#VALUE!</v>
      </c>
      <c r="U99" s="322" t="e">
        <f aca="false">SUM(U95:U98)</f>
        <v>#VALUE!</v>
      </c>
    </row>
    <row r="100" customFormat="false" ht="12.75" hidden="false" customHeight="false" outlineLevel="1" collapsed="false">
      <c r="A100" s="33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</row>
    <row r="101" customFormat="false" ht="13.5" hidden="false" customHeight="false" outlineLevel="1" collapsed="false">
      <c r="A101" s="53" t="s">
        <v>218</v>
      </c>
      <c r="B101" s="428" t="e">
        <f aca="false">IF(B93&lt;0,0,B93+B98)</f>
        <v>#VALUE!</v>
      </c>
      <c r="C101" s="428" t="e">
        <f aca="false">IF(C93&lt;0,0,C93+C98)</f>
        <v>#VALUE!</v>
      </c>
      <c r="D101" s="428" t="e">
        <f aca="false">IF(D93&lt;0,0,D93+D98)</f>
        <v>#VALUE!</v>
      </c>
      <c r="E101" s="428" t="e">
        <f aca="false">IF(E93&lt;0,0,E93+E98)</f>
        <v>#VALUE!</v>
      </c>
      <c r="F101" s="428" t="e">
        <f aca="false">IF(F93&lt;0,0,F93+F98)</f>
        <v>#VALUE!</v>
      </c>
      <c r="G101" s="428" t="e">
        <f aca="false">IF(G93&lt;0,0,G93+G98)</f>
        <v>#VALUE!</v>
      </c>
      <c r="H101" s="428" t="e">
        <f aca="false">IF(H93&lt;0,0,H93+H98)</f>
        <v>#VALUE!</v>
      </c>
      <c r="I101" s="428" t="e">
        <f aca="false">IF(I93&lt;0,0,I93+I98)</f>
        <v>#VALUE!</v>
      </c>
      <c r="J101" s="428" t="e">
        <f aca="false">IF(J93&lt;0,0,J93+J98)</f>
        <v>#VALUE!</v>
      </c>
      <c r="K101" s="428" t="e">
        <f aca="false">IF(K93&lt;0,0,K93+K98)</f>
        <v>#VALUE!</v>
      </c>
      <c r="L101" s="428" t="e">
        <f aca="false">IF(L93&lt;0,0,L93+L98)</f>
        <v>#VALUE!</v>
      </c>
      <c r="M101" s="428" t="e">
        <f aca="false">IF(M93&lt;0,0,M93+M98)</f>
        <v>#VALUE!</v>
      </c>
      <c r="N101" s="428" t="e">
        <f aca="false">IF(N93&lt;0,0,N93+N98)</f>
        <v>#VALUE!</v>
      </c>
      <c r="O101" s="428" t="e">
        <f aca="false">IF(O93&lt;0,0,O93+O98)</f>
        <v>#VALUE!</v>
      </c>
      <c r="P101" s="428" t="e">
        <f aca="false">IF(P93&lt;0,0,P93+P98)</f>
        <v>#VALUE!</v>
      </c>
      <c r="Q101" s="428" t="e">
        <f aca="false">IF(Q93&lt;0,0,Q93+Q98)</f>
        <v>#VALUE!</v>
      </c>
      <c r="R101" s="428" t="e">
        <f aca="false">IF(R93&lt;0,0,R93+R98)</f>
        <v>#VALUE!</v>
      </c>
      <c r="S101" s="428" t="e">
        <f aca="false">IF(S93&lt;0,0,S93+S98)</f>
        <v>#VALUE!</v>
      </c>
      <c r="T101" s="428" t="e">
        <f aca="false">IF(T93&lt;0,0,T93+T98)</f>
        <v>#VALUE!</v>
      </c>
      <c r="U101" s="428" t="e">
        <f aca="false">IF(U93&lt;0,0,U93+U98)</f>
        <v>#VALUE!</v>
      </c>
      <c r="W101" s="459" t="e">
        <f aca="false">SUM(B101:U101)</f>
        <v>#VALUE!</v>
      </c>
    </row>
    <row r="102" customFormat="false" ht="12.75" hidden="false" customHeight="false" outlineLevel="1" collapsed="false">
      <c r="A102" s="131"/>
      <c r="B102" s="470"/>
      <c r="C102" s="470"/>
      <c r="D102" s="470"/>
      <c r="E102" s="470"/>
      <c r="F102" s="470"/>
      <c r="G102" s="470"/>
      <c r="H102" s="470"/>
      <c r="I102" s="470"/>
      <c r="J102" s="470"/>
      <c r="K102" s="470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5.75" hidden="false" customHeight="false" outlineLevel="1" collapsed="false">
      <c r="A103" s="119"/>
      <c r="B103" s="131"/>
      <c r="C103" s="492"/>
      <c r="D103" s="131"/>
      <c r="E103" s="131"/>
      <c r="F103" s="131"/>
      <c r="G103" s="131"/>
      <c r="H103" s="131"/>
      <c r="I103" s="131"/>
      <c r="J103" s="131"/>
      <c r="K103" s="131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18"/>
      <c r="B104" s="492"/>
      <c r="C104" s="513"/>
      <c r="D104" s="514"/>
      <c r="E104" s="514"/>
      <c r="F104" s="514"/>
      <c r="G104" s="514"/>
      <c r="H104" s="514"/>
      <c r="I104" s="514"/>
      <c r="J104" s="514"/>
      <c r="K104" s="514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471"/>
      <c r="B105" s="471"/>
      <c r="C105" s="471"/>
      <c r="D105" s="471"/>
      <c r="E105" s="471"/>
      <c r="F105" s="471"/>
      <c r="G105" s="471"/>
      <c r="H105" s="471"/>
      <c r="I105" s="471"/>
      <c r="J105" s="471"/>
      <c r="K105" s="471"/>
      <c r="L105" s="471"/>
      <c r="M105" s="471"/>
      <c r="N105" s="471"/>
      <c r="O105" s="471"/>
      <c r="P105" s="471"/>
      <c r="Q105" s="471"/>
      <c r="R105" s="471"/>
      <c r="S105" s="471"/>
      <c r="T105" s="471"/>
      <c r="U105" s="471"/>
    </row>
    <row r="106" customFormat="false" ht="12.75" hidden="false" customHeight="false" outlineLevel="1" collapsed="false">
      <c r="A106" s="379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72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473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131"/>
      <c r="B109" s="470"/>
      <c r="C109" s="470"/>
      <c r="D109" s="470"/>
      <c r="E109" s="470"/>
      <c r="F109" s="470"/>
      <c r="G109" s="470"/>
      <c r="H109" s="470"/>
      <c r="I109" s="470"/>
      <c r="J109" s="470"/>
      <c r="K109" s="470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418"/>
      <c r="B110" s="470"/>
      <c r="C110" s="470"/>
      <c r="D110" s="470"/>
      <c r="E110" s="470"/>
      <c r="F110" s="470"/>
      <c r="G110" s="470"/>
      <c r="H110" s="470"/>
      <c r="I110" s="470"/>
      <c r="J110" s="470"/>
      <c r="K110" s="470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418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131"/>
      <c r="B113" s="470"/>
      <c r="C113" s="470"/>
      <c r="D113" s="470"/>
      <c r="E113" s="470"/>
      <c r="F113" s="470"/>
      <c r="G113" s="470"/>
      <c r="H113" s="470"/>
      <c r="I113" s="470"/>
      <c r="J113" s="470"/>
      <c r="K113" s="470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4.25" hidden="false" customHeight="false" outlineLevel="1" collapsed="false">
      <c r="A114" s="515"/>
      <c r="B114" s="492"/>
      <c r="C114" s="492"/>
      <c r="D114" s="492"/>
      <c r="E114" s="492"/>
      <c r="F114" s="492"/>
      <c r="G114" s="492"/>
      <c r="H114" s="492"/>
      <c r="I114" s="492"/>
      <c r="J114" s="492"/>
      <c r="K114" s="492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79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83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83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83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83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83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83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83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77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474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83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83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7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7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83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7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83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83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83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47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79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77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77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5" hidden="false" customHeight="true" outlineLevel="1" collapsed="false">
      <c r="A138" s="477"/>
      <c r="B138" s="366"/>
      <c r="C138" s="36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477"/>
      <c r="B139" s="366"/>
      <c r="C139" s="36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4.25" hidden="false" customHeight="true" outlineLevel="1" collapsed="false">
      <c r="A140" s="477"/>
      <c r="B140" s="366"/>
      <c r="C140" s="36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77"/>
      <c r="B141" s="366"/>
      <c r="C141" s="36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77"/>
      <c r="B142" s="366"/>
      <c r="C142" s="366"/>
      <c r="D142" s="366"/>
      <c r="E142" s="366"/>
      <c r="F142" s="366"/>
      <c r="G142" s="366"/>
      <c r="H142" s="366"/>
      <c r="I142" s="366"/>
      <c r="J142" s="366"/>
      <c r="K142" s="366"/>
      <c r="L142" s="366"/>
      <c r="M142" s="366"/>
      <c r="N142" s="366"/>
      <c r="O142" s="366"/>
      <c r="P142" s="366"/>
      <c r="Q142" s="366"/>
      <c r="R142" s="366"/>
      <c r="S142" s="366"/>
      <c r="T142" s="366"/>
      <c r="U142" s="366"/>
    </row>
    <row r="143" customFormat="false" ht="12.75" hidden="false" customHeight="false" outlineLevel="1" collapsed="false">
      <c r="A143" s="458"/>
      <c r="B143" s="366"/>
      <c r="C143" s="366"/>
      <c r="D143" s="366"/>
      <c r="E143" s="366"/>
      <c r="F143" s="366"/>
      <c r="G143" s="366"/>
      <c r="H143" s="366"/>
      <c r="I143" s="366"/>
      <c r="J143" s="366"/>
      <c r="K143" s="366"/>
      <c r="L143" s="366"/>
      <c r="M143" s="366"/>
      <c r="N143" s="366"/>
      <c r="O143" s="366"/>
      <c r="P143" s="366"/>
      <c r="Q143" s="366"/>
      <c r="R143" s="366"/>
      <c r="S143" s="366"/>
      <c r="T143" s="366"/>
      <c r="U143" s="366"/>
    </row>
    <row r="144" customFormat="false" ht="12.75" hidden="false" customHeight="false" outlineLevel="1" collapsed="false">
      <c r="A144" s="458"/>
      <c r="B144" s="366"/>
      <c r="C144" s="366"/>
      <c r="D144" s="366"/>
      <c r="E144" s="366"/>
      <c r="F144" s="366"/>
      <c r="G144" s="366"/>
      <c r="H144" s="366"/>
      <c r="I144" s="366"/>
      <c r="J144" s="366"/>
      <c r="K144" s="366"/>
      <c r="L144" s="366"/>
      <c r="M144" s="366"/>
      <c r="N144" s="366"/>
      <c r="O144" s="366"/>
      <c r="P144" s="366"/>
      <c r="Q144" s="366"/>
      <c r="R144" s="366"/>
      <c r="S144" s="366"/>
      <c r="T144" s="366"/>
      <c r="U144" s="366"/>
    </row>
    <row r="145" customFormat="false" ht="12.75" hidden="false" customHeight="false" outlineLevel="1" collapsed="false">
      <c r="A145" s="458"/>
      <c r="B145" s="366"/>
      <c r="C145" s="366"/>
      <c r="D145" s="366"/>
      <c r="E145" s="366"/>
      <c r="F145" s="366"/>
      <c r="G145" s="366"/>
      <c r="H145" s="366"/>
      <c r="I145" s="366"/>
      <c r="J145" s="366"/>
      <c r="K145" s="366"/>
      <c r="L145" s="366"/>
      <c r="M145" s="366"/>
      <c r="N145" s="366"/>
      <c r="O145" s="366"/>
      <c r="P145" s="366"/>
      <c r="Q145" s="366"/>
      <c r="R145" s="366"/>
      <c r="S145" s="366"/>
      <c r="T145" s="366"/>
      <c r="U145" s="366"/>
    </row>
    <row r="146" customFormat="false" ht="12.75" hidden="false" customHeight="false" outlineLevel="1" collapsed="false">
      <c r="A146" s="366"/>
      <c r="B146" s="366"/>
      <c r="C146" s="366"/>
      <c r="D146" s="366"/>
      <c r="E146" s="366"/>
      <c r="F146" s="366"/>
      <c r="G146" s="366"/>
      <c r="H146" s="366"/>
      <c r="I146" s="366"/>
      <c r="J146" s="366"/>
      <c r="K146" s="366"/>
      <c r="L146" s="366"/>
      <c r="M146" s="366"/>
      <c r="N146" s="366"/>
      <c r="O146" s="366"/>
      <c r="P146" s="366"/>
      <c r="Q146" s="366"/>
      <c r="R146" s="366"/>
      <c r="S146" s="366"/>
      <c r="T146" s="366"/>
      <c r="U146" s="366"/>
    </row>
    <row r="147" customFormat="false" ht="12.75" hidden="false" customHeight="false" outlineLevel="1" collapsed="false">
      <c r="A147" s="131"/>
      <c r="B147" s="366"/>
      <c r="C147" s="366"/>
      <c r="D147" s="366"/>
      <c r="E147" s="366"/>
      <c r="F147" s="366"/>
      <c r="G147" s="366"/>
      <c r="H147" s="366"/>
      <c r="I147" s="366"/>
      <c r="J147" s="366"/>
      <c r="K147" s="366"/>
      <c r="L147" s="366"/>
      <c r="M147" s="366"/>
      <c r="N147" s="366"/>
      <c r="O147" s="366"/>
      <c r="P147" s="366"/>
      <c r="Q147" s="366"/>
      <c r="R147" s="366"/>
      <c r="S147" s="366"/>
      <c r="T147" s="366"/>
      <c r="U147" s="366"/>
    </row>
    <row r="148" customFormat="false" ht="12.75" hidden="false" customHeight="false" outlineLevel="1" collapsed="false">
      <c r="A148" s="131"/>
      <c r="B148" s="366"/>
      <c r="C148" s="366"/>
      <c r="D148" s="366"/>
      <c r="E148" s="366"/>
      <c r="F148" s="366"/>
      <c r="G148" s="366"/>
      <c r="H148" s="366"/>
      <c r="I148" s="366"/>
      <c r="J148" s="366"/>
      <c r="K148" s="366"/>
      <c r="L148" s="366"/>
      <c r="M148" s="366"/>
      <c r="N148" s="366"/>
      <c r="O148" s="366"/>
      <c r="P148" s="366"/>
      <c r="Q148" s="366"/>
      <c r="R148" s="366"/>
      <c r="S148" s="366"/>
      <c r="T148" s="366"/>
      <c r="U148" s="366"/>
    </row>
    <row r="149" customFormat="false" ht="12.75" hidden="false" customHeight="false" outlineLevel="1" collapsed="false">
      <c r="A149" s="131"/>
      <c r="B149" s="366"/>
      <c r="C149" s="366"/>
      <c r="D149" s="366"/>
      <c r="E149" s="366"/>
      <c r="F149" s="366"/>
      <c r="G149" s="366"/>
      <c r="H149" s="366"/>
      <c r="I149" s="366"/>
      <c r="J149" s="366"/>
      <c r="K149" s="366"/>
      <c r="L149" s="366"/>
      <c r="M149" s="366"/>
      <c r="N149" s="366"/>
      <c r="O149" s="366"/>
      <c r="P149" s="366"/>
      <c r="Q149" s="366"/>
      <c r="R149" s="366"/>
      <c r="S149" s="366"/>
      <c r="T149" s="366"/>
      <c r="U149" s="366"/>
    </row>
    <row r="150" customFormat="false" ht="18.75" hidden="false" customHeight="false" outlineLevel="1" collapsed="false">
      <c r="A150" s="478"/>
      <c r="B150" s="366"/>
      <c r="C150" s="366"/>
      <c r="D150" s="366"/>
      <c r="E150" s="366"/>
      <c r="F150" s="366"/>
      <c r="G150" s="366"/>
      <c r="H150" s="366"/>
      <c r="I150" s="366"/>
      <c r="J150" s="366"/>
      <c r="K150" s="366"/>
      <c r="L150" s="366"/>
      <c r="M150" s="366"/>
      <c r="N150" s="366"/>
      <c r="O150" s="366"/>
      <c r="P150" s="366"/>
      <c r="Q150" s="366"/>
      <c r="R150" s="366"/>
      <c r="S150" s="366"/>
      <c r="T150" s="366"/>
      <c r="U150" s="366"/>
    </row>
    <row r="151" customFormat="false" ht="12.75" hidden="false" customHeight="false" outlineLevel="1" collapsed="false">
      <c r="A151" s="418"/>
      <c r="B151" s="366"/>
      <c r="C151" s="366"/>
      <c r="D151" s="366"/>
      <c r="E151" s="366"/>
      <c r="F151" s="366"/>
      <c r="G151" s="366"/>
      <c r="H151" s="366"/>
      <c r="I151" s="366"/>
      <c r="J151" s="366"/>
      <c r="K151" s="366"/>
      <c r="L151" s="366"/>
      <c r="M151" s="366"/>
      <c r="N151" s="366"/>
      <c r="O151" s="366"/>
      <c r="P151" s="366"/>
      <c r="Q151" s="366"/>
      <c r="R151" s="366"/>
      <c r="S151" s="366"/>
      <c r="T151" s="366"/>
      <c r="U151" s="366"/>
    </row>
    <row r="152" customFormat="false" ht="12.75" hidden="false" customHeight="false" outlineLevel="1" collapsed="false">
      <c r="A152" s="418"/>
      <c r="B152" s="366"/>
      <c r="C152" s="366"/>
      <c r="D152" s="366"/>
      <c r="E152" s="366"/>
      <c r="F152" s="366"/>
      <c r="G152" s="366"/>
      <c r="H152" s="366"/>
      <c r="I152" s="366"/>
      <c r="J152" s="366"/>
      <c r="K152" s="366"/>
      <c r="L152" s="366"/>
      <c r="M152" s="366"/>
      <c r="N152" s="366"/>
      <c r="O152" s="366"/>
      <c r="P152" s="366"/>
      <c r="Q152" s="366"/>
      <c r="R152" s="366"/>
      <c r="S152" s="366"/>
      <c r="T152" s="366"/>
      <c r="U152" s="366"/>
    </row>
    <row r="153" customFormat="false" ht="12.75" hidden="false" customHeight="false" outlineLevel="1" collapsed="false">
      <c r="A153" s="131"/>
      <c r="B153" s="366"/>
      <c r="C153" s="366"/>
      <c r="D153" s="366"/>
      <c r="E153" s="366"/>
      <c r="F153" s="366"/>
      <c r="G153" s="366"/>
      <c r="H153" s="366"/>
      <c r="I153" s="366"/>
      <c r="J153" s="366"/>
      <c r="K153" s="366"/>
      <c r="L153" s="366"/>
      <c r="M153" s="366"/>
      <c r="N153" s="366"/>
      <c r="O153" s="366"/>
      <c r="P153" s="366"/>
      <c r="Q153" s="366"/>
      <c r="R153" s="366"/>
      <c r="S153" s="366"/>
      <c r="T153" s="366"/>
      <c r="U153" s="366"/>
    </row>
    <row r="154" customFormat="false" ht="12.75" hidden="false" customHeight="false" outlineLevel="1" collapsed="false">
      <c r="A154" s="131"/>
      <c r="B154" s="366"/>
      <c r="C154" s="366"/>
      <c r="D154" s="366"/>
      <c r="E154" s="366"/>
      <c r="F154" s="366"/>
      <c r="G154" s="366"/>
      <c r="H154" s="366"/>
      <c r="I154" s="366"/>
      <c r="J154" s="366"/>
      <c r="K154" s="366"/>
      <c r="L154" s="366"/>
      <c r="M154" s="366"/>
      <c r="N154" s="366"/>
      <c r="O154" s="366"/>
      <c r="P154" s="366"/>
      <c r="Q154" s="366"/>
      <c r="R154" s="366"/>
      <c r="S154" s="366"/>
      <c r="T154" s="366"/>
      <c r="U154" s="366"/>
    </row>
    <row r="155" customFormat="false" ht="12.75" hidden="false" customHeight="false" outlineLevel="1" collapsed="false">
      <c r="A155" s="219"/>
      <c r="B155" s="216"/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</row>
    <row r="156" customFormat="false" ht="12.75" hidden="false" customHeight="false" outlineLevel="1" collapsed="false">
      <c r="A156" s="477"/>
      <c r="B156" s="366"/>
      <c r="C156" s="36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83"/>
      <c r="B157" s="366"/>
      <c r="C157" s="36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83"/>
      <c r="B158" s="366"/>
      <c r="C158" s="36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379"/>
      <c r="B159" s="366"/>
      <c r="C159" s="36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366"/>
      <c r="B160" s="366"/>
      <c r="C160" s="36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77"/>
      <c r="B161" s="366"/>
      <c r="C161" s="36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83"/>
      <c r="B162" s="366"/>
      <c r="C162" s="36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83"/>
      <c r="B163" s="366"/>
      <c r="C163" s="36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83"/>
      <c r="B164" s="366"/>
      <c r="C164" s="36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83"/>
      <c r="B165" s="366"/>
      <c r="C165" s="36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66"/>
      <c r="B166" s="366"/>
      <c r="C166" s="36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477"/>
      <c r="B167" s="366"/>
      <c r="C167" s="36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66"/>
      <c r="B168" s="366"/>
      <c r="C168" s="36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477"/>
      <c r="B169" s="366"/>
      <c r="C169" s="36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83"/>
      <c r="B170" s="366"/>
      <c r="C170" s="36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77"/>
      <c r="B171" s="366"/>
      <c r="C171" s="36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76"/>
      <c r="B172" s="366"/>
      <c r="C172" s="36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83"/>
      <c r="B173" s="366"/>
      <c r="C173" s="36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79"/>
      <c r="B174" s="366"/>
      <c r="C174" s="36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83"/>
      <c r="B175" s="366"/>
      <c r="C175" s="36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79"/>
      <c r="B176" s="366"/>
      <c r="C176" s="36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83"/>
      <c r="B177" s="366"/>
      <c r="C177" s="36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83"/>
      <c r="B178" s="366"/>
      <c r="C178" s="36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83"/>
      <c r="B179" s="366"/>
      <c r="C179" s="36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83"/>
      <c r="B180" s="366"/>
      <c r="C180" s="36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83"/>
      <c r="B181" s="366"/>
      <c r="C181" s="36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383"/>
      <c r="B182" s="366"/>
      <c r="C182" s="36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77"/>
      <c r="B183" s="366"/>
      <c r="C183" s="36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74"/>
      <c r="B184" s="366"/>
      <c r="C184" s="36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383"/>
      <c r="B185" s="366"/>
      <c r="C185" s="36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76"/>
      <c r="B186" s="366"/>
      <c r="C186" s="36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476"/>
      <c r="B187" s="366"/>
      <c r="C187" s="36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83"/>
      <c r="B188" s="366"/>
      <c r="C188" s="36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83"/>
      <c r="B189" s="366"/>
      <c r="C189" s="36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379"/>
      <c r="B190" s="366"/>
      <c r="C190" s="36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77"/>
      <c r="B191" s="366"/>
      <c r="C191" s="36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77"/>
      <c r="B192" s="366"/>
      <c r="C192" s="36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77"/>
      <c r="B193" s="366"/>
      <c r="C193" s="36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77"/>
      <c r="B194" s="366"/>
      <c r="C194" s="36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77"/>
      <c r="B195" s="366"/>
      <c r="C195" s="36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77"/>
      <c r="B196" s="366"/>
      <c r="C196" s="36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477"/>
      <c r="B197" s="366"/>
      <c r="C197" s="36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</row>
    <row r="198" customFormat="false" ht="12.75" hidden="false" customHeight="false" outlineLevel="1" collapsed="false">
      <c r="A198" s="131"/>
      <c r="B198" s="366"/>
      <c r="C198" s="366"/>
      <c r="D198" s="366"/>
      <c r="E198" s="366"/>
      <c r="F198" s="366"/>
      <c r="G198" s="366"/>
      <c r="H198" s="366"/>
      <c r="I198" s="366"/>
      <c r="J198" s="366"/>
      <c r="K198" s="366"/>
      <c r="L198" s="366"/>
      <c r="M198" s="366"/>
      <c r="N198" s="366"/>
      <c r="O198" s="366"/>
      <c r="P198" s="366"/>
      <c r="Q198" s="366"/>
      <c r="R198" s="366"/>
      <c r="S198" s="366"/>
      <c r="T198" s="366"/>
      <c r="U198" s="366"/>
    </row>
    <row r="199" customFormat="false" ht="12.75" hidden="false" customHeight="false" outlineLevel="1" collapsed="false">
      <c r="A199" s="131"/>
      <c r="B199" s="366"/>
      <c r="C199" s="366"/>
      <c r="D199" s="366"/>
      <c r="E199" s="366"/>
      <c r="F199" s="366"/>
      <c r="G199" s="366"/>
      <c r="H199" s="366"/>
      <c r="I199" s="366"/>
      <c r="J199" s="366"/>
      <c r="K199" s="366"/>
      <c r="L199" s="366"/>
      <c r="M199" s="366"/>
      <c r="N199" s="366"/>
      <c r="O199" s="366"/>
      <c r="P199" s="366"/>
      <c r="Q199" s="366"/>
      <c r="R199" s="366"/>
      <c r="S199" s="366"/>
      <c r="T199" s="366"/>
      <c r="U199" s="366"/>
    </row>
    <row r="200" customFormat="false" ht="12.75" hidden="false" customHeight="false" outlineLevel="1" collapsed="false">
      <c r="A200" s="131"/>
      <c r="B200" s="131"/>
      <c r="C200" s="131"/>
      <c r="D200" s="366"/>
      <c r="E200" s="366"/>
      <c r="F200" s="366"/>
      <c r="G200" s="366"/>
      <c r="H200" s="366"/>
      <c r="I200" s="366"/>
      <c r="J200" s="366"/>
      <c r="K200" s="366"/>
      <c r="L200" s="366"/>
      <c r="M200" s="366"/>
      <c r="N200" s="366"/>
      <c r="O200" s="366"/>
      <c r="P200" s="366"/>
      <c r="Q200" s="366"/>
      <c r="R200" s="366"/>
      <c r="S200" s="366"/>
      <c r="T200" s="366"/>
      <c r="U200" s="366"/>
    </row>
    <row r="201" customFormat="false" ht="18.75" hidden="false" customHeight="false" outlineLevel="1" collapsed="false">
      <c r="A201" s="479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418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418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219"/>
      <c r="B205" s="216"/>
      <c r="C205" s="216"/>
      <c r="D205" s="216"/>
      <c r="E205" s="216"/>
      <c r="F205" s="216"/>
      <c r="G205" s="216"/>
      <c r="H205" s="216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418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80"/>
      <c r="C207" s="480"/>
      <c r="D207" s="480"/>
      <c r="E207" s="480"/>
      <c r="F207" s="480"/>
      <c r="G207" s="480"/>
      <c r="H207" s="480"/>
      <c r="I207" s="131"/>
      <c r="J207" s="480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80"/>
      <c r="C208" s="480"/>
      <c r="D208" s="480"/>
      <c r="E208" s="480"/>
      <c r="F208" s="480"/>
      <c r="G208" s="480"/>
      <c r="H208" s="480"/>
      <c r="I208" s="131"/>
      <c r="J208" s="480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80"/>
      <c r="C209" s="480"/>
      <c r="D209" s="480"/>
      <c r="E209" s="480"/>
      <c r="F209" s="480"/>
      <c r="G209" s="480"/>
      <c r="H209" s="480"/>
      <c r="I209" s="131"/>
      <c r="J209" s="480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80"/>
      <c r="C210" s="480"/>
      <c r="D210" s="480"/>
      <c r="E210" s="480"/>
      <c r="F210" s="480"/>
      <c r="G210" s="480"/>
      <c r="H210" s="480"/>
      <c r="I210" s="131"/>
      <c r="J210" s="480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77"/>
      <c r="B211" s="480"/>
      <c r="C211" s="480"/>
      <c r="D211" s="480"/>
      <c r="E211" s="480"/>
      <c r="F211" s="480"/>
      <c r="G211" s="480"/>
      <c r="H211" s="480"/>
      <c r="I211" s="131"/>
      <c r="J211" s="480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131"/>
      <c r="B212" s="480"/>
      <c r="C212" s="480"/>
      <c r="D212" s="480"/>
      <c r="E212" s="480"/>
      <c r="F212" s="480"/>
      <c r="G212" s="480"/>
      <c r="H212" s="480"/>
      <c r="I212" s="131"/>
      <c r="J212" s="480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418"/>
      <c r="B213" s="480"/>
      <c r="C213" s="480"/>
      <c r="D213" s="480"/>
      <c r="E213" s="480"/>
      <c r="F213" s="480"/>
      <c r="G213" s="480"/>
      <c r="H213" s="480"/>
      <c r="I213" s="131"/>
      <c r="J213" s="480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80"/>
      <c r="C214" s="480"/>
      <c r="D214" s="480"/>
      <c r="E214" s="480"/>
      <c r="F214" s="480"/>
      <c r="G214" s="480"/>
      <c r="H214" s="480"/>
      <c r="I214" s="131"/>
      <c r="J214" s="480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80"/>
      <c r="C215" s="480"/>
      <c r="D215" s="480"/>
      <c r="E215" s="480"/>
      <c r="F215" s="480"/>
      <c r="G215" s="480"/>
      <c r="H215" s="480"/>
      <c r="I215" s="131"/>
      <c r="J215" s="480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80"/>
      <c r="C216" s="480"/>
      <c r="D216" s="480"/>
      <c r="E216" s="480"/>
      <c r="F216" s="480"/>
      <c r="G216" s="480"/>
      <c r="H216" s="480"/>
      <c r="I216" s="131"/>
      <c r="J216" s="480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177"/>
      <c r="B217" s="480"/>
      <c r="C217" s="480"/>
      <c r="D217" s="480"/>
      <c r="E217" s="480"/>
      <c r="F217" s="480"/>
      <c r="G217" s="480"/>
      <c r="H217" s="480"/>
      <c r="I217" s="131"/>
      <c r="J217" s="480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77"/>
      <c r="B218" s="480"/>
      <c r="C218" s="480"/>
      <c r="D218" s="480"/>
      <c r="E218" s="480"/>
      <c r="F218" s="480"/>
      <c r="G218" s="480"/>
      <c r="H218" s="480"/>
      <c r="I218" s="131"/>
      <c r="J218" s="480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77"/>
      <c r="B219" s="480"/>
      <c r="C219" s="480"/>
      <c r="D219" s="480"/>
      <c r="E219" s="480"/>
      <c r="F219" s="480"/>
      <c r="G219" s="480"/>
      <c r="H219" s="480"/>
      <c r="I219" s="131"/>
      <c r="J219" s="480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77"/>
      <c r="B220" s="480"/>
      <c r="C220" s="480"/>
      <c r="D220" s="480"/>
      <c r="E220" s="480"/>
      <c r="F220" s="480"/>
      <c r="G220" s="480"/>
      <c r="H220" s="480"/>
      <c r="I220" s="131"/>
      <c r="J220" s="480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80"/>
      <c r="C221" s="480"/>
      <c r="D221" s="480"/>
      <c r="E221" s="480"/>
      <c r="F221" s="480"/>
      <c r="G221" s="480"/>
      <c r="H221" s="480"/>
      <c r="I221" s="131"/>
      <c r="J221" s="480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80"/>
      <c r="C222" s="480"/>
      <c r="D222" s="480"/>
      <c r="E222" s="480"/>
      <c r="F222" s="480"/>
      <c r="G222" s="480"/>
      <c r="H222" s="480"/>
      <c r="I222" s="131"/>
      <c r="J222" s="480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77"/>
      <c r="B223" s="480"/>
      <c r="C223" s="480"/>
      <c r="D223" s="480"/>
      <c r="E223" s="480"/>
      <c r="F223" s="480"/>
      <c r="G223" s="480"/>
      <c r="H223" s="480"/>
      <c r="I223" s="131"/>
      <c r="J223" s="480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177"/>
      <c r="B224" s="480"/>
      <c r="C224" s="480"/>
      <c r="D224" s="480"/>
      <c r="E224" s="480"/>
      <c r="F224" s="480"/>
      <c r="G224" s="480"/>
      <c r="H224" s="480"/>
      <c r="I224" s="131"/>
      <c r="J224" s="480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418"/>
      <c r="B225" s="480"/>
      <c r="C225" s="480"/>
      <c r="D225" s="480"/>
      <c r="E225" s="480"/>
      <c r="F225" s="480"/>
      <c r="G225" s="480"/>
      <c r="H225" s="480"/>
      <c r="I225" s="131"/>
      <c r="J225" s="480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80"/>
      <c r="C226" s="480"/>
      <c r="D226" s="480"/>
      <c r="E226" s="480"/>
      <c r="F226" s="480"/>
      <c r="G226" s="480"/>
      <c r="H226" s="480"/>
      <c r="I226" s="131"/>
      <c r="J226" s="480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77"/>
      <c r="B227" s="480"/>
      <c r="C227" s="480"/>
      <c r="D227" s="480"/>
      <c r="E227" s="480"/>
      <c r="F227" s="480"/>
      <c r="G227" s="480"/>
      <c r="H227" s="480"/>
      <c r="I227" s="131"/>
      <c r="J227" s="480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418"/>
      <c r="B228" s="480"/>
      <c r="C228" s="480"/>
      <c r="D228" s="480"/>
      <c r="E228" s="480"/>
      <c r="F228" s="480"/>
      <c r="G228" s="480"/>
      <c r="H228" s="480"/>
      <c r="I228" s="131"/>
      <c r="J228" s="480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8"/>
      <c r="B229" s="480"/>
      <c r="C229" s="480"/>
      <c r="D229" s="480"/>
      <c r="E229" s="480"/>
      <c r="F229" s="480"/>
      <c r="G229" s="480"/>
      <c r="H229" s="480"/>
      <c r="I229" s="131"/>
      <c r="J229" s="480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31"/>
      <c r="B230" s="480"/>
      <c r="C230" s="480"/>
      <c r="D230" s="480"/>
      <c r="E230" s="480"/>
      <c r="F230" s="480"/>
      <c r="G230" s="480"/>
      <c r="H230" s="480"/>
      <c r="I230" s="131"/>
      <c r="J230" s="480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131"/>
      <c r="B231" s="480"/>
      <c r="C231" s="480"/>
      <c r="D231" s="480"/>
      <c r="E231" s="480"/>
      <c r="F231" s="480"/>
      <c r="G231" s="480"/>
      <c r="H231" s="480"/>
      <c r="I231" s="131"/>
      <c r="J231" s="480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8"/>
      <c r="B232" s="480"/>
      <c r="C232" s="480"/>
      <c r="D232" s="480"/>
      <c r="E232" s="480"/>
      <c r="F232" s="480"/>
      <c r="G232" s="480"/>
      <c r="H232" s="480"/>
      <c r="I232" s="131"/>
      <c r="J232" s="480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177"/>
      <c r="B233" s="480"/>
      <c r="C233" s="480"/>
      <c r="D233" s="480"/>
      <c r="E233" s="480"/>
      <c r="F233" s="480"/>
      <c r="G233" s="480"/>
      <c r="H233" s="480"/>
      <c r="I233" s="131"/>
      <c r="J233" s="480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418"/>
      <c r="B234" s="480"/>
      <c r="C234" s="480"/>
      <c r="D234" s="480"/>
      <c r="E234" s="480"/>
      <c r="F234" s="480"/>
      <c r="G234" s="480"/>
      <c r="H234" s="480"/>
      <c r="I234" s="131"/>
      <c r="J234" s="480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131"/>
      <c r="B235" s="480"/>
      <c r="C235" s="480"/>
      <c r="D235" s="480"/>
      <c r="E235" s="480"/>
      <c r="F235" s="480"/>
      <c r="G235" s="480"/>
      <c r="H235" s="480"/>
      <c r="I235" s="131"/>
      <c r="J235" s="480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418"/>
      <c r="B236" s="480"/>
      <c r="C236" s="480"/>
      <c r="D236" s="480"/>
      <c r="E236" s="480"/>
      <c r="F236" s="480"/>
      <c r="G236" s="480"/>
      <c r="H236" s="480"/>
      <c r="I236" s="131"/>
      <c r="J236" s="480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77"/>
      <c r="B237" s="480"/>
      <c r="C237" s="480"/>
      <c r="D237" s="480"/>
      <c r="E237" s="480"/>
      <c r="F237" s="480"/>
      <c r="G237" s="480"/>
      <c r="H237" s="480"/>
      <c r="I237" s="131"/>
      <c r="J237" s="480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77"/>
      <c r="B238" s="480"/>
      <c r="C238" s="480"/>
      <c r="D238" s="480"/>
      <c r="E238" s="480"/>
      <c r="F238" s="480"/>
      <c r="G238" s="480"/>
      <c r="H238" s="480"/>
      <c r="I238" s="131"/>
      <c r="J238" s="480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77"/>
      <c r="B239" s="480"/>
      <c r="C239" s="480"/>
      <c r="D239" s="480"/>
      <c r="E239" s="480"/>
      <c r="F239" s="480"/>
      <c r="G239" s="480"/>
      <c r="H239" s="480"/>
      <c r="I239" s="131"/>
      <c r="J239" s="480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77"/>
      <c r="B240" s="480"/>
      <c r="C240" s="480"/>
      <c r="D240" s="480"/>
      <c r="E240" s="480"/>
      <c r="F240" s="480"/>
      <c r="G240" s="480"/>
      <c r="H240" s="480"/>
      <c r="I240" s="131"/>
      <c r="J240" s="480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77"/>
      <c r="B241" s="480"/>
      <c r="C241" s="480"/>
      <c r="D241" s="480"/>
      <c r="E241" s="480"/>
      <c r="F241" s="480"/>
      <c r="G241" s="480"/>
      <c r="H241" s="480"/>
      <c r="I241" s="131"/>
      <c r="J241" s="480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177"/>
      <c r="B242" s="480"/>
      <c r="C242" s="480"/>
      <c r="D242" s="480"/>
      <c r="E242" s="480"/>
      <c r="F242" s="480"/>
      <c r="G242" s="480"/>
      <c r="H242" s="480"/>
      <c r="I242" s="131"/>
      <c r="J242" s="480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418"/>
      <c r="B243" s="480"/>
      <c r="C243" s="480"/>
      <c r="D243" s="480"/>
      <c r="E243" s="480"/>
      <c r="F243" s="480"/>
      <c r="G243" s="480"/>
      <c r="H243" s="480"/>
      <c r="I243" s="131"/>
      <c r="J243" s="480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418"/>
      <c r="B244" s="480"/>
      <c r="C244" s="480"/>
      <c r="D244" s="480"/>
      <c r="E244" s="480"/>
      <c r="F244" s="480"/>
      <c r="G244" s="480"/>
      <c r="H244" s="480"/>
      <c r="I244" s="131"/>
      <c r="J244" s="480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480"/>
      <c r="C245" s="480"/>
      <c r="D245" s="480"/>
      <c r="E245" s="480"/>
      <c r="F245" s="480"/>
      <c r="G245" s="480"/>
      <c r="H245" s="480"/>
      <c r="I245" s="131"/>
      <c r="J245" s="480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418"/>
      <c r="B246" s="480"/>
      <c r="C246" s="480"/>
      <c r="D246" s="480"/>
      <c r="E246" s="480"/>
      <c r="F246" s="480"/>
      <c r="G246" s="480"/>
      <c r="H246" s="480"/>
      <c r="I246" s="131"/>
      <c r="J246" s="480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418"/>
      <c r="B247" s="480"/>
      <c r="C247" s="480"/>
      <c r="D247" s="480"/>
      <c r="E247" s="480"/>
      <c r="F247" s="480"/>
      <c r="G247" s="480"/>
      <c r="H247" s="480"/>
      <c r="I247" s="131"/>
      <c r="J247" s="480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418"/>
      <c r="B249" s="131"/>
      <c r="C249" s="26"/>
      <c r="D249" s="26"/>
      <c r="E249" s="26"/>
      <c r="F249" s="26"/>
      <c r="G249" s="26"/>
      <c r="H249" s="26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418"/>
      <c r="B250" s="131"/>
      <c r="C250" s="26"/>
      <c r="D250" s="26"/>
      <c r="E250" s="26"/>
      <c r="F250" s="26"/>
      <c r="G250" s="26"/>
      <c r="H250" s="26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418"/>
      <c r="B251" s="131"/>
      <c r="C251" s="26"/>
      <c r="D251" s="26"/>
      <c r="E251" s="26"/>
      <c r="F251" s="26"/>
      <c r="G251" s="26"/>
      <c r="H251" s="26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418"/>
      <c r="B252" s="131"/>
      <c r="C252" s="26"/>
      <c r="D252" s="26"/>
      <c r="E252" s="26"/>
      <c r="F252" s="26"/>
      <c r="G252" s="26"/>
      <c r="H252" s="26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131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8.75" hidden="false" customHeight="false" outlineLevel="1" collapsed="false">
      <c r="A254" s="478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418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481"/>
      <c r="B258" s="482"/>
      <c r="C258" s="482"/>
      <c r="D258" s="482"/>
      <c r="E258" s="482"/>
      <c r="F258" s="482"/>
      <c r="G258" s="482"/>
      <c r="H258" s="482"/>
      <c r="I258" s="482"/>
      <c r="J258" s="482"/>
      <c r="K258" s="482"/>
      <c r="L258" s="482"/>
      <c r="M258" s="482"/>
      <c r="N258" s="482"/>
      <c r="O258" s="482"/>
      <c r="P258" s="482"/>
      <c r="Q258" s="482"/>
      <c r="R258" s="482"/>
      <c r="S258" s="482"/>
      <c r="T258" s="482"/>
      <c r="U258" s="482"/>
      <c r="V258" s="482"/>
      <c r="W258" s="482"/>
      <c r="X258" s="482"/>
      <c r="Y258" s="482"/>
      <c r="Z258" s="482"/>
      <c r="AA258" s="482"/>
      <c r="AB258" s="482"/>
      <c r="AC258" s="482"/>
      <c r="AD258" s="482"/>
      <c r="AE258" s="482"/>
      <c r="AF258" s="482"/>
      <c r="AG258" s="482"/>
      <c r="AH258" s="482"/>
      <c r="AI258" s="482"/>
      <c r="AJ258" s="482"/>
      <c r="AK258" s="482"/>
      <c r="AL258" s="482"/>
      <c r="AM258" s="482"/>
      <c r="AN258" s="482"/>
      <c r="AO258" s="482"/>
      <c r="AP258" s="482"/>
      <c r="AQ258" s="482"/>
      <c r="AR258" s="482"/>
      <c r="AS258" s="482"/>
      <c r="AT258" s="482"/>
      <c r="AU258" s="482"/>
      <c r="AV258" s="482"/>
      <c r="AW258" s="482"/>
      <c r="AX258" s="482"/>
      <c r="AY258" s="482"/>
      <c r="AZ258" s="482"/>
      <c r="BA258" s="482"/>
      <c r="BB258" s="482"/>
      <c r="BC258" s="482"/>
      <c r="BD258" s="482"/>
      <c r="BE258" s="482"/>
      <c r="BF258" s="482"/>
      <c r="BG258" s="482"/>
      <c r="BH258" s="482"/>
      <c r="BI258" s="482"/>
      <c r="BJ258" s="482"/>
      <c r="BK258" s="482"/>
      <c r="BL258" s="482"/>
      <c r="BM258" s="482"/>
      <c r="BN258" s="482"/>
      <c r="BO258" s="482"/>
      <c r="BP258" s="482"/>
      <c r="BQ258" s="482"/>
      <c r="BR258" s="482"/>
      <c r="BS258" s="482"/>
      <c r="BT258" s="482"/>
      <c r="BU258" s="482"/>
      <c r="BV258" s="482"/>
      <c r="BW258" s="482"/>
      <c r="BX258" s="482"/>
      <c r="BY258" s="482"/>
      <c r="BZ258" s="482"/>
      <c r="CA258" s="482"/>
      <c r="CB258" s="482"/>
      <c r="CC258" s="482"/>
      <c r="CD258" s="482"/>
      <c r="CE258" s="482"/>
      <c r="CF258" s="482"/>
      <c r="CG258" s="482"/>
      <c r="CH258" s="482"/>
      <c r="CI258" s="482"/>
      <c r="CJ258" s="482"/>
      <c r="CK258" s="482"/>
      <c r="CL258" s="482"/>
      <c r="CM258" s="482"/>
      <c r="CN258" s="482"/>
      <c r="CO258" s="482"/>
      <c r="CP258" s="482"/>
      <c r="CQ258" s="482"/>
      <c r="CR258" s="482"/>
      <c r="CS258" s="482"/>
      <c r="CT258" s="482"/>
      <c r="CU258" s="482"/>
      <c r="CV258" s="482"/>
      <c r="CW258" s="482"/>
      <c r="CX258" s="482"/>
      <c r="CY258" s="482"/>
      <c r="CZ258" s="482"/>
      <c r="DA258" s="482"/>
      <c r="DB258" s="482"/>
      <c r="DC258" s="482"/>
      <c r="DD258" s="482"/>
      <c r="DE258" s="482"/>
      <c r="DF258" s="482"/>
      <c r="DG258" s="482"/>
      <c r="DH258" s="482"/>
      <c r="DI258" s="482"/>
      <c r="DJ258" s="482"/>
      <c r="DK258" s="482"/>
      <c r="DL258" s="482"/>
      <c r="DM258" s="482"/>
      <c r="DN258" s="482"/>
      <c r="DO258" s="482"/>
      <c r="DP258" s="482"/>
      <c r="DQ258" s="482"/>
      <c r="DR258" s="482"/>
      <c r="DS258" s="482"/>
      <c r="DT258" s="482"/>
      <c r="DU258" s="482"/>
      <c r="DV258" s="482"/>
      <c r="DW258" s="482"/>
      <c r="DX258" s="482"/>
      <c r="DY258" s="482"/>
      <c r="DZ258" s="482"/>
      <c r="EA258" s="482"/>
      <c r="EB258" s="482"/>
      <c r="EC258" s="482"/>
      <c r="ED258" s="482"/>
      <c r="EE258" s="482"/>
      <c r="EF258" s="482"/>
      <c r="EG258" s="482"/>
      <c r="EH258" s="482"/>
      <c r="EI258" s="482"/>
      <c r="EJ258" s="482"/>
      <c r="EK258" s="482"/>
      <c r="EL258" s="482"/>
      <c r="EM258" s="482"/>
      <c r="EN258" s="482"/>
      <c r="EO258" s="482"/>
      <c r="EP258" s="482"/>
      <c r="EQ258" s="482"/>
      <c r="ER258" s="482"/>
      <c r="ES258" s="482"/>
      <c r="ET258" s="482"/>
      <c r="EU258" s="482"/>
      <c r="EV258" s="482"/>
      <c r="EW258" s="482"/>
      <c r="EX258" s="482"/>
      <c r="EY258" s="482"/>
      <c r="EZ258" s="482"/>
      <c r="FA258" s="482"/>
      <c r="FB258" s="482"/>
      <c r="FC258" s="482"/>
      <c r="FD258" s="482"/>
      <c r="FE258" s="482"/>
      <c r="FF258" s="482"/>
      <c r="FG258" s="482"/>
      <c r="FH258" s="482"/>
      <c r="FI258" s="482"/>
      <c r="FJ258" s="482"/>
      <c r="FK258" s="482"/>
      <c r="FL258" s="482"/>
      <c r="FM258" s="482"/>
      <c r="FN258" s="482"/>
      <c r="FO258" s="482"/>
      <c r="FP258" s="482"/>
      <c r="FQ258" s="482"/>
      <c r="FR258" s="482"/>
      <c r="FS258" s="482"/>
      <c r="FT258" s="482"/>
      <c r="FU258" s="482"/>
      <c r="FV258" s="482"/>
      <c r="FW258" s="482"/>
      <c r="FX258" s="482"/>
      <c r="FY258" s="482"/>
      <c r="FZ258" s="482"/>
      <c r="GA258" s="482"/>
      <c r="GB258" s="482"/>
      <c r="GC258" s="482"/>
      <c r="GD258" s="482"/>
      <c r="GE258" s="482"/>
      <c r="GF258" s="482"/>
      <c r="GG258" s="482"/>
      <c r="GH258" s="482"/>
      <c r="GI258" s="482"/>
      <c r="GJ258" s="482"/>
      <c r="GK258" s="482"/>
      <c r="GL258" s="482"/>
      <c r="GM258" s="482"/>
      <c r="GN258" s="482"/>
      <c r="GO258" s="482"/>
      <c r="GP258" s="482"/>
      <c r="GQ258" s="482"/>
      <c r="GR258" s="482"/>
      <c r="GS258" s="482"/>
      <c r="GT258" s="482"/>
      <c r="GU258" s="482"/>
      <c r="GV258" s="482"/>
      <c r="GW258" s="482"/>
      <c r="GX258" s="482"/>
      <c r="GY258" s="482"/>
      <c r="GZ258" s="482"/>
      <c r="HA258" s="482"/>
      <c r="HB258" s="482"/>
      <c r="HC258" s="482"/>
      <c r="HD258" s="482"/>
      <c r="HE258" s="482"/>
      <c r="HF258" s="482"/>
      <c r="HG258" s="482"/>
      <c r="HH258" s="482"/>
      <c r="HI258" s="482"/>
      <c r="HJ258" s="482"/>
      <c r="HK258" s="482"/>
      <c r="HL258" s="482"/>
      <c r="HM258" s="482"/>
      <c r="HN258" s="482"/>
      <c r="HO258" s="482"/>
      <c r="HP258" s="482"/>
      <c r="HQ258" s="482"/>
      <c r="HR258" s="482"/>
      <c r="HS258" s="482"/>
      <c r="HT258" s="482"/>
      <c r="HU258" s="482"/>
      <c r="HV258" s="482"/>
      <c r="HW258" s="482"/>
      <c r="HX258" s="482"/>
      <c r="HY258" s="482"/>
      <c r="HZ258" s="482"/>
      <c r="IA258" s="482"/>
      <c r="IB258" s="482"/>
      <c r="IC258" s="482"/>
      <c r="ID258" s="482"/>
      <c r="IE258" s="482"/>
      <c r="IF258" s="482"/>
      <c r="IG258" s="482"/>
      <c r="IH258" s="482"/>
      <c r="II258" s="482"/>
      <c r="IJ258" s="482"/>
      <c r="IK258" s="482"/>
      <c r="IL258" s="482"/>
      <c r="IM258" s="482"/>
      <c r="IN258" s="482"/>
      <c r="IO258" s="482"/>
      <c r="IP258" s="482"/>
      <c r="IQ258" s="482"/>
      <c r="IR258" s="482"/>
      <c r="IS258" s="482"/>
      <c r="IT258" s="482"/>
      <c r="IU258" s="482"/>
      <c r="IV258" s="482"/>
      <c r="IW258" s="482"/>
    </row>
    <row r="259" customFormat="false" ht="12.75" hidden="false" customHeight="false" outlineLevel="1" collapsed="false">
      <c r="A259" s="418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418"/>
      <c r="B260" s="131"/>
      <c r="C260" s="224"/>
      <c r="D260" s="224"/>
      <c r="E260" s="224"/>
      <c r="F260" s="224"/>
      <c r="G260" s="224"/>
      <c r="H260" s="224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418"/>
      <c r="B261" s="131"/>
      <c r="C261" s="224"/>
      <c r="D261" s="224"/>
      <c r="E261" s="224"/>
      <c r="F261" s="224"/>
      <c r="G261" s="224"/>
      <c r="H261" s="224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131"/>
      <c r="B262" s="131"/>
      <c r="C262" s="483"/>
      <c r="D262" s="483"/>
      <c r="E262" s="483"/>
      <c r="F262" s="483"/>
      <c r="G262" s="483"/>
      <c r="H262" s="483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8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81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84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84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484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484"/>
      <c r="B268" s="131"/>
      <c r="C268" s="26"/>
      <c r="D268" s="26"/>
      <c r="E268" s="26"/>
      <c r="F268" s="26"/>
      <c r="G268" s="26"/>
      <c r="H268" s="26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484"/>
      <c r="B269" s="131"/>
      <c r="C269" s="224"/>
      <c r="D269" s="224"/>
      <c r="E269" s="224"/>
      <c r="F269" s="224"/>
      <c r="G269" s="224"/>
      <c r="H269" s="224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418"/>
      <c r="B270" s="131"/>
      <c r="C270" s="485"/>
      <c r="D270" s="485"/>
      <c r="E270" s="485"/>
      <c r="F270" s="485"/>
      <c r="G270" s="485"/>
      <c r="H270" s="485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84"/>
      <c r="B271" s="131"/>
      <c r="C271" s="486"/>
      <c r="D271" s="486"/>
      <c r="E271" s="486"/>
      <c r="F271" s="486"/>
      <c r="G271" s="486"/>
      <c r="H271" s="486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84"/>
      <c r="B272" s="131"/>
      <c r="C272" s="486"/>
      <c r="D272" s="486"/>
      <c r="E272" s="486"/>
      <c r="F272" s="486"/>
      <c r="G272" s="486"/>
      <c r="H272" s="486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84"/>
      <c r="B273" s="131"/>
      <c r="C273" s="486"/>
      <c r="D273" s="486"/>
      <c r="E273" s="486"/>
      <c r="F273" s="486"/>
      <c r="G273" s="486"/>
      <c r="H273" s="486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84"/>
      <c r="B274" s="131"/>
      <c r="C274" s="486"/>
      <c r="D274" s="486"/>
      <c r="E274" s="486"/>
      <c r="F274" s="486"/>
      <c r="G274" s="486"/>
      <c r="H274" s="486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484"/>
      <c r="B275" s="131"/>
      <c r="C275" s="485"/>
      <c r="D275" s="485"/>
      <c r="E275" s="485"/>
      <c r="F275" s="485"/>
      <c r="G275" s="485"/>
      <c r="H275" s="485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418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6"/>
      <c r="D277" s="26"/>
      <c r="E277" s="26"/>
      <c r="F277" s="26"/>
      <c r="G277" s="26"/>
      <c r="H277" s="26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6"/>
      <c r="D278" s="26"/>
      <c r="E278" s="26"/>
      <c r="F278" s="26"/>
      <c r="G278" s="26"/>
      <c r="H278" s="26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131"/>
      <c r="C279" s="26"/>
      <c r="D279" s="26"/>
      <c r="E279" s="26"/>
      <c r="F279" s="26"/>
      <c r="G279" s="26"/>
      <c r="H279" s="26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469"/>
      <c r="C280" s="26"/>
      <c r="D280" s="26"/>
      <c r="E280" s="26"/>
      <c r="F280" s="26"/>
      <c r="G280" s="26"/>
      <c r="H280" s="26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418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131"/>
      <c r="B283" s="131"/>
      <c r="C283" s="224"/>
      <c r="D283" s="224"/>
      <c r="E283" s="224"/>
      <c r="F283" s="224"/>
      <c r="G283" s="224"/>
      <c r="H283" s="224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84"/>
      <c r="B284" s="131"/>
      <c r="C284" s="224"/>
      <c r="D284" s="224"/>
      <c r="E284" s="224"/>
      <c r="F284" s="224"/>
      <c r="G284" s="224"/>
      <c r="H284" s="224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84"/>
      <c r="B285" s="131"/>
      <c r="C285" s="224"/>
      <c r="D285" s="224"/>
      <c r="E285" s="224"/>
      <c r="F285" s="224"/>
      <c r="G285" s="224"/>
      <c r="H285" s="224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484"/>
      <c r="B286" s="469"/>
      <c r="C286" s="224"/>
      <c r="D286" s="224"/>
      <c r="E286" s="224"/>
      <c r="F286" s="224"/>
      <c r="G286" s="224"/>
      <c r="H286" s="224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224"/>
      <c r="D287" s="224"/>
      <c r="E287" s="224"/>
      <c r="F287" s="224"/>
      <c r="G287" s="224"/>
      <c r="H287" s="224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224"/>
      <c r="D288" s="224"/>
      <c r="E288" s="224"/>
      <c r="F288" s="224"/>
      <c r="G288" s="224"/>
      <c r="H288" s="224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224"/>
      <c r="D289" s="224"/>
      <c r="E289" s="224"/>
      <c r="F289" s="224"/>
      <c r="G289" s="224"/>
      <c r="H289" s="224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224"/>
      <c r="D290" s="224"/>
      <c r="E290" s="224"/>
      <c r="F290" s="224"/>
      <c r="G290" s="224"/>
      <c r="H290" s="224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224"/>
      <c r="D291" s="224"/>
      <c r="E291" s="224"/>
      <c r="F291" s="224"/>
      <c r="G291" s="224"/>
      <c r="H291" s="224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224"/>
      <c r="D292" s="224"/>
      <c r="E292" s="224"/>
      <c r="F292" s="224"/>
      <c r="G292" s="224"/>
      <c r="H292" s="224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418"/>
      <c r="B294" s="487"/>
      <c r="C294" s="487"/>
      <c r="D294" s="487"/>
      <c r="E294" s="487"/>
      <c r="F294" s="487"/>
      <c r="G294" s="487"/>
      <c r="H294" s="487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418"/>
      <c r="B295" s="469"/>
      <c r="C295" s="487"/>
      <c r="D295" s="487"/>
      <c r="E295" s="487"/>
      <c r="F295" s="487"/>
      <c r="G295" s="487"/>
      <c r="H295" s="487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418"/>
      <c r="B296" s="487"/>
      <c r="C296" s="487"/>
      <c r="D296" s="487"/>
      <c r="E296" s="487"/>
      <c r="F296" s="487"/>
      <c r="G296" s="487"/>
      <c r="H296" s="487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418"/>
      <c r="B297" s="131"/>
      <c r="C297" s="487"/>
      <c r="D297" s="487"/>
      <c r="E297" s="487"/>
      <c r="F297" s="487"/>
      <c r="G297" s="487"/>
      <c r="H297" s="487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418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418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31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31"/>
      <c r="B302" s="131"/>
      <c r="C302" s="480"/>
      <c r="D302" s="480"/>
      <c r="E302" s="480"/>
      <c r="F302" s="480"/>
      <c r="G302" s="480"/>
      <c r="H302" s="480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false" customHeight="false" outlineLevel="1" collapsed="false">
      <c r="A303" s="131"/>
      <c r="B303" s="131"/>
      <c r="C303" s="487"/>
      <c r="D303" s="487"/>
      <c r="E303" s="487"/>
      <c r="F303" s="487"/>
      <c r="G303" s="487"/>
      <c r="H303" s="487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false" customHeight="false" outlineLevel="1" collapsed="false">
      <c r="A304" s="131"/>
      <c r="B304" s="131"/>
      <c r="C304" s="488"/>
      <c r="D304" s="488"/>
      <c r="E304" s="488"/>
      <c r="F304" s="488"/>
      <c r="G304" s="488"/>
      <c r="H304" s="488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false" customHeight="false" outlineLevel="1" collapsed="false">
      <c r="A305" s="131"/>
      <c r="B305" s="131"/>
      <c r="C305" s="480"/>
      <c r="D305" s="480"/>
      <c r="E305" s="480"/>
      <c r="F305" s="480"/>
      <c r="G305" s="480"/>
      <c r="H305" s="480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false" customHeight="false" outlineLevel="1" collapsed="false">
      <c r="A306" s="131"/>
      <c r="B306" s="131"/>
      <c r="C306" s="488"/>
      <c r="D306" s="488"/>
      <c r="E306" s="488"/>
      <c r="F306" s="488"/>
      <c r="G306" s="488"/>
      <c r="H306" s="488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false" customHeight="false" outlineLevel="1" collapsed="false">
      <c r="A307" s="131"/>
      <c r="B307" s="131"/>
      <c r="C307" s="489"/>
      <c r="D307" s="489"/>
      <c r="E307" s="489"/>
      <c r="F307" s="489"/>
      <c r="G307" s="489"/>
      <c r="H307" s="489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2.75" hidden="false" customHeight="false" outlineLevel="1" collapsed="false">
      <c r="A308" s="131"/>
      <c r="B308" s="131"/>
      <c r="C308" s="489"/>
      <c r="D308" s="489"/>
      <c r="E308" s="489"/>
      <c r="F308" s="489"/>
      <c r="G308" s="489"/>
      <c r="H308" s="489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8.75" hidden="false" customHeight="false" outlineLevel="2" collapsed="false">
      <c r="A309" s="478"/>
      <c r="B309" s="131"/>
      <c r="C309" s="489"/>
      <c r="D309" s="489"/>
      <c r="E309" s="489"/>
      <c r="F309" s="489"/>
      <c r="G309" s="489"/>
      <c r="H309" s="489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false" customHeight="false" outlineLevel="2" collapsed="false">
      <c r="A310" s="418"/>
      <c r="B310" s="131"/>
      <c r="C310" s="489"/>
      <c r="D310" s="489"/>
      <c r="E310" s="489"/>
      <c r="F310" s="489"/>
      <c r="G310" s="489"/>
      <c r="H310" s="489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false" customHeight="false" outlineLevel="2" collapsed="false">
      <c r="A311" s="131"/>
      <c r="B311" s="131"/>
      <c r="C311" s="489"/>
      <c r="D311" s="489"/>
      <c r="E311" s="489"/>
      <c r="F311" s="489"/>
      <c r="G311" s="489"/>
      <c r="H311" s="489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</row>
    <row r="312" customFormat="false" ht="12.75" hidden="false" customHeight="false" outlineLevel="2" collapsed="false">
      <c r="A312" s="418"/>
      <c r="B312" s="153"/>
      <c r="C312" s="153"/>
      <c r="D312" s="216"/>
      <c r="E312" s="216"/>
      <c r="F312" s="153"/>
      <c r="G312" s="153"/>
      <c r="H312" s="216"/>
      <c r="I312" s="153"/>
      <c r="J312" s="153"/>
      <c r="K312" s="153"/>
      <c r="L312" s="216"/>
      <c r="M312" s="153"/>
      <c r="N312" s="153"/>
      <c r="O312" s="131"/>
      <c r="P312" s="131"/>
      <c r="Q312" s="131"/>
      <c r="R312" s="131"/>
      <c r="S312" s="131"/>
      <c r="T312" s="153"/>
      <c r="U312" s="131"/>
    </row>
    <row r="313" customFormat="false" ht="12.75" hidden="false" customHeight="false" outlineLevel="2" collapsed="false">
      <c r="A313" s="418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false" customHeight="false" outlineLevel="2" collapsed="false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</row>
    <row r="315" customFormat="false" ht="12.75" hidden="false" customHeight="false" outlineLevel="2" collapsed="false">
      <c r="A315" s="131"/>
      <c r="B315" s="480"/>
      <c r="C315" s="480"/>
      <c r="D315" s="480"/>
      <c r="E315" s="480"/>
      <c r="F315" s="480"/>
      <c r="G315" s="480"/>
      <c r="H315" s="480"/>
      <c r="I315" s="480"/>
      <c r="J315" s="480"/>
      <c r="K315" s="480"/>
      <c r="L315" s="480"/>
      <c r="M315" s="480"/>
      <c r="N315" s="480"/>
      <c r="O315" s="131"/>
      <c r="P315" s="131"/>
      <c r="Q315" s="131"/>
      <c r="R315" s="131"/>
      <c r="S315" s="131"/>
      <c r="T315" s="480"/>
      <c r="U315" s="131"/>
    </row>
    <row r="316" customFormat="false" ht="12.75" hidden="false" customHeight="false" outlineLevel="2" collapsed="fals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false" customHeight="false" outlineLevel="2" collapsed="false">
      <c r="A317" s="131"/>
      <c r="B317" s="487"/>
      <c r="C317" s="487"/>
      <c r="D317" s="480"/>
      <c r="E317" s="480"/>
      <c r="F317" s="480"/>
      <c r="G317" s="480"/>
      <c r="H317" s="480"/>
      <c r="I317" s="480"/>
      <c r="J317" s="480"/>
      <c r="K317" s="480"/>
      <c r="L317" s="480"/>
      <c r="M317" s="480"/>
      <c r="N317" s="480"/>
      <c r="O317" s="131"/>
      <c r="P317" s="131"/>
      <c r="Q317" s="131"/>
      <c r="R317" s="131"/>
      <c r="S317" s="131"/>
      <c r="T317" s="480"/>
      <c r="U317" s="131"/>
    </row>
    <row r="318" customFormat="false" ht="12.75" hidden="false" customHeight="false" outlineLevel="2" collapsed="false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2.75" hidden="false" customHeight="false" outlineLevel="2" collapsed="false">
      <c r="A319" s="131"/>
      <c r="B319" s="480"/>
      <c r="C319" s="480"/>
      <c r="D319" s="480"/>
      <c r="E319" s="480"/>
      <c r="F319" s="480"/>
      <c r="G319" s="480"/>
      <c r="H319" s="480"/>
      <c r="I319" s="480"/>
      <c r="J319" s="480"/>
      <c r="K319" s="480"/>
      <c r="L319" s="480"/>
      <c r="M319" s="480"/>
      <c r="N319" s="480"/>
      <c r="O319" s="131"/>
      <c r="P319" s="131"/>
      <c r="Q319" s="131"/>
      <c r="R319" s="131"/>
      <c r="S319" s="131"/>
      <c r="T319" s="480"/>
      <c r="U319" s="480"/>
      <c r="V319" s="480"/>
      <c r="W319" s="480"/>
      <c r="X319" s="480"/>
      <c r="Y319" s="480"/>
      <c r="Z319" s="480"/>
    </row>
    <row r="320" customFormat="false" ht="12.75" hidden="false" customHeight="false" outlineLevel="2" collapsed="false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2" collapsed="false">
      <c r="A321" s="131"/>
      <c r="B321" s="480"/>
      <c r="C321" s="480"/>
      <c r="D321" s="480"/>
      <c r="E321" s="480"/>
      <c r="F321" s="480"/>
      <c r="G321" s="480"/>
      <c r="H321" s="480"/>
      <c r="I321" s="480"/>
      <c r="J321" s="480"/>
      <c r="K321" s="480"/>
      <c r="L321" s="480"/>
      <c r="M321" s="480"/>
      <c r="N321" s="480"/>
      <c r="O321" s="131"/>
      <c r="P321" s="131"/>
      <c r="Q321" s="131"/>
      <c r="R321" s="131"/>
      <c r="S321" s="131"/>
      <c r="T321" s="480"/>
      <c r="U321" s="131"/>
    </row>
    <row r="322" customFormat="false" ht="12.75" hidden="false" customHeight="false" outlineLevel="2" collapsed="false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</row>
    <row r="323" customFormat="false" ht="12.75" hidden="false" customHeight="false" outlineLevel="2" collapsed="false">
      <c r="A323" s="131"/>
      <c r="B323" s="480"/>
      <c r="C323" s="480"/>
      <c r="D323" s="480"/>
      <c r="E323" s="480"/>
      <c r="F323" s="480"/>
      <c r="G323" s="480"/>
      <c r="H323" s="480"/>
      <c r="I323" s="480"/>
      <c r="J323" s="480"/>
      <c r="K323" s="480"/>
      <c r="L323" s="480"/>
      <c r="M323" s="480"/>
      <c r="N323" s="480"/>
      <c r="O323" s="131"/>
      <c r="P323" s="131"/>
      <c r="Q323" s="131"/>
      <c r="R323" s="131"/>
      <c r="S323" s="131"/>
      <c r="T323" s="480"/>
      <c r="U323" s="480"/>
    </row>
    <row r="324" customFormat="false" ht="12.75" hidden="false" customHeight="false" outlineLevel="2" collapsed="false">
      <c r="A324" s="131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</row>
    <row r="325" customFormat="false" ht="12.75" hidden="false" customHeight="false" outlineLevel="2" collapsed="false">
      <c r="A325" s="131"/>
      <c r="B325" s="480"/>
      <c r="C325" s="480"/>
      <c r="D325" s="480"/>
      <c r="E325" s="480"/>
      <c r="F325" s="480"/>
      <c r="G325" s="480"/>
      <c r="H325" s="480"/>
      <c r="I325" s="480"/>
      <c r="J325" s="480"/>
      <c r="K325" s="480"/>
      <c r="L325" s="480"/>
      <c r="M325" s="480"/>
      <c r="N325" s="480"/>
      <c r="O325" s="131"/>
      <c r="P325" s="131"/>
      <c r="Q325" s="131"/>
      <c r="R325" s="131"/>
      <c r="S325" s="131"/>
      <c r="T325" s="480"/>
      <c r="U325" s="480"/>
    </row>
    <row r="326" customFormat="false" ht="12.75" hidden="false" customHeight="false" outlineLevel="2" collapsed="fals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1" collapsed="false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1" collapsed="false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2.75" hidden="false" customHeight="false" outlineLevel="1" collapsed="false">
      <c r="A329" s="13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</row>
    <row r="330" customFormat="false" ht="18.75" hidden="false" customHeight="false" outlineLevel="1" collapsed="false">
      <c r="A330" s="479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</row>
    <row r="331" customFormat="false" ht="12.75" hidden="false" customHeight="false" outlineLevel="1" collapsed="false">
      <c r="A331" s="418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</row>
    <row r="332" customFormat="false" ht="12.75" hidden="false" customHeight="false" outlineLevel="1" collapsed="false">
      <c r="A332" s="418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</row>
    <row r="333" customFormat="false" ht="12.75" hidden="false" customHeight="false" outlineLevel="1" collapsed="false">
      <c r="A333" s="131"/>
      <c r="B333" s="131"/>
      <c r="C333" s="131"/>
      <c r="D333" s="131"/>
      <c r="E333" s="131"/>
      <c r="F333" s="131"/>
      <c r="G333" s="131"/>
      <c r="H333" s="131"/>
      <c r="I333" s="131"/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</row>
    <row r="334" customFormat="false" ht="12.75" hidden="false" customHeight="false" outlineLevel="1" collapsed="false">
      <c r="A334" s="219"/>
      <c r="B334" s="216"/>
      <c r="C334" s="216"/>
      <c r="D334" s="216"/>
      <c r="E334" s="216"/>
      <c r="F334" s="216"/>
      <c r="G334" s="216"/>
      <c r="H334" s="216"/>
      <c r="I334" s="216"/>
      <c r="J334" s="216"/>
      <c r="K334" s="216"/>
      <c r="L334" s="216"/>
      <c r="M334" s="216"/>
      <c r="N334" s="216"/>
      <c r="O334" s="216"/>
      <c r="P334" s="216"/>
      <c r="Q334" s="216"/>
      <c r="R334" s="216"/>
      <c r="S334" s="216"/>
      <c r="T334" s="216"/>
      <c r="U334" s="216"/>
    </row>
    <row r="335" customFormat="false" ht="12.75" hidden="false" customHeight="false" outlineLevel="1" collapsed="false">
      <c r="A335" s="418"/>
      <c r="B335" s="131"/>
      <c r="C335" s="131"/>
      <c r="D335" s="131"/>
      <c r="E335" s="131"/>
      <c r="F335" s="131"/>
      <c r="G335" s="131"/>
      <c r="H335" s="131"/>
      <c r="I335" s="131"/>
      <c r="J335" s="131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</row>
    <row r="336" customFormat="false" ht="12.75" hidden="false" customHeight="false" outlineLevel="1" collapsed="false">
      <c r="A336" s="177"/>
      <c r="B336" s="480"/>
      <c r="C336" s="480"/>
      <c r="D336" s="480"/>
      <c r="E336" s="480"/>
      <c r="F336" s="480"/>
      <c r="G336" s="480"/>
      <c r="H336" s="480"/>
      <c r="I336" s="480"/>
      <c r="J336" s="480"/>
      <c r="K336" s="480"/>
      <c r="L336" s="480"/>
      <c r="M336" s="480"/>
      <c r="N336" s="480"/>
      <c r="O336" s="480"/>
      <c r="P336" s="480"/>
      <c r="Q336" s="480"/>
      <c r="R336" s="480"/>
      <c r="S336" s="480"/>
      <c r="T336" s="480"/>
      <c r="U336" s="480"/>
    </row>
    <row r="337" customFormat="false" ht="12.75" hidden="false" customHeight="false" outlineLevel="1" collapsed="false">
      <c r="A337" s="177"/>
      <c r="B337" s="480"/>
      <c r="C337" s="480"/>
      <c r="D337" s="480"/>
      <c r="E337" s="480"/>
      <c r="F337" s="480"/>
      <c r="G337" s="480"/>
      <c r="H337" s="480"/>
      <c r="I337" s="480"/>
      <c r="J337" s="480"/>
      <c r="K337" s="480"/>
      <c r="L337" s="480"/>
      <c r="M337" s="480"/>
      <c r="N337" s="480"/>
      <c r="O337" s="480"/>
      <c r="P337" s="480"/>
      <c r="Q337" s="480"/>
      <c r="R337" s="480"/>
      <c r="S337" s="480"/>
      <c r="T337" s="480"/>
      <c r="U337" s="480"/>
    </row>
    <row r="338" customFormat="false" ht="12.75" hidden="false" customHeight="false" outlineLevel="1" collapsed="false">
      <c r="A338" s="177"/>
      <c r="B338" s="480"/>
      <c r="C338" s="480"/>
      <c r="D338" s="480"/>
      <c r="E338" s="480"/>
      <c r="F338" s="480"/>
      <c r="G338" s="480"/>
      <c r="H338" s="480"/>
      <c r="I338" s="480"/>
      <c r="J338" s="480"/>
      <c r="K338" s="480"/>
      <c r="L338" s="480"/>
      <c r="M338" s="480"/>
      <c r="N338" s="480"/>
      <c r="O338" s="480"/>
      <c r="P338" s="480"/>
      <c r="Q338" s="480"/>
      <c r="R338" s="480"/>
      <c r="S338" s="480"/>
      <c r="T338" s="480"/>
      <c r="U338" s="480"/>
    </row>
    <row r="339" customFormat="false" ht="12.75" hidden="false" customHeight="false" outlineLevel="1" collapsed="false">
      <c r="A339" s="177"/>
      <c r="B339" s="480"/>
      <c r="C339" s="480"/>
      <c r="D339" s="480"/>
      <c r="E339" s="480"/>
      <c r="F339" s="480"/>
      <c r="G339" s="480"/>
      <c r="H339" s="480"/>
      <c r="I339" s="480"/>
      <c r="J339" s="480"/>
      <c r="K339" s="480"/>
      <c r="L339" s="480"/>
      <c r="M339" s="480"/>
      <c r="N339" s="480"/>
      <c r="O339" s="480"/>
      <c r="P339" s="480"/>
      <c r="Q339" s="480"/>
      <c r="R339" s="480"/>
      <c r="S339" s="480"/>
      <c r="T339" s="480"/>
      <c r="U339" s="480"/>
    </row>
    <row r="340" customFormat="false" ht="12.75" hidden="false" customHeight="false" outlineLevel="1" collapsed="false">
      <c r="A340" s="177"/>
      <c r="B340" s="480"/>
      <c r="C340" s="480"/>
      <c r="D340" s="480"/>
      <c r="E340" s="480"/>
      <c r="F340" s="480"/>
      <c r="G340" s="480"/>
      <c r="H340" s="480"/>
      <c r="I340" s="480"/>
      <c r="J340" s="480"/>
      <c r="K340" s="480"/>
      <c r="L340" s="480"/>
      <c r="M340" s="480"/>
      <c r="N340" s="480"/>
      <c r="O340" s="480"/>
      <c r="P340" s="480"/>
      <c r="Q340" s="480"/>
      <c r="R340" s="480"/>
      <c r="S340" s="480"/>
      <c r="T340" s="480"/>
      <c r="U340" s="480"/>
    </row>
    <row r="341" customFormat="false" ht="12.75" hidden="false" customHeight="false" outlineLevel="1" collapsed="false">
      <c r="A341" s="131"/>
      <c r="B341" s="480"/>
      <c r="C341" s="480"/>
      <c r="D341" s="480"/>
      <c r="E341" s="480"/>
      <c r="F341" s="480"/>
      <c r="G341" s="480"/>
      <c r="H341" s="480"/>
      <c r="I341" s="480"/>
      <c r="J341" s="480"/>
      <c r="K341" s="480"/>
      <c r="L341" s="480"/>
      <c r="M341" s="480"/>
      <c r="N341" s="480"/>
      <c r="O341" s="480"/>
      <c r="P341" s="480"/>
      <c r="Q341" s="480"/>
      <c r="R341" s="480"/>
      <c r="S341" s="480"/>
      <c r="T341" s="480"/>
      <c r="U341" s="480"/>
    </row>
    <row r="342" customFormat="false" ht="12.75" hidden="false" customHeight="false" outlineLevel="1" collapsed="false">
      <c r="A342" s="418"/>
      <c r="B342" s="480"/>
      <c r="C342" s="480"/>
      <c r="D342" s="480"/>
      <c r="E342" s="480"/>
      <c r="F342" s="480"/>
      <c r="G342" s="480"/>
      <c r="H342" s="480"/>
      <c r="I342" s="480"/>
      <c r="J342" s="480"/>
      <c r="K342" s="480"/>
      <c r="L342" s="480"/>
      <c r="M342" s="480"/>
      <c r="N342" s="480"/>
      <c r="O342" s="480"/>
      <c r="P342" s="480"/>
      <c r="Q342" s="480"/>
      <c r="R342" s="480"/>
      <c r="S342" s="480"/>
      <c r="T342" s="480"/>
      <c r="U342" s="480"/>
    </row>
    <row r="343" customFormat="false" ht="12.75" hidden="false" customHeight="false" outlineLevel="1" collapsed="false">
      <c r="A343" s="177"/>
      <c r="B343" s="480"/>
      <c r="C343" s="480"/>
      <c r="D343" s="480"/>
      <c r="E343" s="480"/>
      <c r="F343" s="480"/>
      <c r="G343" s="480"/>
      <c r="H343" s="480"/>
      <c r="I343" s="480"/>
      <c r="J343" s="480"/>
      <c r="K343" s="480"/>
      <c r="L343" s="480"/>
      <c r="M343" s="480"/>
      <c r="N343" s="480"/>
      <c r="O343" s="480"/>
      <c r="P343" s="480"/>
      <c r="Q343" s="480"/>
      <c r="R343" s="480"/>
      <c r="S343" s="480"/>
      <c r="T343" s="480"/>
      <c r="U343" s="480"/>
    </row>
    <row r="344" customFormat="false" ht="12.75" hidden="false" customHeight="false" outlineLevel="1" collapsed="false">
      <c r="A344" s="177"/>
      <c r="B344" s="480"/>
      <c r="C344" s="480"/>
      <c r="D344" s="480"/>
      <c r="E344" s="480"/>
      <c r="F344" s="480"/>
      <c r="G344" s="480"/>
      <c r="H344" s="480"/>
      <c r="I344" s="480"/>
      <c r="J344" s="480"/>
      <c r="K344" s="480"/>
      <c r="L344" s="480"/>
      <c r="M344" s="480"/>
      <c r="N344" s="480"/>
      <c r="O344" s="480"/>
      <c r="P344" s="480"/>
      <c r="Q344" s="480"/>
      <c r="R344" s="480"/>
      <c r="S344" s="480"/>
      <c r="T344" s="480"/>
      <c r="U344" s="480"/>
    </row>
    <row r="345" customFormat="false" ht="12.75" hidden="false" customHeight="false" outlineLevel="1" collapsed="false">
      <c r="A345" s="177"/>
      <c r="B345" s="480"/>
      <c r="C345" s="480"/>
      <c r="D345" s="480"/>
      <c r="E345" s="480"/>
      <c r="F345" s="480"/>
      <c r="G345" s="480"/>
      <c r="H345" s="480"/>
      <c r="I345" s="480"/>
      <c r="J345" s="480"/>
      <c r="K345" s="480"/>
      <c r="L345" s="480"/>
      <c r="M345" s="480"/>
      <c r="N345" s="480"/>
      <c r="O345" s="480"/>
      <c r="P345" s="480"/>
      <c r="Q345" s="480"/>
      <c r="R345" s="480"/>
      <c r="S345" s="480"/>
      <c r="T345" s="480"/>
      <c r="U345" s="480"/>
    </row>
    <row r="346" customFormat="false" ht="12.75" hidden="false" customHeight="false" outlineLevel="1" collapsed="false">
      <c r="A346" s="177"/>
      <c r="B346" s="480"/>
      <c r="C346" s="480"/>
      <c r="D346" s="480"/>
      <c r="E346" s="480"/>
      <c r="F346" s="480"/>
      <c r="G346" s="480"/>
      <c r="H346" s="480"/>
      <c r="I346" s="480"/>
      <c r="J346" s="480"/>
      <c r="K346" s="480"/>
      <c r="L346" s="480"/>
      <c r="M346" s="480"/>
      <c r="N346" s="480"/>
      <c r="O346" s="480"/>
      <c r="P346" s="480"/>
      <c r="Q346" s="480"/>
      <c r="R346" s="480"/>
      <c r="S346" s="480"/>
      <c r="T346" s="480"/>
      <c r="U346" s="480"/>
    </row>
    <row r="347" customFormat="false" ht="12.75" hidden="false" customHeight="false" outlineLevel="1" collapsed="false">
      <c r="A347" s="177"/>
      <c r="B347" s="480"/>
      <c r="C347" s="480"/>
      <c r="D347" s="480"/>
      <c r="E347" s="480"/>
      <c r="F347" s="480"/>
      <c r="G347" s="480"/>
      <c r="H347" s="480"/>
      <c r="I347" s="480"/>
      <c r="J347" s="480"/>
      <c r="K347" s="480"/>
      <c r="L347" s="480"/>
      <c r="M347" s="480"/>
      <c r="N347" s="480"/>
      <c r="O347" s="480"/>
      <c r="P347" s="480"/>
      <c r="Q347" s="480"/>
      <c r="R347" s="480"/>
      <c r="S347" s="480"/>
      <c r="T347" s="480"/>
      <c r="U347" s="480"/>
    </row>
    <row r="348" customFormat="false" ht="12.75" hidden="false" customHeight="false" outlineLevel="1" collapsed="false">
      <c r="A348" s="177"/>
      <c r="B348" s="480"/>
      <c r="C348" s="480"/>
      <c r="D348" s="480"/>
      <c r="E348" s="480"/>
      <c r="F348" s="480"/>
      <c r="G348" s="480"/>
      <c r="H348" s="480"/>
      <c r="I348" s="480"/>
      <c r="J348" s="480"/>
      <c r="K348" s="480"/>
      <c r="L348" s="480"/>
      <c r="M348" s="480"/>
      <c r="N348" s="480"/>
      <c r="O348" s="480"/>
      <c r="P348" s="480"/>
      <c r="Q348" s="480"/>
      <c r="R348" s="480"/>
      <c r="S348" s="480"/>
      <c r="T348" s="480"/>
      <c r="U348" s="480"/>
    </row>
    <row r="349" customFormat="false" ht="12.75" hidden="false" customHeight="false" outlineLevel="1" collapsed="false">
      <c r="A349" s="177"/>
      <c r="B349" s="480"/>
      <c r="C349" s="480"/>
      <c r="D349" s="480"/>
      <c r="E349" s="480"/>
      <c r="F349" s="480"/>
      <c r="G349" s="480"/>
      <c r="H349" s="480"/>
      <c r="I349" s="480"/>
      <c r="J349" s="480"/>
      <c r="K349" s="480"/>
      <c r="L349" s="480"/>
      <c r="M349" s="480"/>
      <c r="N349" s="480"/>
      <c r="O349" s="480"/>
      <c r="P349" s="480"/>
      <c r="Q349" s="480"/>
      <c r="R349" s="480"/>
      <c r="S349" s="480"/>
      <c r="T349" s="480"/>
      <c r="U349" s="480"/>
    </row>
    <row r="350" customFormat="false" ht="12.75" hidden="false" customHeight="false" outlineLevel="1" collapsed="false">
      <c r="A350" s="177"/>
      <c r="B350" s="480"/>
      <c r="C350" s="480"/>
      <c r="D350" s="480"/>
      <c r="E350" s="480"/>
      <c r="F350" s="480"/>
      <c r="G350" s="480"/>
      <c r="H350" s="480"/>
      <c r="I350" s="480"/>
      <c r="J350" s="480"/>
      <c r="K350" s="480"/>
      <c r="L350" s="480"/>
      <c r="M350" s="480"/>
      <c r="N350" s="480"/>
      <c r="O350" s="480"/>
      <c r="P350" s="480"/>
      <c r="Q350" s="480"/>
      <c r="R350" s="480"/>
      <c r="S350" s="480"/>
      <c r="T350" s="480"/>
      <c r="U350" s="480"/>
    </row>
    <row r="351" customFormat="false" ht="12.75" hidden="false" customHeight="false" outlineLevel="1" collapsed="false">
      <c r="A351" s="177"/>
      <c r="B351" s="480"/>
      <c r="C351" s="480"/>
      <c r="D351" s="480"/>
      <c r="E351" s="480"/>
      <c r="F351" s="480"/>
      <c r="G351" s="480"/>
      <c r="H351" s="480"/>
      <c r="I351" s="480"/>
      <c r="J351" s="480"/>
      <c r="K351" s="480"/>
      <c r="L351" s="480"/>
      <c r="M351" s="480"/>
      <c r="N351" s="480"/>
      <c r="O351" s="480"/>
      <c r="P351" s="480"/>
      <c r="Q351" s="480"/>
      <c r="R351" s="480"/>
      <c r="S351" s="480"/>
      <c r="T351" s="480"/>
      <c r="U351" s="480"/>
    </row>
    <row r="352" customFormat="false" ht="12.75" hidden="false" customHeight="false" outlineLevel="1" collapsed="false">
      <c r="A352" s="177"/>
      <c r="B352" s="480"/>
      <c r="C352" s="480"/>
      <c r="D352" s="480"/>
      <c r="E352" s="480"/>
      <c r="F352" s="480"/>
      <c r="G352" s="480"/>
      <c r="H352" s="480"/>
      <c r="I352" s="480"/>
      <c r="J352" s="480"/>
      <c r="K352" s="480"/>
      <c r="L352" s="480"/>
      <c r="M352" s="480"/>
      <c r="N352" s="480"/>
      <c r="O352" s="480"/>
      <c r="P352" s="480"/>
      <c r="Q352" s="480"/>
      <c r="R352" s="480"/>
      <c r="S352" s="480"/>
      <c r="T352" s="480"/>
      <c r="U352" s="480"/>
    </row>
    <row r="353" customFormat="false" ht="12.75" hidden="false" customHeight="false" outlineLevel="1" collapsed="false">
      <c r="A353" s="177"/>
      <c r="B353" s="480"/>
      <c r="C353" s="480"/>
      <c r="D353" s="480"/>
      <c r="E353" s="480"/>
      <c r="F353" s="480"/>
      <c r="G353" s="480"/>
      <c r="H353" s="480"/>
      <c r="I353" s="480"/>
      <c r="J353" s="480"/>
      <c r="K353" s="480"/>
      <c r="L353" s="480"/>
      <c r="M353" s="480"/>
      <c r="N353" s="480"/>
      <c r="O353" s="480"/>
      <c r="P353" s="480"/>
      <c r="Q353" s="480"/>
      <c r="R353" s="480"/>
      <c r="S353" s="480"/>
      <c r="T353" s="480"/>
      <c r="U353" s="480"/>
    </row>
    <row r="354" customFormat="false" ht="12.75" hidden="false" customHeight="false" outlineLevel="1" collapsed="false">
      <c r="A354" s="418"/>
      <c r="B354" s="480"/>
      <c r="C354" s="480"/>
      <c r="D354" s="480"/>
      <c r="E354" s="480"/>
      <c r="F354" s="480"/>
      <c r="G354" s="480"/>
      <c r="H354" s="480"/>
      <c r="I354" s="480"/>
      <c r="J354" s="480"/>
      <c r="K354" s="480"/>
      <c r="L354" s="480"/>
      <c r="M354" s="480"/>
      <c r="N354" s="480"/>
      <c r="O354" s="480"/>
      <c r="P354" s="480"/>
      <c r="Q354" s="480"/>
      <c r="R354" s="480"/>
      <c r="S354" s="480"/>
      <c r="T354" s="480"/>
      <c r="U354" s="480"/>
    </row>
    <row r="355" customFormat="false" ht="12.75" hidden="false" customHeight="false" outlineLevel="1" collapsed="false">
      <c r="A355" s="177"/>
      <c r="B355" s="480"/>
      <c r="C355" s="480"/>
      <c r="D355" s="480"/>
      <c r="E355" s="480"/>
      <c r="F355" s="480"/>
      <c r="G355" s="480"/>
      <c r="H355" s="480"/>
      <c r="I355" s="480"/>
      <c r="J355" s="480"/>
      <c r="K355" s="480"/>
      <c r="L355" s="480"/>
      <c r="M355" s="480"/>
      <c r="N355" s="480"/>
      <c r="O355" s="480"/>
      <c r="P355" s="480"/>
      <c r="Q355" s="480"/>
      <c r="R355" s="480"/>
      <c r="S355" s="480"/>
      <c r="T355" s="480"/>
      <c r="U355" s="480"/>
    </row>
    <row r="356" customFormat="false" ht="12.75" hidden="false" customHeight="false" outlineLevel="1" collapsed="false">
      <c r="A356" s="418"/>
      <c r="B356" s="480"/>
      <c r="C356" s="480"/>
      <c r="D356" s="480"/>
      <c r="E356" s="480"/>
      <c r="F356" s="480"/>
      <c r="G356" s="480"/>
      <c r="H356" s="480"/>
      <c r="I356" s="480"/>
      <c r="J356" s="480"/>
      <c r="K356" s="480"/>
      <c r="L356" s="480"/>
      <c r="M356" s="480"/>
      <c r="N356" s="480"/>
      <c r="O356" s="480"/>
      <c r="P356" s="480"/>
      <c r="Q356" s="480"/>
      <c r="R356" s="480"/>
      <c r="S356" s="480"/>
      <c r="T356" s="480"/>
      <c r="U356" s="480"/>
    </row>
    <row r="357" customFormat="false" ht="12.75" hidden="false" customHeight="false" outlineLevel="1" collapsed="false">
      <c r="A357" s="177"/>
      <c r="B357" s="480"/>
      <c r="C357" s="480"/>
      <c r="D357" s="480"/>
      <c r="E357" s="480"/>
      <c r="F357" s="480"/>
      <c r="G357" s="480"/>
      <c r="H357" s="480"/>
      <c r="I357" s="480"/>
      <c r="J357" s="480"/>
      <c r="K357" s="480"/>
      <c r="L357" s="480"/>
      <c r="M357" s="480"/>
      <c r="N357" s="480"/>
      <c r="O357" s="480"/>
      <c r="P357" s="480"/>
      <c r="Q357" s="480"/>
      <c r="R357" s="480"/>
      <c r="S357" s="480"/>
      <c r="T357" s="480"/>
      <c r="U357" s="480"/>
    </row>
    <row r="358" customFormat="false" ht="12.75" hidden="false" customHeight="false" outlineLevel="1" collapsed="false">
      <c r="A358" s="418"/>
      <c r="B358" s="480"/>
      <c r="C358" s="480"/>
      <c r="D358" s="480"/>
      <c r="E358" s="480"/>
      <c r="F358" s="480"/>
      <c r="G358" s="480"/>
      <c r="H358" s="480"/>
      <c r="I358" s="480"/>
      <c r="J358" s="480"/>
      <c r="K358" s="480"/>
      <c r="L358" s="480"/>
      <c r="M358" s="480"/>
      <c r="N358" s="480"/>
      <c r="O358" s="480"/>
      <c r="P358" s="480"/>
      <c r="Q358" s="480"/>
      <c r="R358" s="480"/>
      <c r="S358" s="480"/>
      <c r="T358" s="480"/>
      <c r="U358" s="480"/>
    </row>
    <row r="359" customFormat="false" ht="12.75" hidden="false" customHeight="false" outlineLevel="1" collapsed="false">
      <c r="A359" s="131"/>
      <c r="B359" s="480"/>
      <c r="C359" s="480"/>
      <c r="D359" s="480"/>
      <c r="E359" s="480"/>
      <c r="F359" s="480"/>
      <c r="G359" s="480"/>
      <c r="H359" s="480"/>
      <c r="I359" s="480"/>
      <c r="J359" s="480"/>
      <c r="K359" s="480"/>
      <c r="L359" s="480"/>
      <c r="M359" s="480"/>
      <c r="N359" s="480"/>
      <c r="O359" s="480"/>
      <c r="P359" s="480"/>
      <c r="Q359" s="480"/>
      <c r="R359" s="480"/>
      <c r="S359" s="480"/>
      <c r="T359" s="480"/>
      <c r="U359" s="480"/>
    </row>
    <row r="360" customFormat="false" ht="12.75" hidden="false" customHeight="false" outlineLevel="1" collapsed="false">
      <c r="A360" s="418"/>
      <c r="B360" s="480"/>
      <c r="C360" s="480"/>
      <c r="D360" s="480"/>
      <c r="E360" s="480"/>
      <c r="F360" s="480"/>
      <c r="G360" s="480"/>
      <c r="H360" s="480"/>
      <c r="I360" s="480"/>
      <c r="J360" s="480"/>
      <c r="K360" s="480"/>
      <c r="L360" s="480"/>
      <c r="M360" s="480"/>
      <c r="N360" s="480"/>
      <c r="O360" s="480"/>
      <c r="P360" s="480"/>
      <c r="Q360" s="480"/>
      <c r="R360" s="480"/>
      <c r="S360" s="480"/>
      <c r="T360" s="480"/>
      <c r="U360" s="480"/>
    </row>
    <row r="361" customFormat="false" ht="12.75" hidden="false" customHeight="false" outlineLevel="1" collapsed="false">
      <c r="A361" s="177"/>
      <c r="B361" s="480"/>
      <c r="C361" s="480"/>
      <c r="D361" s="480"/>
      <c r="E361" s="480"/>
      <c r="F361" s="480"/>
      <c r="G361" s="480"/>
      <c r="H361" s="480"/>
      <c r="I361" s="480"/>
      <c r="J361" s="480"/>
      <c r="K361" s="480"/>
      <c r="L361" s="480"/>
      <c r="M361" s="480"/>
      <c r="N361" s="480"/>
      <c r="O361" s="480"/>
      <c r="P361" s="480"/>
      <c r="Q361" s="480"/>
      <c r="R361" s="480"/>
      <c r="S361" s="480"/>
      <c r="T361" s="480"/>
      <c r="U361" s="480"/>
    </row>
    <row r="362" customFormat="false" ht="12.75" hidden="false" customHeight="false" outlineLevel="1" collapsed="false">
      <c r="A362" s="177"/>
      <c r="B362" s="480"/>
      <c r="C362" s="480"/>
      <c r="D362" s="480"/>
      <c r="E362" s="480"/>
      <c r="F362" s="480"/>
      <c r="G362" s="480"/>
      <c r="H362" s="480"/>
      <c r="I362" s="480"/>
      <c r="J362" s="480"/>
      <c r="K362" s="480"/>
      <c r="L362" s="480"/>
      <c r="M362" s="480"/>
      <c r="N362" s="480"/>
      <c r="O362" s="480"/>
      <c r="P362" s="480"/>
      <c r="Q362" s="480"/>
      <c r="R362" s="480"/>
      <c r="S362" s="480"/>
      <c r="T362" s="480"/>
      <c r="U362" s="480"/>
    </row>
    <row r="363" customFormat="false" ht="12.75" hidden="false" customHeight="false" outlineLevel="1" collapsed="false">
      <c r="A363" s="177"/>
      <c r="B363" s="480"/>
      <c r="C363" s="480"/>
      <c r="D363" s="480"/>
      <c r="E363" s="480"/>
      <c r="F363" s="480"/>
      <c r="G363" s="480"/>
      <c r="H363" s="480"/>
      <c r="I363" s="480"/>
      <c r="J363" s="480"/>
      <c r="K363" s="480"/>
      <c r="L363" s="480"/>
      <c r="M363" s="480"/>
      <c r="N363" s="480"/>
      <c r="O363" s="480"/>
      <c r="P363" s="480"/>
      <c r="Q363" s="480"/>
      <c r="R363" s="480"/>
      <c r="S363" s="480"/>
      <c r="T363" s="480"/>
      <c r="U363" s="480"/>
    </row>
    <row r="364" customFormat="false" ht="12.75" hidden="false" customHeight="false" outlineLevel="1" collapsed="false">
      <c r="A364" s="177"/>
      <c r="B364" s="480"/>
      <c r="C364" s="480"/>
      <c r="D364" s="480"/>
      <c r="E364" s="480"/>
      <c r="F364" s="480"/>
      <c r="G364" s="480"/>
      <c r="H364" s="480"/>
      <c r="I364" s="480"/>
      <c r="J364" s="480"/>
      <c r="K364" s="480"/>
      <c r="L364" s="480"/>
      <c r="M364" s="480"/>
      <c r="N364" s="480"/>
      <c r="O364" s="480"/>
      <c r="P364" s="480"/>
      <c r="Q364" s="480"/>
      <c r="R364" s="480"/>
      <c r="S364" s="480"/>
      <c r="T364" s="480"/>
      <c r="U364" s="480"/>
    </row>
    <row r="365" customFormat="false" ht="12.75" hidden="false" customHeight="false" outlineLevel="1" collapsed="false">
      <c r="A365" s="418"/>
      <c r="B365" s="480"/>
      <c r="C365" s="480"/>
      <c r="D365" s="480"/>
      <c r="E365" s="480"/>
      <c r="F365" s="480"/>
      <c r="G365" s="480"/>
      <c r="H365" s="480"/>
      <c r="I365" s="480"/>
      <c r="J365" s="480"/>
      <c r="K365" s="480"/>
      <c r="L365" s="480"/>
      <c r="M365" s="480"/>
      <c r="N365" s="480"/>
      <c r="O365" s="480"/>
      <c r="P365" s="480"/>
      <c r="Q365" s="480"/>
      <c r="R365" s="480"/>
      <c r="S365" s="480"/>
      <c r="T365" s="480"/>
      <c r="U365" s="480"/>
    </row>
    <row r="366" customFormat="false" ht="12.75" hidden="false" customHeight="false" outlineLevel="1" collapsed="false">
      <c r="A366" s="418"/>
      <c r="B366" s="480"/>
      <c r="C366" s="480"/>
      <c r="D366" s="480"/>
      <c r="E366" s="480"/>
      <c r="F366" s="480"/>
      <c r="G366" s="480"/>
      <c r="H366" s="480"/>
      <c r="I366" s="480"/>
      <c r="J366" s="480"/>
      <c r="K366" s="480"/>
      <c r="L366" s="480"/>
      <c r="M366" s="480"/>
      <c r="N366" s="480"/>
      <c r="O366" s="480"/>
      <c r="P366" s="480"/>
      <c r="Q366" s="480"/>
      <c r="R366" s="480"/>
      <c r="S366" s="480"/>
      <c r="T366" s="480"/>
      <c r="U366" s="480"/>
    </row>
    <row r="367" customFormat="false" ht="12.75" hidden="false" customHeight="false" outlineLevel="1" collapsed="false">
      <c r="A367" s="177"/>
      <c r="B367" s="480"/>
      <c r="C367" s="480"/>
      <c r="D367" s="480"/>
      <c r="E367" s="480"/>
      <c r="F367" s="480"/>
      <c r="G367" s="480"/>
      <c r="H367" s="480"/>
      <c r="I367" s="480"/>
      <c r="J367" s="480"/>
      <c r="K367" s="480"/>
      <c r="L367" s="480"/>
      <c r="M367" s="480"/>
      <c r="N367" s="480"/>
      <c r="O367" s="480"/>
      <c r="P367" s="480"/>
      <c r="Q367" s="480"/>
      <c r="R367" s="480"/>
      <c r="S367" s="480"/>
      <c r="T367" s="480"/>
      <c r="U367" s="480"/>
    </row>
    <row r="368" customFormat="false" ht="12.75" hidden="false" customHeight="false" outlineLevel="1" collapsed="false">
      <c r="A368" s="177"/>
      <c r="B368" s="480"/>
      <c r="C368" s="480"/>
      <c r="D368" s="480"/>
      <c r="E368" s="480"/>
      <c r="F368" s="480"/>
      <c r="G368" s="480"/>
      <c r="H368" s="480"/>
      <c r="I368" s="480"/>
      <c r="J368" s="480"/>
      <c r="K368" s="480"/>
      <c r="L368" s="480"/>
      <c r="M368" s="480"/>
      <c r="N368" s="480"/>
      <c r="O368" s="480"/>
      <c r="P368" s="480"/>
      <c r="Q368" s="480"/>
      <c r="R368" s="480"/>
      <c r="S368" s="480"/>
      <c r="T368" s="480"/>
      <c r="U368" s="480"/>
    </row>
    <row r="369" customFormat="false" ht="12.75" hidden="false" customHeight="false" outlineLevel="1" collapsed="false">
      <c r="A369" s="177"/>
      <c r="B369" s="480"/>
      <c r="C369" s="480"/>
      <c r="D369" s="480"/>
      <c r="E369" s="480"/>
      <c r="F369" s="480"/>
      <c r="G369" s="480"/>
      <c r="H369" s="480"/>
      <c r="I369" s="480"/>
      <c r="J369" s="480"/>
      <c r="K369" s="480"/>
      <c r="L369" s="480"/>
      <c r="M369" s="480"/>
      <c r="N369" s="480"/>
      <c r="O369" s="480"/>
      <c r="P369" s="480"/>
      <c r="Q369" s="480"/>
      <c r="R369" s="480"/>
      <c r="S369" s="480"/>
      <c r="T369" s="480"/>
      <c r="U369" s="480"/>
    </row>
    <row r="370" customFormat="false" ht="12.75" hidden="false" customHeight="false" outlineLevel="1" collapsed="false">
      <c r="A370" s="177"/>
      <c r="B370" s="480"/>
      <c r="C370" s="480"/>
      <c r="D370" s="480"/>
      <c r="E370" s="480"/>
      <c r="F370" s="480"/>
      <c r="G370" s="480"/>
      <c r="H370" s="480"/>
      <c r="I370" s="480"/>
      <c r="J370" s="480"/>
      <c r="K370" s="480"/>
      <c r="L370" s="480"/>
      <c r="M370" s="480"/>
      <c r="N370" s="480"/>
      <c r="O370" s="480"/>
      <c r="P370" s="480"/>
      <c r="Q370" s="480"/>
      <c r="R370" s="480"/>
      <c r="S370" s="480"/>
      <c r="T370" s="480"/>
      <c r="U370" s="480"/>
    </row>
    <row r="371" customFormat="false" ht="12.75" hidden="false" customHeight="false" outlineLevel="1" collapsed="false">
      <c r="A371" s="177"/>
      <c r="B371" s="480"/>
      <c r="C371" s="480"/>
      <c r="D371" s="480"/>
      <c r="E371" s="480"/>
      <c r="F371" s="480"/>
      <c r="G371" s="480"/>
      <c r="H371" s="480"/>
      <c r="I371" s="480"/>
      <c r="J371" s="480"/>
      <c r="K371" s="480"/>
      <c r="L371" s="480"/>
      <c r="M371" s="480"/>
      <c r="N371" s="480"/>
      <c r="O371" s="480"/>
      <c r="P371" s="480"/>
      <c r="Q371" s="480"/>
      <c r="R371" s="480"/>
      <c r="S371" s="480"/>
      <c r="T371" s="480"/>
      <c r="U371" s="480"/>
    </row>
    <row r="372" customFormat="false" ht="12.75" hidden="false" customHeight="false" outlineLevel="1" collapsed="false">
      <c r="A372" s="219"/>
      <c r="B372" s="480"/>
      <c r="C372" s="480"/>
      <c r="D372" s="480"/>
      <c r="E372" s="480"/>
      <c r="F372" s="480"/>
      <c r="G372" s="480"/>
      <c r="H372" s="480"/>
      <c r="I372" s="480"/>
      <c r="J372" s="480"/>
      <c r="K372" s="480"/>
      <c r="L372" s="480"/>
      <c r="M372" s="480"/>
      <c r="N372" s="480"/>
      <c r="O372" s="480"/>
      <c r="P372" s="480"/>
      <c r="Q372" s="480"/>
      <c r="R372" s="480"/>
      <c r="S372" s="480"/>
      <c r="T372" s="480"/>
      <c r="U372" s="480"/>
    </row>
    <row r="373" customFormat="false" ht="12.75" hidden="false" customHeight="false" outlineLevel="1" collapsed="false">
      <c r="A373" s="418"/>
      <c r="B373" s="480"/>
      <c r="C373" s="480"/>
      <c r="D373" s="480"/>
      <c r="E373" s="480"/>
      <c r="F373" s="480"/>
      <c r="G373" s="480"/>
      <c r="H373" s="480"/>
      <c r="I373" s="480"/>
      <c r="J373" s="480"/>
      <c r="K373" s="480"/>
      <c r="L373" s="480"/>
      <c r="M373" s="480"/>
      <c r="N373" s="480"/>
      <c r="O373" s="480"/>
      <c r="P373" s="480"/>
      <c r="Q373" s="480"/>
      <c r="R373" s="480"/>
      <c r="S373" s="480"/>
      <c r="T373" s="480"/>
      <c r="U373" s="480"/>
    </row>
    <row r="374" customFormat="false" ht="12.75" hidden="false" customHeight="false" outlineLevel="1" collapsed="false">
      <c r="A374" s="131"/>
      <c r="B374" s="480"/>
      <c r="C374" s="480"/>
      <c r="D374" s="480"/>
      <c r="E374" s="480"/>
      <c r="F374" s="480"/>
      <c r="G374" s="480"/>
      <c r="H374" s="480"/>
      <c r="I374" s="480"/>
      <c r="J374" s="480"/>
      <c r="K374" s="480"/>
      <c r="L374" s="480"/>
      <c r="M374" s="480"/>
      <c r="N374" s="480"/>
      <c r="O374" s="480"/>
      <c r="P374" s="480"/>
      <c r="Q374" s="480"/>
      <c r="R374" s="480"/>
      <c r="S374" s="480"/>
      <c r="T374" s="480"/>
      <c r="U374" s="480"/>
    </row>
    <row r="375" customFormat="false" ht="12.75" hidden="false" customHeight="false" outlineLevel="1" collapsed="false">
      <c r="A375" s="418"/>
      <c r="B375" s="480"/>
      <c r="C375" s="480"/>
      <c r="D375" s="480"/>
      <c r="E375" s="480"/>
      <c r="F375" s="480"/>
      <c r="G375" s="480"/>
      <c r="H375" s="480"/>
      <c r="I375" s="480"/>
      <c r="J375" s="480"/>
      <c r="K375" s="480"/>
      <c r="L375" s="480"/>
      <c r="M375" s="480"/>
      <c r="N375" s="480"/>
      <c r="O375" s="480"/>
      <c r="P375" s="480"/>
      <c r="Q375" s="480"/>
      <c r="R375" s="480"/>
      <c r="S375" s="480"/>
      <c r="T375" s="480"/>
      <c r="U375" s="480"/>
    </row>
    <row r="376" customFormat="false" ht="12.75" hidden="false" customHeight="false" outlineLevel="1" collapsed="false">
      <c r="A376" s="418"/>
      <c r="B376" s="480"/>
      <c r="C376" s="480"/>
      <c r="D376" s="480"/>
      <c r="E376" s="480"/>
      <c r="F376" s="480"/>
      <c r="G376" s="480"/>
      <c r="H376" s="480"/>
      <c r="I376" s="480"/>
      <c r="J376" s="480"/>
      <c r="K376" s="480"/>
      <c r="L376" s="480"/>
      <c r="M376" s="480"/>
      <c r="N376" s="480"/>
      <c r="O376" s="480"/>
      <c r="P376" s="480"/>
      <c r="Q376" s="480"/>
      <c r="R376" s="480"/>
      <c r="S376" s="480"/>
      <c r="T376" s="480"/>
      <c r="U376" s="480"/>
    </row>
    <row r="377" customFormat="false" ht="12.75" hidden="false" customHeight="false" outlineLevel="1" collapsed="false">
      <c r="A377" s="418"/>
      <c r="B377" s="480"/>
      <c r="C377" s="480"/>
      <c r="D377" s="480"/>
      <c r="E377" s="480"/>
      <c r="F377" s="480"/>
      <c r="G377" s="480"/>
      <c r="H377" s="480"/>
      <c r="I377" s="480"/>
      <c r="J377" s="480"/>
      <c r="K377" s="480"/>
      <c r="L377" s="480"/>
      <c r="M377" s="480"/>
      <c r="N377" s="480"/>
      <c r="O377" s="480"/>
      <c r="P377" s="480"/>
      <c r="Q377" s="480"/>
      <c r="R377" s="480"/>
      <c r="S377" s="480"/>
      <c r="T377" s="480"/>
      <c r="U377" s="480"/>
    </row>
    <row r="378" customFormat="false" ht="12.75" hidden="false" customHeight="false" outlineLevel="1" collapsed="false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13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</row>
    <row r="380" customFormat="false" ht="18.75" hidden="false" customHeight="false" outlineLevel="1" collapsed="false">
      <c r="A380" s="479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418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418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31"/>
      <c r="B383" s="131"/>
      <c r="C383" s="131"/>
      <c r="D383" s="131"/>
      <c r="E383" s="131"/>
      <c r="F383" s="131"/>
      <c r="G383" s="131"/>
      <c r="H383" s="131"/>
      <c r="I383" s="131"/>
      <c r="J383" s="131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219"/>
      <c r="B384" s="216"/>
      <c r="C384" s="216"/>
      <c r="D384" s="216"/>
      <c r="E384" s="216"/>
      <c r="F384" s="216"/>
      <c r="G384" s="216"/>
      <c r="H384" s="216"/>
      <c r="I384" s="216"/>
      <c r="J384" s="216"/>
      <c r="K384" s="216"/>
      <c r="L384" s="216"/>
      <c r="M384" s="216"/>
      <c r="N384" s="216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418"/>
      <c r="B385" s="131"/>
      <c r="C385" s="131"/>
      <c r="D385" s="131"/>
      <c r="E385" s="131"/>
      <c r="F385" s="131"/>
      <c r="G385" s="131"/>
      <c r="H385" s="131"/>
      <c r="I385" s="131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90"/>
      <c r="C386" s="490"/>
      <c r="D386" s="490"/>
      <c r="E386" s="490"/>
      <c r="F386" s="490"/>
      <c r="G386" s="490"/>
      <c r="H386" s="490"/>
      <c r="I386" s="490"/>
      <c r="J386" s="490"/>
      <c r="K386" s="490"/>
      <c r="L386" s="490"/>
      <c r="M386" s="490"/>
      <c r="N386" s="490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90"/>
      <c r="C387" s="490"/>
      <c r="D387" s="490"/>
      <c r="E387" s="490"/>
      <c r="F387" s="490"/>
      <c r="G387" s="490"/>
      <c r="H387" s="490"/>
      <c r="I387" s="490"/>
      <c r="J387" s="490"/>
      <c r="K387" s="490"/>
      <c r="L387" s="490"/>
      <c r="M387" s="490"/>
      <c r="N387" s="490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90"/>
      <c r="C388" s="490"/>
      <c r="D388" s="490"/>
      <c r="E388" s="490"/>
      <c r="F388" s="490"/>
      <c r="G388" s="490"/>
      <c r="H388" s="490"/>
      <c r="I388" s="490"/>
      <c r="J388" s="490"/>
      <c r="K388" s="490"/>
      <c r="L388" s="490"/>
      <c r="M388" s="490"/>
      <c r="N388" s="490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90"/>
      <c r="C389" s="490"/>
      <c r="D389" s="490"/>
      <c r="E389" s="490"/>
      <c r="F389" s="490"/>
      <c r="G389" s="490"/>
      <c r="H389" s="490"/>
      <c r="I389" s="490"/>
      <c r="J389" s="490"/>
      <c r="K389" s="490"/>
      <c r="L389" s="490"/>
      <c r="M389" s="490"/>
      <c r="N389" s="490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90"/>
      <c r="C390" s="490"/>
      <c r="D390" s="490"/>
      <c r="E390" s="490"/>
      <c r="F390" s="490"/>
      <c r="G390" s="490"/>
      <c r="H390" s="490"/>
      <c r="I390" s="490"/>
      <c r="J390" s="490"/>
      <c r="K390" s="490"/>
      <c r="L390" s="490"/>
      <c r="M390" s="490"/>
      <c r="N390" s="490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177"/>
      <c r="B391" s="490"/>
      <c r="C391" s="490"/>
      <c r="D391" s="490"/>
      <c r="E391" s="490"/>
      <c r="F391" s="490"/>
      <c r="G391" s="490"/>
      <c r="H391" s="490"/>
      <c r="I391" s="490"/>
      <c r="J391" s="490"/>
      <c r="K391" s="490"/>
      <c r="L391" s="490"/>
      <c r="M391" s="490"/>
      <c r="N391" s="490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418"/>
      <c r="B392" s="490"/>
      <c r="C392" s="490"/>
      <c r="D392" s="490"/>
      <c r="E392" s="490"/>
      <c r="F392" s="490"/>
      <c r="G392" s="490"/>
      <c r="H392" s="490"/>
      <c r="I392" s="490"/>
      <c r="J392" s="490"/>
      <c r="K392" s="490"/>
      <c r="L392" s="490"/>
      <c r="M392" s="490"/>
      <c r="N392" s="490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90"/>
      <c r="C393" s="490"/>
      <c r="D393" s="490"/>
      <c r="E393" s="490"/>
      <c r="F393" s="490"/>
      <c r="G393" s="490"/>
      <c r="H393" s="490"/>
      <c r="I393" s="490"/>
      <c r="J393" s="490"/>
      <c r="K393" s="490"/>
      <c r="L393" s="490"/>
      <c r="M393" s="490"/>
      <c r="N393" s="490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77"/>
      <c r="B394" s="490"/>
      <c r="C394" s="490"/>
      <c r="D394" s="490"/>
      <c r="E394" s="490"/>
      <c r="F394" s="490"/>
      <c r="G394" s="490"/>
      <c r="H394" s="490"/>
      <c r="I394" s="490"/>
      <c r="J394" s="490"/>
      <c r="K394" s="490"/>
      <c r="L394" s="490"/>
      <c r="M394" s="490"/>
      <c r="N394" s="490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90"/>
      <c r="C395" s="490"/>
      <c r="D395" s="490"/>
      <c r="E395" s="490"/>
      <c r="F395" s="490"/>
      <c r="G395" s="490"/>
      <c r="H395" s="490"/>
      <c r="I395" s="490"/>
      <c r="J395" s="490"/>
      <c r="K395" s="490"/>
      <c r="L395" s="490"/>
      <c r="M395" s="490"/>
      <c r="N395" s="490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90"/>
      <c r="C396" s="490"/>
      <c r="D396" s="490"/>
      <c r="E396" s="490"/>
      <c r="F396" s="490"/>
      <c r="G396" s="490"/>
      <c r="H396" s="490"/>
      <c r="I396" s="490"/>
      <c r="J396" s="490"/>
      <c r="K396" s="490"/>
      <c r="L396" s="490"/>
      <c r="M396" s="490"/>
      <c r="N396" s="490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90"/>
      <c r="C397" s="490"/>
      <c r="D397" s="490"/>
      <c r="E397" s="490"/>
      <c r="F397" s="490"/>
      <c r="G397" s="490"/>
      <c r="H397" s="490"/>
      <c r="I397" s="490"/>
      <c r="J397" s="490"/>
      <c r="K397" s="490"/>
      <c r="L397" s="490"/>
      <c r="M397" s="490"/>
      <c r="N397" s="490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90"/>
      <c r="C398" s="490"/>
      <c r="D398" s="490"/>
      <c r="E398" s="490"/>
      <c r="F398" s="490"/>
      <c r="G398" s="490"/>
      <c r="H398" s="490"/>
      <c r="I398" s="490"/>
      <c r="J398" s="490"/>
      <c r="K398" s="490"/>
      <c r="L398" s="490"/>
      <c r="M398" s="490"/>
      <c r="N398" s="490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177"/>
      <c r="B399" s="490"/>
      <c r="C399" s="490"/>
      <c r="D399" s="490"/>
      <c r="E399" s="490"/>
      <c r="F399" s="490"/>
      <c r="G399" s="490"/>
      <c r="H399" s="490"/>
      <c r="I399" s="490"/>
      <c r="J399" s="490"/>
      <c r="K399" s="490"/>
      <c r="L399" s="490"/>
      <c r="M399" s="490"/>
      <c r="N399" s="490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77"/>
      <c r="B400" s="490"/>
      <c r="C400" s="490"/>
      <c r="D400" s="490"/>
      <c r="E400" s="490"/>
      <c r="F400" s="490"/>
      <c r="G400" s="490"/>
      <c r="H400" s="490"/>
      <c r="I400" s="490"/>
      <c r="J400" s="490"/>
      <c r="K400" s="490"/>
      <c r="L400" s="490"/>
      <c r="M400" s="490"/>
      <c r="N400" s="490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77"/>
      <c r="B401" s="490"/>
      <c r="C401" s="490"/>
      <c r="D401" s="490"/>
      <c r="E401" s="490"/>
      <c r="F401" s="490"/>
      <c r="G401" s="490"/>
      <c r="H401" s="490"/>
      <c r="I401" s="490"/>
      <c r="J401" s="490"/>
      <c r="K401" s="490"/>
      <c r="L401" s="490"/>
      <c r="M401" s="490"/>
      <c r="N401" s="490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177"/>
      <c r="B402" s="490"/>
      <c r="C402" s="490"/>
      <c r="D402" s="490"/>
      <c r="E402" s="490"/>
      <c r="F402" s="490"/>
      <c r="G402" s="490"/>
      <c r="H402" s="490"/>
      <c r="I402" s="490"/>
      <c r="J402" s="490"/>
      <c r="K402" s="490"/>
      <c r="L402" s="490"/>
      <c r="M402" s="490"/>
      <c r="N402" s="490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77"/>
      <c r="B403" s="490"/>
      <c r="C403" s="490"/>
      <c r="D403" s="490"/>
      <c r="E403" s="490"/>
      <c r="F403" s="490"/>
      <c r="G403" s="490"/>
      <c r="H403" s="490"/>
      <c r="I403" s="490"/>
      <c r="J403" s="490"/>
      <c r="K403" s="490"/>
      <c r="L403" s="490"/>
      <c r="M403" s="490"/>
      <c r="N403" s="490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177"/>
      <c r="B404" s="490"/>
      <c r="C404" s="490"/>
      <c r="D404" s="490"/>
      <c r="E404" s="490"/>
      <c r="F404" s="490"/>
      <c r="G404" s="490"/>
      <c r="H404" s="490"/>
      <c r="I404" s="490"/>
      <c r="J404" s="490"/>
      <c r="K404" s="490"/>
      <c r="L404" s="490"/>
      <c r="M404" s="490"/>
      <c r="N404" s="490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418"/>
      <c r="B405" s="490"/>
      <c r="C405" s="490"/>
      <c r="D405" s="490"/>
      <c r="E405" s="490"/>
      <c r="F405" s="490"/>
      <c r="G405" s="490"/>
      <c r="H405" s="490"/>
      <c r="I405" s="490"/>
      <c r="J405" s="490"/>
      <c r="K405" s="490"/>
      <c r="L405" s="490"/>
      <c r="M405" s="490"/>
      <c r="N405" s="490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31"/>
      <c r="B406" s="490"/>
      <c r="C406" s="490"/>
      <c r="D406" s="490"/>
      <c r="E406" s="490"/>
      <c r="F406" s="490"/>
      <c r="G406" s="490"/>
      <c r="H406" s="490"/>
      <c r="I406" s="490"/>
      <c r="J406" s="490"/>
      <c r="K406" s="490"/>
      <c r="L406" s="490"/>
      <c r="M406" s="490"/>
      <c r="N406" s="490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177"/>
      <c r="B407" s="490"/>
      <c r="C407" s="490"/>
      <c r="D407" s="490"/>
      <c r="E407" s="490"/>
      <c r="F407" s="490"/>
      <c r="G407" s="490"/>
      <c r="H407" s="490"/>
      <c r="I407" s="490"/>
      <c r="J407" s="490"/>
      <c r="K407" s="490"/>
      <c r="L407" s="490"/>
      <c r="M407" s="490"/>
      <c r="N407" s="490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418"/>
      <c r="B408" s="490"/>
      <c r="C408" s="490"/>
      <c r="D408" s="490"/>
      <c r="E408" s="490"/>
      <c r="F408" s="490"/>
      <c r="G408" s="490"/>
      <c r="H408" s="490"/>
      <c r="I408" s="490"/>
      <c r="J408" s="490"/>
      <c r="K408" s="490"/>
      <c r="L408" s="490"/>
      <c r="M408" s="490"/>
      <c r="N408" s="490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177"/>
      <c r="B409" s="490"/>
      <c r="C409" s="490"/>
      <c r="D409" s="490"/>
      <c r="E409" s="490"/>
      <c r="F409" s="490"/>
      <c r="G409" s="490"/>
      <c r="H409" s="490"/>
      <c r="I409" s="490"/>
      <c r="J409" s="490"/>
      <c r="K409" s="490"/>
      <c r="L409" s="490"/>
      <c r="M409" s="490"/>
      <c r="N409" s="490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418"/>
      <c r="B410" s="490"/>
      <c r="C410" s="490"/>
      <c r="D410" s="490"/>
      <c r="E410" s="490"/>
      <c r="F410" s="490"/>
      <c r="G410" s="490"/>
      <c r="H410" s="490"/>
      <c r="I410" s="490"/>
      <c r="J410" s="490"/>
      <c r="K410" s="490"/>
      <c r="L410" s="490"/>
      <c r="M410" s="490"/>
      <c r="N410" s="490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418"/>
      <c r="B411" s="490"/>
      <c r="C411" s="490"/>
      <c r="D411" s="490"/>
      <c r="E411" s="490"/>
      <c r="F411" s="490"/>
      <c r="G411" s="490"/>
      <c r="H411" s="490"/>
      <c r="I411" s="490"/>
      <c r="J411" s="490"/>
      <c r="K411" s="490"/>
      <c r="L411" s="490"/>
      <c r="M411" s="490"/>
      <c r="N411" s="490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418"/>
      <c r="B412" s="490"/>
      <c r="C412" s="490"/>
      <c r="D412" s="490"/>
      <c r="E412" s="490"/>
      <c r="F412" s="490"/>
      <c r="G412" s="490"/>
      <c r="H412" s="490"/>
      <c r="I412" s="490"/>
      <c r="J412" s="490"/>
      <c r="K412" s="490"/>
      <c r="L412" s="490"/>
      <c r="M412" s="490"/>
      <c r="N412" s="490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418"/>
      <c r="B413" s="490"/>
      <c r="C413" s="490"/>
      <c r="D413" s="0"/>
      <c r="E413" s="0"/>
      <c r="F413" s="0"/>
      <c r="G413" s="0"/>
      <c r="H413" s="0"/>
      <c r="I413" s="490"/>
      <c r="J413" s="490"/>
      <c r="K413" s="490"/>
      <c r="L413" s="490"/>
      <c r="M413" s="490"/>
      <c r="N413" s="490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418"/>
      <c r="B414" s="490"/>
      <c r="C414" s="490"/>
      <c r="D414" s="0"/>
      <c r="E414" s="0"/>
      <c r="F414" s="0"/>
      <c r="G414" s="0"/>
      <c r="H414" s="0"/>
      <c r="I414" s="490"/>
      <c r="J414" s="490"/>
      <c r="K414" s="490"/>
      <c r="L414" s="490"/>
      <c r="M414" s="490"/>
      <c r="N414" s="490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418"/>
      <c r="B415" s="490"/>
      <c r="C415" s="490"/>
      <c r="D415" s="0"/>
      <c r="E415" s="0"/>
      <c r="F415" s="0"/>
      <c r="G415" s="0"/>
      <c r="H415" s="0"/>
      <c r="I415" s="490"/>
      <c r="J415" s="490"/>
      <c r="K415" s="490"/>
      <c r="L415" s="490"/>
      <c r="M415" s="490"/>
      <c r="N415" s="490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418"/>
      <c r="B416" s="490"/>
      <c r="C416" s="490"/>
      <c r="D416" s="0"/>
      <c r="E416" s="0"/>
      <c r="F416" s="0"/>
      <c r="G416" s="0"/>
      <c r="H416" s="0"/>
      <c r="I416" s="490"/>
      <c r="J416" s="490"/>
      <c r="K416" s="490"/>
      <c r="L416" s="490"/>
      <c r="M416" s="490"/>
      <c r="N416" s="490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418"/>
      <c r="B417" s="490"/>
      <c r="C417" s="490"/>
      <c r="D417" s="0"/>
      <c r="E417" s="0"/>
      <c r="F417" s="0"/>
      <c r="G417" s="0"/>
      <c r="H417" s="0"/>
      <c r="I417" s="490"/>
      <c r="J417" s="490"/>
      <c r="K417" s="490"/>
      <c r="L417" s="490"/>
      <c r="M417" s="490"/>
      <c r="N417" s="490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490"/>
      <c r="C418" s="490"/>
      <c r="D418" s="0"/>
      <c r="E418" s="0"/>
      <c r="F418" s="0"/>
      <c r="G418" s="0"/>
      <c r="H418" s="0"/>
      <c r="I418" s="490"/>
      <c r="J418" s="490"/>
      <c r="K418" s="490"/>
      <c r="L418" s="490"/>
      <c r="M418" s="490"/>
      <c r="N418" s="490"/>
      <c r="O418" s="490"/>
      <c r="P418" s="490"/>
      <c r="Q418" s="490"/>
      <c r="R418" s="490"/>
      <c r="S418" s="490"/>
      <c r="T418" s="490"/>
      <c r="U418" s="490"/>
    </row>
    <row r="419" customFormat="false" ht="12.75" hidden="false" customHeight="false" outlineLevel="1" collapsed="false">
      <c r="A419" s="131"/>
      <c r="B419" s="490"/>
      <c r="C419" s="490"/>
      <c r="D419" s="0"/>
      <c r="E419" s="0"/>
      <c r="F419" s="0"/>
      <c r="G419" s="0"/>
      <c r="H419" s="0"/>
      <c r="I419" s="490"/>
      <c r="J419" s="490"/>
      <c r="K419" s="490"/>
      <c r="L419" s="490"/>
      <c r="M419" s="490"/>
      <c r="N419" s="490"/>
      <c r="O419" s="490"/>
      <c r="P419" s="490"/>
      <c r="Q419" s="490"/>
      <c r="R419" s="490"/>
      <c r="S419" s="490"/>
      <c r="T419" s="490"/>
      <c r="U419" s="490"/>
    </row>
    <row r="420" customFormat="false" ht="12.75" hidden="false" customHeight="false" outlineLevel="1" collapsed="false">
      <c r="A420" s="131"/>
      <c r="B420" s="490"/>
      <c r="C420" s="490"/>
      <c r="D420" s="0"/>
      <c r="E420" s="0"/>
      <c r="F420" s="0"/>
      <c r="G420" s="0"/>
      <c r="H420" s="0"/>
      <c r="I420" s="490"/>
      <c r="J420" s="490"/>
      <c r="K420" s="490"/>
      <c r="L420" s="490"/>
      <c r="M420" s="490"/>
      <c r="N420" s="490"/>
      <c r="O420" s="490"/>
      <c r="P420" s="490"/>
      <c r="Q420" s="490"/>
      <c r="R420" s="490"/>
      <c r="S420" s="490"/>
      <c r="T420" s="490"/>
      <c r="U420" s="490"/>
    </row>
    <row r="421" customFormat="false" ht="12.75" hidden="false" customHeight="false" outlineLevel="1" collapsed="false">
      <c r="A421" s="131"/>
      <c r="B421" s="490"/>
      <c r="C421" s="490"/>
      <c r="D421" s="0"/>
      <c r="E421" s="0"/>
      <c r="F421" s="0"/>
      <c r="G421" s="0"/>
      <c r="H421" s="0"/>
      <c r="I421" s="490"/>
      <c r="J421" s="490"/>
      <c r="K421" s="490"/>
      <c r="L421" s="490"/>
      <c r="M421" s="490"/>
      <c r="N421" s="490"/>
      <c r="O421" s="490"/>
      <c r="P421" s="490"/>
      <c r="Q421" s="490"/>
      <c r="R421" s="490"/>
      <c r="S421" s="490"/>
      <c r="T421" s="490"/>
      <c r="U421" s="490"/>
    </row>
    <row r="422" customFormat="false" ht="12.75" hidden="false" customHeight="false" outlineLevel="1" collapsed="false">
      <c r="A422" s="131"/>
      <c r="B422" s="490"/>
      <c r="C422" s="490"/>
      <c r="D422" s="0"/>
      <c r="E422" s="0"/>
      <c r="F422" s="0"/>
      <c r="G422" s="0"/>
      <c r="H422" s="0"/>
      <c r="I422" s="490"/>
      <c r="J422" s="490"/>
      <c r="K422" s="490"/>
      <c r="L422" s="490"/>
      <c r="M422" s="490"/>
      <c r="N422" s="490"/>
      <c r="O422" s="490"/>
      <c r="P422" s="490"/>
      <c r="Q422" s="490"/>
      <c r="R422" s="490"/>
      <c r="S422" s="490"/>
      <c r="T422" s="490"/>
      <c r="U422" s="490"/>
    </row>
    <row r="423" customFormat="false" ht="12.75" hidden="false" customHeight="false" outlineLevel="1" collapsed="false">
      <c r="A423" s="131"/>
      <c r="B423" s="490"/>
      <c r="C423" s="490"/>
      <c r="D423" s="490"/>
      <c r="E423" s="490"/>
      <c r="F423" s="490"/>
      <c r="G423" s="490"/>
      <c r="H423" s="490"/>
      <c r="I423" s="490"/>
      <c r="J423" s="490"/>
      <c r="K423" s="490"/>
      <c r="L423" s="490"/>
      <c r="M423" s="490"/>
      <c r="N423" s="490"/>
      <c r="O423" s="490"/>
      <c r="P423" s="490"/>
      <c r="Q423" s="490"/>
      <c r="R423" s="490"/>
      <c r="S423" s="490"/>
      <c r="T423" s="490"/>
      <c r="U423" s="490"/>
    </row>
    <row r="424" customFormat="false" ht="12.75" hidden="false" customHeight="false" outlineLevel="1" collapsed="false">
      <c r="A424" s="418"/>
      <c r="B424" s="490"/>
      <c r="C424" s="490"/>
      <c r="D424" s="490"/>
      <c r="E424" s="490"/>
      <c r="F424" s="490"/>
      <c r="G424" s="490"/>
      <c r="H424" s="490"/>
      <c r="I424" s="490"/>
      <c r="J424" s="490"/>
      <c r="K424" s="490"/>
      <c r="L424" s="490"/>
      <c r="M424" s="490"/>
      <c r="N424" s="490"/>
      <c r="O424" s="490"/>
      <c r="P424" s="490"/>
      <c r="Q424" s="490"/>
      <c r="R424" s="490"/>
      <c r="S424" s="490"/>
      <c r="T424" s="490"/>
      <c r="U424" s="490"/>
    </row>
    <row r="425" customFormat="false" ht="12.75" hidden="false" customHeight="false" outlineLevel="1" collapsed="false">
      <c r="A425" s="131"/>
      <c r="B425" s="490"/>
      <c r="C425" s="490"/>
      <c r="D425" s="490"/>
      <c r="E425" s="490"/>
      <c r="F425" s="490"/>
      <c r="G425" s="490"/>
      <c r="H425" s="490"/>
      <c r="I425" s="490"/>
      <c r="J425" s="490"/>
      <c r="K425" s="490"/>
      <c r="L425" s="490"/>
      <c r="M425" s="490"/>
      <c r="N425" s="490"/>
      <c r="O425" s="490"/>
      <c r="P425" s="490"/>
      <c r="Q425" s="490"/>
      <c r="R425" s="490"/>
      <c r="S425" s="490"/>
      <c r="T425" s="490"/>
      <c r="U425" s="490"/>
    </row>
    <row r="426" customFormat="false" ht="12.75" hidden="false" customHeight="false" outlineLevel="1" collapsed="false">
      <c r="A426" s="131"/>
      <c r="B426" s="490"/>
      <c r="C426" s="490"/>
      <c r="D426" s="490"/>
      <c r="E426" s="490"/>
      <c r="F426" s="490"/>
      <c r="G426" s="490"/>
      <c r="H426" s="490"/>
      <c r="I426" s="490"/>
      <c r="J426" s="490"/>
      <c r="K426" s="490"/>
      <c r="L426" s="490"/>
      <c r="M426" s="490"/>
      <c r="N426" s="490"/>
      <c r="O426" s="490"/>
      <c r="P426" s="490"/>
      <c r="Q426" s="490"/>
      <c r="R426" s="490"/>
      <c r="S426" s="490"/>
      <c r="T426" s="490"/>
      <c r="U426" s="490"/>
    </row>
    <row r="427" customFormat="false" ht="12.75" hidden="false" customHeight="false" outlineLevel="1" collapsed="false">
      <c r="A427" s="418"/>
      <c r="B427" s="490"/>
      <c r="C427" s="490"/>
      <c r="D427" s="490"/>
      <c r="E427" s="490"/>
      <c r="F427" s="490"/>
      <c r="G427" s="490"/>
      <c r="H427" s="490"/>
      <c r="I427" s="490"/>
      <c r="J427" s="490"/>
      <c r="K427" s="490"/>
      <c r="L427" s="490"/>
      <c r="M427" s="490"/>
      <c r="N427" s="490"/>
      <c r="O427" s="490"/>
      <c r="P427" s="490"/>
      <c r="Q427" s="490"/>
      <c r="R427" s="490"/>
      <c r="S427" s="490"/>
      <c r="T427" s="490"/>
      <c r="U427" s="490"/>
    </row>
    <row r="428" customFormat="false" ht="12.75" hidden="false" customHeight="false" outlineLevel="1" collapsed="false">
      <c r="A428" s="418"/>
      <c r="B428" s="490"/>
      <c r="C428" s="490"/>
      <c r="D428" s="490"/>
      <c r="E428" s="490"/>
      <c r="F428" s="490"/>
      <c r="G428" s="490"/>
      <c r="H428" s="490"/>
      <c r="I428" s="490"/>
      <c r="J428" s="490"/>
      <c r="K428" s="490"/>
      <c r="L428" s="490"/>
      <c r="M428" s="490"/>
      <c r="N428" s="490"/>
      <c r="O428" s="490"/>
      <c r="P428" s="490"/>
      <c r="Q428" s="490"/>
      <c r="R428" s="490"/>
      <c r="S428" s="490"/>
      <c r="T428" s="490"/>
      <c r="U428" s="490"/>
    </row>
    <row r="429" customFormat="false" ht="12.75" hidden="false" customHeight="false" outlineLevel="1" collapsed="false">
      <c r="A429" s="131"/>
      <c r="B429" s="490"/>
      <c r="C429" s="490"/>
      <c r="D429" s="490"/>
      <c r="E429" s="490"/>
      <c r="F429" s="490"/>
      <c r="G429" s="490"/>
      <c r="H429" s="490"/>
      <c r="I429" s="490"/>
      <c r="J429" s="490"/>
      <c r="K429" s="490"/>
      <c r="L429" s="490"/>
      <c r="M429" s="490"/>
      <c r="N429" s="490"/>
      <c r="O429" s="490"/>
      <c r="P429" s="490"/>
      <c r="Q429" s="490"/>
      <c r="R429" s="490"/>
      <c r="S429" s="490"/>
      <c r="T429" s="490"/>
      <c r="U429" s="490"/>
    </row>
    <row r="430" customFormat="false" ht="12.75" hidden="false" customHeight="false" outlineLevel="1" collapsed="false">
      <c r="A430" s="131"/>
      <c r="B430" s="490"/>
      <c r="C430" s="490"/>
      <c r="D430" s="490"/>
      <c r="E430" s="490"/>
      <c r="F430" s="490"/>
      <c r="G430" s="490"/>
      <c r="H430" s="490"/>
      <c r="I430" s="490"/>
      <c r="J430" s="490"/>
      <c r="K430" s="490"/>
      <c r="L430" s="490"/>
      <c r="M430" s="490"/>
      <c r="N430" s="490"/>
      <c r="O430" s="490"/>
      <c r="P430" s="490"/>
      <c r="Q430" s="490"/>
      <c r="R430" s="490"/>
      <c r="S430" s="490"/>
      <c r="T430" s="490"/>
      <c r="U430" s="490"/>
    </row>
    <row r="431" customFormat="false" ht="12.75" hidden="false" customHeight="false" outlineLevel="1" collapsed="false">
      <c r="A431" s="131"/>
      <c r="B431" s="490"/>
      <c r="C431" s="490"/>
      <c r="D431" s="490"/>
      <c r="E431" s="490"/>
      <c r="F431" s="490"/>
      <c r="G431" s="490"/>
      <c r="H431" s="490"/>
      <c r="I431" s="490"/>
      <c r="J431" s="490"/>
      <c r="K431" s="490"/>
      <c r="L431" s="490"/>
      <c r="M431" s="490"/>
      <c r="N431" s="490"/>
      <c r="O431" s="490"/>
      <c r="P431" s="490"/>
      <c r="Q431" s="490"/>
      <c r="R431" s="490"/>
      <c r="S431" s="490"/>
      <c r="T431" s="490"/>
      <c r="U431" s="490"/>
    </row>
    <row r="432" customFormat="false" ht="12.75" hidden="false" customHeight="false" outlineLevel="1" collapsed="false">
      <c r="A432" s="131"/>
      <c r="B432" s="490"/>
      <c r="C432" s="490"/>
      <c r="D432" s="490"/>
      <c r="E432" s="490"/>
      <c r="F432" s="490"/>
      <c r="G432" s="490"/>
      <c r="H432" s="490"/>
      <c r="I432" s="490"/>
      <c r="J432" s="490"/>
      <c r="K432" s="490"/>
      <c r="L432" s="490"/>
      <c r="M432" s="490"/>
      <c r="N432" s="490"/>
      <c r="O432" s="490"/>
      <c r="P432" s="490"/>
      <c r="Q432" s="490"/>
      <c r="R432" s="490"/>
      <c r="S432" s="490"/>
      <c r="T432" s="490"/>
      <c r="U432" s="490"/>
    </row>
    <row r="433" customFormat="false" ht="12.75" hidden="false" customHeight="false" outlineLevel="1" collapsed="false">
      <c r="A433" s="131"/>
      <c r="B433" s="490"/>
      <c r="C433" s="490"/>
      <c r="D433" s="490"/>
      <c r="E433" s="490"/>
      <c r="F433" s="490"/>
      <c r="G433" s="490"/>
      <c r="H433" s="490"/>
      <c r="I433" s="490"/>
      <c r="J433" s="490"/>
      <c r="K433" s="490"/>
      <c r="L433" s="490"/>
      <c r="M433" s="490"/>
      <c r="N433" s="490"/>
      <c r="O433" s="490"/>
      <c r="P433" s="490"/>
      <c r="Q433" s="490"/>
      <c r="R433" s="490"/>
      <c r="S433" s="490"/>
      <c r="T433" s="490"/>
      <c r="U433" s="490"/>
    </row>
    <row r="434" customFormat="false" ht="12.75" hidden="false" customHeight="false" outlineLevel="1" collapsed="false">
      <c r="A434" s="131"/>
      <c r="B434" s="490"/>
      <c r="C434" s="490"/>
      <c r="D434" s="490"/>
      <c r="E434" s="490"/>
      <c r="F434" s="490"/>
      <c r="G434" s="490"/>
      <c r="H434" s="490"/>
      <c r="I434" s="490"/>
      <c r="J434" s="490"/>
      <c r="K434" s="490"/>
      <c r="L434" s="490"/>
      <c r="M434" s="490"/>
      <c r="N434" s="490"/>
      <c r="O434" s="490"/>
      <c r="P434" s="490"/>
      <c r="Q434" s="490"/>
      <c r="R434" s="490"/>
      <c r="S434" s="490"/>
      <c r="T434" s="490"/>
      <c r="U434" s="490"/>
    </row>
    <row r="435" customFormat="false" ht="12.75" hidden="false" customHeight="false" outlineLevel="1" collapsed="false">
      <c r="A435" s="131"/>
      <c r="B435" s="490"/>
      <c r="C435" s="490"/>
      <c r="D435" s="490"/>
      <c r="E435" s="490"/>
      <c r="F435" s="490"/>
      <c r="G435" s="490"/>
      <c r="H435" s="490"/>
      <c r="I435" s="490"/>
      <c r="J435" s="490"/>
      <c r="K435" s="490"/>
      <c r="L435" s="490"/>
      <c r="M435" s="490"/>
      <c r="N435" s="490"/>
      <c r="O435" s="490"/>
      <c r="P435" s="490"/>
      <c r="Q435" s="490"/>
      <c r="R435" s="490"/>
      <c r="S435" s="490"/>
      <c r="T435" s="490"/>
      <c r="U435" s="490"/>
    </row>
    <row r="436" customFormat="false" ht="12.75" hidden="false" customHeight="false" outlineLevel="1" collapsed="false">
      <c r="A436" s="131"/>
      <c r="B436" s="490"/>
      <c r="C436" s="490"/>
      <c r="D436" s="490"/>
      <c r="E436" s="490"/>
      <c r="F436" s="490"/>
      <c r="G436" s="490"/>
      <c r="H436" s="490"/>
      <c r="I436" s="490"/>
      <c r="J436" s="490"/>
      <c r="K436" s="490"/>
      <c r="L436" s="490"/>
      <c r="M436" s="490"/>
      <c r="N436" s="490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418"/>
      <c r="B437" s="490"/>
      <c r="C437" s="490"/>
      <c r="D437" s="490"/>
      <c r="E437" s="490"/>
      <c r="F437" s="490"/>
      <c r="G437" s="490"/>
      <c r="H437" s="490"/>
      <c r="I437" s="490"/>
      <c r="J437" s="490"/>
      <c r="K437" s="490"/>
      <c r="L437" s="490"/>
      <c r="M437" s="490"/>
      <c r="N437" s="490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418"/>
      <c r="B438" s="490"/>
      <c r="C438" s="490"/>
      <c r="D438" s="490"/>
      <c r="E438" s="490"/>
      <c r="F438" s="490"/>
      <c r="G438" s="490"/>
      <c r="H438" s="490"/>
      <c r="I438" s="490"/>
      <c r="J438" s="490"/>
      <c r="K438" s="490"/>
      <c r="L438" s="490"/>
      <c r="M438" s="490"/>
      <c r="N438" s="490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418"/>
      <c r="B439" s="490"/>
      <c r="C439" s="490"/>
      <c r="D439" s="490"/>
      <c r="E439" s="490"/>
      <c r="F439" s="490"/>
      <c r="G439" s="490"/>
      <c r="H439" s="490"/>
      <c r="I439" s="490"/>
      <c r="J439" s="490"/>
      <c r="K439" s="490"/>
      <c r="L439" s="490"/>
      <c r="M439" s="490"/>
      <c r="N439" s="490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418"/>
      <c r="B440" s="490"/>
      <c r="C440" s="490"/>
      <c r="D440" s="490"/>
      <c r="E440" s="490"/>
      <c r="F440" s="490"/>
      <c r="G440" s="490"/>
      <c r="H440" s="490"/>
      <c r="I440" s="490"/>
      <c r="J440" s="490"/>
      <c r="K440" s="490"/>
      <c r="L440" s="490"/>
      <c r="M440" s="490"/>
      <c r="N440" s="490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418"/>
      <c r="B441" s="491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1" collapsed="false">
      <c r="A442" s="131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</row>
    <row r="443" customFormat="false" ht="18.75" hidden="false" customHeight="false" outlineLevel="1" collapsed="false">
      <c r="A443" s="478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418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131"/>
      <c r="B446" s="131"/>
      <c r="C446" s="131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1" collapsed="false">
      <c r="A447" s="219"/>
      <c r="B447" s="216"/>
      <c r="C447" s="216"/>
      <c r="D447" s="216"/>
      <c r="E447" s="216"/>
      <c r="F447" s="216"/>
      <c r="G447" s="216"/>
      <c r="H447" s="216"/>
      <c r="I447" s="216"/>
      <c r="J447" s="216"/>
      <c r="K447" s="216"/>
      <c r="L447" s="216"/>
      <c r="M447" s="216"/>
      <c r="N447" s="216"/>
      <c r="O447" s="216"/>
      <c r="P447" s="216"/>
      <c r="Q447" s="216"/>
      <c r="R447" s="216"/>
      <c r="S447" s="216"/>
      <c r="T447" s="216"/>
      <c r="U447" s="216"/>
    </row>
    <row r="448" customFormat="false" ht="12.75" hidden="false" customHeight="false" outlineLevel="1" collapsed="false">
      <c r="A448" s="131"/>
      <c r="B448" s="131"/>
      <c r="C448" s="492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418"/>
      <c r="B449" s="131"/>
      <c r="C449" s="492"/>
      <c r="D449" s="480"/>
      <c r="E449" s="480"/>
      <c r="F449" s="480"/>
      <c r="G449" s="480"/>
      <c r="H449" s="480"/>
      <c r="I449" s="480"/>
      <c r="J449" s="480"/>
      <c r="K449" s="480"/>
      <c r="L449" s="480"/>
      <c r="M449" s="480"/>
      <c r="N449" s="480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492"/>
      <c r="D450" s="492"/>
      <c r="E450" s="492"/>
      <c r="F450" s="492"/>
      <c r="G450" s="492"/>
      <c r="H450" s="492"/>
      <c r="I450" s="492"/>
      <c r="J450" s="492"/>
      <c r="K450" s="492"/>
      <c r="L450" s="492"/>
      <c r="M450" s="492"/>
      <c r="N450" s="492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492"/>
      <c r="D451" s="480"/>
      <c r="E451" s="480"/>
      <c r="F451" s="480"/>
      <c r="G451" s="480"/>
      <c r="H451" s="480"/>
      <c r="I451" s="480"/>
      <c r="J451" s="480"/>
      <c r="K451" s="480"/>
      <c r="L451" s="480"/>
      <c r="M451" s="480"/>
      <c r="N451" s="480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492"/>
      <c r="D452" s="492"/>
      <c r="E452" s="492"/>
      <c r="F452" s="492"/>
      <c r="G452" s="492"/>
      <c r="H452" s="492"/>
      <c r="I452" s="492"/>
      <c r="J452" s="492"/>
      <c r="K452" s="492"/>
      <c r="L452" s="492"/>
      <c r="M452" s="492"/>
      <c r="N452" s="492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1" collapsed="false">
      <c r="A453" s="131"/>
      <c r="B453" s="131"/>
      <c r="C453" s="492"/>
      <c r="D453" s="492"/>
      <c r="E453" s="492"/>
      <c r="F453" s="492"/>
      <c r="G453" s="492"/>
      <c r="H453" s="492"/>
      <c r="I453" s="492"/>
      <c r="J453" s="492"/>
      <c r="K453" s="492"/>
      <c r="L453" s="492"/>
      <c r="M453" s="492"/>
      <c r="N453" s="492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1" collapsed="false">
      <c r="A454" s="484"/>
      <c r="B454" s="131"/>
      <c r="C454" s="492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1" collapsed="false">
      <c r="A455" s="484"/>
      <c r="B455" s="131"/>
      <c r="C455" s="492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1" collapsed="false">
      <c r="A456" s="418"/>
      <c r="B456" s="131"/>
      <c r="C456" s="492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</row>
    <row r="457" customFormat="false" ht="12.75" hidden="false" customHeight="false" outlineLevel="1" collapsed="false">
      <c r="A457" s="131"/>
      <c r="B457" s="491"/>
      <c r="C457" s="493"/>
      <c r="D457" s="493"/>
      <c r="E457" s="493"/>
      <c r="F457" s="493"/>
      <c r="G457" s="493"/>
      <c r="H457" s="493"/>
      <c r="I457" s="493"/>
      <c r="J457" s="493"/>
      <c r="K457" s="493"/>
      <c r="L457" s="493"/>
      <c r="M457" s="493"/>
      <c r="N457" s="493"/>
      <c r="O457" s="131"/>
      <c r="P457" s="131"/>
      <c r="Q457" s="131"/>
      <c r="R457" s="131"/>
      <c r="S457" s="131"/>
      <c r="T457" s="131"/>
      <c r="U457" s="131"/>
    </row>
    <row r="458" customFormat="false" ht="12.75" hidden="false" customHeight="false" outlineLevel="1" collapsed="false">
      <c r="A458" s="131"/>
      <c r="B458" s="131"/>
      <c r="C458" s="492"/>
      <c r="D458" s="131"/>
      <c r="E458" s="131"/>
      <c r="F458" s="131"/>
      <c r="G458" s="131"/>
      <c r="H458" s="131"/>
      <c r="I458" s="131"/>
      <c r="J458" s="131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</row>
    <row r="459" customFormat="false" ht="12.75" hidden="false" customHeight="false" outlineLevel="1" collapsed="false">
      <c r="A459" s="418"/>
      <c r="B459" s="131"/>
      <c r="C459" s="492"/>
      <c r="D459" s="487"/>
      <c r="E459" s="487"/>
      <c r="F459" s="487"/>
      <c r="G459" s="487"/>
      <c r="H459" s="487"/>
      <c r="I459" s="487"/>
      <c r="J459" s="487"/>
      <c r="K459" s="487"/>
      <c r="L459" s="487"/>
      <c r="M459" s="487"/>
      <c r="N459" s="487"/>
      <c r="O459" s="131"/>
      <c r="P459" s="131"/>
      <c r="Q459" s="131"/>
      <c r="R459" s="131"/>
      <c r="S459" s="131"/>
      <c r="T459" s="131"/>
      <c r="U459" s="131"/>
    </row>
    <row r="460" customFormat="false" ht="12.75" hidden="false" customHeight="false" outlineLevel="1" collapsed="false">
      <c r="A460" s="131"/>
      <c r="B460" s="131"/>
      <c r="C460" s="492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31"/>
      <c r="P460" s="131"/>
      <c r="Q460" s="131"/>
      <c r="R460" s="131"/>
      <c r="S460" s="131"/>
      <c r="T460" s="131"/>
      <c r="U460" s="131"/>
    </row>
    <row r="461" customFormat="false" ht="12.75" hidden="false" customHeight="false" outlineLevel="1" collapsed="false">
      <c r="A461" s="418"/>
      <c r="B461" s="131"/>
      <c r="C461" s="492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131"/>
      <c r="P461" s="131"/>
      <c r="Q461" s="131"/>
      <c r="R461" s="131"/>
      <c r="S461" s="131"/>
      <c r="T461" s="131"/>
      <c r="U461" s="131"/>
    </row>
    <row r="462" customFormat="false" ht="12.75" hidden="false" customHeight="false" outlineLevel="1" collapsed="false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</row>
    <row r="463" customFormat="false" ht="12.75" hidden="false" customHeight="false" outlineLevel="1" collapsed="false">
      <c r="A463" s="131"/>
      <c r="B463" s="131"/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</row>
    <row r="464" customFormat="false" ht="18.75" hidden="false" customHeight="false" outlineLevel="1" collapsed="false">
      <c r="A464" s="494"/>
      <c r="B464" s="495"/>
      <c r="C464" s="495"/>
      <c r="D464" s="496"/>
      <c r="E464" s="496"/>
      <c r="F464" s="496"/>
      <c r="G464" s="496"/>
      <c r="H464" s="496"/>
      <c r="I464" s="496"/>
      <c r="J464" s="496"/>
      <c r="K464" s="496"/>
      <c r="L464" s="496"/>
      <c r="M464" s="496"/>
      <c r="N464" s="496"/>
      <c r="O464" s="496"/>
      <c r="P464" s="496"/>
      <c r="Q464" s="496"/>
      <c r="R464" s="496"/>
      <c r="S464" s="496"/>
      <c r="T464" s="496"/>
      <c r="U464" s="496"/>
      <c r="V464" s="496"/>
      <c r="W464" s="496"/>
      <c r="X464" s="496"/>
      <c r="Y464" s="496"/>
      <c r="Z464" s="496"/>
      <c r="AA464" s="496"/>
      <c r="AB464" s="496"/>
      <c r="AC464" s="496"/>
      <c r="AD464" s="496"/>
      <c r="AE464" s="496"/>
      <c r="AF464" s="496"/>
      <c r="AG464" s="496"/>
      <c r="AH464" s="496"/>
      <c r="AI464" s="496"/>
      <c r="AJ464" s="496"/>
      <c r="AK464" s="496"/>
      <c r="AL464" s="496"/>
      <c r="AM464" s="496"/>
      <c r="AN464" s="496"/>
      <c r="AO464" s="496"/>
      <c r="AP464" s="496"/>
      <c r="AQ464" s="496"/>
      <c r="AR464" s="496"/>
      <c r="AS464" s="496"/>
      <c r="AT464" s="496"/>
      <c r="AU464" s="496"/>
      <c r="AV464" s="496"/>
      <c r="AW464" s="496"/>
      <c r="AX464" s="496"/>
      <c r="AY464" s="496"/>
      <c r="AZ464" s="496"/>
      <c r="BA464" s="496"/>
      <c r="BB464" s="496"/>
      <c r="BC464" s="496"/>
      <c r="BD464" s="496"/>
      <c r="BE464" s="496"/>
      <c r="BF464" s="496"/>
      <c r="BG464" s="496"/>
      <c r="BH464" s="496"/>
      <c r="BI464" s="496"/>
      <c r="BJ464" s="496"/>
      <c r="BK464" s="496"/>
      <c r="BL464" s="496"/>
      <c r="BM464" s="496"/>
      <c r="BN464" s="496"/>
      <c r="BO464" s="496"/>
      <c r="BP464" s="496"/>
      <c r="BQ464" s="496"/>
      <c r="BR464" s="496"/>
      <c r="BS464" s="496"/>
      <c r="BT464" s="496"/>
      <c r="BU464" s="496"/>
      <c r="BV464" s="496"/>
      <c r="BW464" s="496"/>
      <c r="BX464" s="496"/>
      <c r="BY464" s="496"/>
      <c r="BZ464" s="496"/>
      <c r="CA464" s="496"/>
      <c r="CB464" s="496"/>
      <c r="CC464" s="496"/>
      <c r="CD464" s="496"/>
      <c r="CE464" s="496"/>
      <c r="CF464" s="496"/>
      <c r="CG464" s="496"/>
      <c r="CH464" s="496"/>
      <c r="CI464" s="496"/>
      <c r="CJ464" s="496"/>
      <c r="CK464" s="496"/>
      <c r="CL464" s="496"/>
      <c r="CM464" s="496"/>
      <c r="CN464" s="496"/>
      <c r="CO464" s="496"/>
      <c r="CP464" s="496"/>
      <c r="CQ464" s="496"/>
      <c r="CR464" s="496"/>
      <c r="CS464" s="496"/>
      <c r="CT464" s="496"/>
      <c r="CU464" s="496"/>
      <c r="CV464" s="496"/>
      <c r="CW464" s="496"/>
      <c r="CX464" s="496"/>
      <c r="CY464" s="496"/>
      <c r="CZ464" s="496"/>
      <c r="DA464" s="496"/>
      <c r="DB464" s="496"/>
      <c r="DC464" s="496"/>
      <c r="DD464" s="496"/>
      <c r="DE464" s="496"/>
      <c r="DF464" s="496"/>
      <c r="DG464" s="496"/>
      <c r="DH464" s="496"/>
      <c r="DI464" s="496"/>
      <c r="DJ464" s="496"/>
      <c r="DK464" s="496"/>
      <c r="DL464" s="496"/>
      <c r="DM464" s="496"/>
      <c r="DN464" s="496"/>
      <c r="DO464" s="496"/>
      <c r="DP464" s="496"/>
      <c r="DQ464" s="496"/>
      <c r="DR464" s="496"/>
      <c r="DS464" s="496"/>
      <c r="DT464" s="496"/>
      <c r="DU464" s="496"/>
      <c r="DV464" s="496"/>
      <c r="DW464" s="496"/>
      <c r="DX464" s="496"/>
      <c r="DY464" s="496"/>
      <c r="DZ464" s="496"/>
      <c r="EA464" s="496"/>
      <c r="EB464" s="496"/>
      <c r="EC464" s="496"/>
      <c r="ED464" s="496"/>
      <c r="EE464" s="496"/>
      <c r="EF464" s="496"/>
      <c r="EG464" s="496"/>
      <c r="EH464" s="496"/>
      <c r="EI464" s="496"/>
      <c r="EJ464" s="496"/>
      <c r="EK464" s="496"/>
      <c r="EL464" s="496"/>
      <c r="EM464" s="496"/>
      <c r="EN464" s="496"/>
      <c r="EO464" s="496"/>
      <c r="EP464" s="496"/>
      <c r="EQ464" s="496"/>
      <c r="ER464" s="496"/>
      <c r="ES464" s="496"/>
      <c r="ET464" s="496"/>
      <c r="EU464" s="496"/>
      <c r="EV464" s="496"/>
      <c r="EW464" s="496"/>
      <c r="EX464" s="496"/>
      <c r="EY464" s="496"/>
      <c r="EZ464" s="496"/>
      <c r="FA464" s="496"/>
      <c r="FB464" s="496"/>
      <c r="FC464" s="496"/>
      <c r="FD464" s="496"/>
      <c r="FE464" s="496"/>
      <c r="FF464" s="496"/>
      <c r="FG464" s="496"/>
      <c r="FH464" s="496"/>
      <c r="FI464" s="496"/>
      <c r="FJ464" s="496"/>
      <c r="FK464" s="496"/>
      <c r="FL464" s="496"/>
      <c r="FM464" s="496"/>
      <c r="FN464" s="496"/>
      <c r="FO464" s="496"/>
      <c r="FP464" s="496"/>
      <c r="FQ464" s="496"/>
      <c r="FR464" s="496"/>
      <c r="FS464" s="496"/>
      <c r="FT464" s="496"/>
      <c r="FU464" s="496"/>
      <c r="FV464" s="496"/>
      <c r="FW464" s="496"/>
      <c r="FX464" s="496"/>
      <c r="FY464" s="496"/>
      <c r="FZ464" s="496"/>
      <c r="GA464" s="496"/>
      <c r="GB464" s="496"/>
      <c r="GC464" s="496"/>
      <c r="GD464" s="496"/>
      <c r="GE464" s="496"/>
      <c r="GF464" s="496"/>
      <c r="GG464" s="496"/>
      <c r="GH464" s="496"/>
      <c r="GI464" s="496"/>
      <c r="GJ464" s="496"/>
      <c r="GK464" s="496"/>
      <c r="GL464" s="496"/>
      <c r="GM464" s="496"/>
      <c r="GN464" s="496"/>
      <c r="GO464" s="496"/>
      <c r="GP464" s="496"/>
      <c r="GQ464" s="496"/>
      <c r="GR464" s="496"/>
      <c r="GS464" s="496"/>
      <c r="GT464" s="496"/>
      <c r="GU464" s="496"/>
      <c r="GV464" s="496"/>
      <c r="GW464" s="496"/>
      <c r="GX464" s="496"/>
      <c r="GY464" s="496"/>
      <c r="GZ464" s="496"/>
      <c r="HA464" s="496"/>
      <c r="HB464" s="496"/>
      <c r="HC464" s="496"/>
      <c r="HD464" s="496"/>
      <c r="HE464" s="496"/>
      <c r="HF464" s="496"/>
      <c r="HG464" s="496"/>
      <c r="HH464" s="496"/>
      <c r="HI464" s="496"/>
      <c r="HJ464" s="496"/>
      <c r="HK464" s="496"/>
      <c r="HL464" s="496"/>
      <c r="HM464" s="496"/>
      <c r="HN464" s="496"/>
      <c r="HO464" s="496"/>
      <c r="HP464" s="496"/>
      <c r="HQ464" s="496"/>
      <c r="HR464" s="496"/>
      <c r="HS464" s="496"/>
      <c r="HT464" s="496"/>
      <c r="HU464" s="496"/>
      <c r="HV464" s="496"/>
      <c r="HW464" s="496"/>
      <c r="HX464" s="496"/>
      <c r="HY464" s="496"/>
      <c r="HZ464" s="496"/>
      <c r="IA464" s="496"/>
      <c r="IB464" s="496"/>
      <c r="IC464" s="496"/>
      <c r="ID464" s="496"/>
      <c r="IE464" s="496"/>
      <c r="IF464" s="496"/>
      <c r="IG464" s="496"/>
      <c r="IH464" s="496"/>
      <c r="II464" s="496"/>
      <c r="IJ464" s="496"/>
      <c r="IK464" s="496"/>
      <c r="IL464" s="496"/>
      <c r="IM464" s="496"/>
      <c r="IN464" s="496"/>
      <c r="IO464" s="496"/>
      <c r="IP464" s="496"/>
      <c r="IQ464" s="496"/>
      <c r="IR464" s="496"/>
      <c r="IS464" s="496"/>
      <c r="IT464" s="496"/>
      <c r="IU464" s="496"/>
      <c r="IV464" s="496"/>
      <c r="IW464" s="496"/>
    </row>
    <row r="465" customFormat="false" ht="12.75" hidden="false" customHeight="false" outlineLevel="1" collapsed="false">
      <c r="A465" s="495"/>
      <c r="B465" s="497"/>
      <c r="C465" s="498"/>
      <c r="D465" s="495"/>
      <c r="E465" s="499"/>
      <c r="F465" s="496"/>
      <c r="G465" s="496"/>
      <c r="H465" s="496"/>
      <c r="I465" s="496"/>
      <c r="J465" s="496"/>
      <c r="K465" s="496"/>
      <c r="L465" s="496"/>
      <c r="M465" s="496"/>
      <c r="N465" s="496"/>
      <c r="O465" s="496"/>
      <c r="P465" s="496"/>
      <c r="Q465" s="496"/>
      <c r="R465" s="496"/>
      <c r="S465" s="496"/>
      <c r="T465" s="496"/>
      <c r="U465" s="496"/>
      <c r="V465" s="496"/>
      <c r="W465" s="496"/>
      <c r="X465" s="496"/>
      <c r="Y465" s="496"/>
      <c r="Z465" s="496"/>
      <c r="AA465" s="496"/>
      <c r="AB465" s="496"/>
      <c r="AC465" s="496"/>
      <c r="AD465" s="496"/>
      <c r="AE465" s="496"/>
      <c r="AF465" s="496"/>
      <c r="AG465" s="496"/>
      <c r="AH465" s="496"/>
      <c r="AI465" s="496"/>
      <c r="AJ465" s="496"/>
      <c r="AK465" s="496"/>
      <c r="AL465" s="496"/>
      <c r="AM465" s="496"/>
      <c r="AN465" s="496"/>
      <c r="AO465" s="496"/>
      <c r="AP465" s="496"/>
      <c r="AQ465" s="496"/>
      <c r="AR465" s="496"/>
      <c r="AS465" s="496"/>
      <c r="AT465" s="496"/>
      <c r="AU465" s="496"/>
      <c r="AV465" s="496"/>
      <c r="AW465" s="496"/>
      <c r="AX465" s="496"/>
      <c r="AY465" s="496"/>
      <c r="AZ465" s="496"/>
      <c r="BA465" s="496"/>
      <c r="BB465" s="496"/>
      <c r="BC465" s="496"/>
      <c r="BD465" s="496"/>
      <c r="BE465" s="496"/>
      <c r="BF465" s="496"/>
      <c r="BG465" s="496"/>
      <c r="BH465" s="496"/>
      <c r="BI465" s="496"/>
      <c r="BJ465" s="496"/>
      <c r="BK465" s="496"/>
      <c r="BL465" s="496"/>
      <c r="BM465" s="496"/>
      <c r="BN465" s="496"/>
      <c r="BO465" s="496"/>
      <c r="BP465" s="496"/>
      <c r="BQ465" s="496"/>
      <c r="BR465" s="496"/>
      <c r="BS465" s="496"/>
      <c r="BT465" s="496"/>
      <c r="BU465" s="496"/>
      <c r="BV465" s="496"/>
      <c r="BW465" s="496"/>
      <c r="BX465" s="496"/>
      <c r="BY465" s="496"/>
      <c r="BZ465" s="496"/>
      <c r="CA465" s="496"/>
      <c r="CB465" s="496"/>
      <c r="CC465" s="496"/>
      <c r="CD465" s="496"/>
      <c r="CE465" s="496"/>
      <c r="CF465" s="496"/>
      <c r="CG465" s="496"/>
      <c r="CH465" s="496"/>
      <c r="CI465" s="496"/>
      <c r="CJ465" s="496"/>
      <c r="CK465" s="496"/>
      <c r="CL465" s="496"/>
      <c r="CM465" s="496"/>
      <c r="CN465" s="496"/>
      <c r="CO465" s="496"/>
      <c r="CP465" s="496"/>
      <c r="CQ465" s="496"/>
      <c r="CR465" s="496"/>
      <c r="CS465" s="496"/>
      <c r="CT465" s="496"/>
      <c r="CU465" s="496"/>
      <c r="CV465" s="496"/>
      <c r="CW465" s="496"/>
      <c r="CX465" s="496"/>
      <c r="CY465" s="496"/>
      <c r="CZ465" s="496"/>
      <c r="DA465" s="496"/>
      <c r="DB465" s="496"/>
      <c r="DC465" s="496"/>
      <c r="DD465" s="496"/>
      <c r="DE465" s="496"/>
      <c r="DF465" s="496"/>
      <c r="DG465" s="496"/>
      <c r="DH465" s="496"/>
      <c r="DI465" s="496"/>
      <c r="DJ465" s="496"/>
      <c r="DK465" s="496"/>
      <c r="DL465" s="496"/>
      <c r="DM465" s="496"/>
      <c r="DN465" s="496"/>
      <c r="DO465" s="496"/>
      <c r="DP465" s="496"/>
      <c r="DQ465" s="496"/>
      <c r="DR465" s="496"/>
      <c r="DS465" s="496"/>
      <c r="DT465" s="496"/>
      <c r="DU465" s="496"/>
      <c r="DV465" s="496"/>
      <c r="DW465" s="496"/>
      <c r="DX465" s="496"/>
      <c r="DY465" s="496"/>
      <c r="DZ465" s="496"/>
      <c r="EA465" s="496"/>
      <c r="EB465" s="496"/>
      <c r="EC465" s="496"/>
      <c r="ED465" s="496"/>
      <c r="EE465" s="496"/>
      <c r="EF465" s="496"/>
      <c r="EG465" s="496"/>
      <c r="EH465" s="496"/>
      <c r="EI465" s="496"/>
      <c r="EJ465" s="496"/>
      <c r="EK465" s="496"/>
      <c r="EL465" s="496"/>
      <c r="EM465" s="496"/>
      <c r="EN465" s="496"/>
      <c r="EO465" s="496"/>
      <c r="EP465" s="496"/>
      <c r="EQ465" s="496"/>
      <c r="ER465" s="496"/>
      <c r="ES465" s="496"/>
      <c r="ET465" s="496"/>
      <c r="EU465" s="496"/>
      <c r="EV465" s="496"/>
      <c r="EW465" s="496"/>
      <c r="EX465" s="496"/>
      <c r="EY465" s="496"/>
      <c r="EZ465" s="496"/>
      <c r="FA465" s="496"/>
      <c r="FB465" s="496"/>
      <c r="FC465" s="496"/>
      <c r="FD465" s="496"/>
      <c r="FE465" s="496"/>
      <c r="FF465" s="496"/>
      <c r="FG465" s="496"/>
      <c r="FH465" s="496"/>
      <c r="FI465" s="496"/>
      <c r="FJ465" s="496"/>
      <c r="FK465" s="496"/>
      <c r="FL465" s="496"/>
      <c r="FM465" s="496"/>
      <c r="FN465" s="496"/>
      <c r="FO465" s="496"/>
      <c r="FP465" s="496"/>
      <c r="FQ465" s="496"/>
      <c r="FR465" s="496"/>
      <c r="FS465" s="496"/>
      <c r="FT465" s="496"/>
      <c r="FU465" s="496"/>
      <c r="FV465" s="496"/>
      <c r="FW465" s="496"/>
      <c r="FX465" s="496"/>
      <c r="FY465" s="496"/>
      <c r="FZ465" s="496"/>
      <c r="GA465" s="496"/>
      <c r="GB465" s="496"/>
      <c r="GC465" s="496"/>
      <c r="GD465" s="496"/>
      <c r="GE465" s="496"/>
      <c r="GF465" s="496"/>
      <c r="GG465" s="496"/>
      <c r="GH465" s="496"/>
      <c r="GI465" s="496"/>
      <c r="GJ465" s="496"/>
      <c r="GK465" s="496"/>
      <c r="GL465" s="496"/>
      <c r="GM465" s="496"/>
      <c r="GN465" s="496"/>
      <c r="GO465" s="496"/>
      <c r="GP465" s="496"/>
      <c r="GQ465" s="496"/>
      <c r="GR465" s="496"/>
      <c r="GS465" s="496"/>
      <c r="GT465" s="496"/>
      <c r="GU465" s="496"/>
      <c r="GV465" s="496"/>
      <c r="GW465" s="496"/>
      <c r="GX465" s="496"/>
      <c r="GY465" s="496"/>
      <c r="GZ465" s="496"/>
      <c r="HA465" s="496"/>
      <c r="HB465" s="496"/>
      <c r="HC465" s="496"/>
      <c r="HD465" s="496"/>
      <c r="HE465" s="496"/>
      <c r="HF465" s="496"/>
      <c r="HG465" s="496"/>
      <c r="HH465" s="496"/>
      <c r="HI465" s="496"/>
      <c r="HJ465" s="496"/>
      <c r="HK465" s="496"/>
      <c r="HL465" s="496"/>
      <c r="HM465" s="496"/>
      <c r="HN465" s="496"/>
      <c r="HO465" s="496"/>
      <c r="HP465" s="496"/>
      <c r="HQ465" s="496"/>
      <c r="HR465" s="496"/>
      <c r="HS465" s="496"/>
      <c r="HT465" s="496"/>
      <c r="HU465" s="496"/>
      <c r="HV465" s="496"/>
      <c r="HW465" s="496"/>
      <c r="HX465" s="496"/>
      <c r="HY465" s="496"/>
      <c r="HZ465" s="496"/>
      <c r="IA465" s="496"/>
      <c r="IB465" s="496"/>
      <c r="IC465" s="496"/>
      <c r="ID465" s="496"/>
      <c r="IE465" s="496"/>
      <c r="IF465" s="496"/>
      <c r="IG465" s="496"/>
      <c r="IH465" s="496"/>
      <c r="II465" s="496"/>
      <c r="IJ465" s="496"/>
      <c r="IK465" s="496"/>
      <c r="IL465" s="496"/>
      <c r="IM465" s="496"/>
      <c r="IN465" s="496"/>
      <c r="IO465" s="496"/>
      <c r="IP465" s="496"/>
      <c r="IQ465" s="496"/>
      <c r="IR465" s="496"/>
      <c r="IS465" s="496"/>
      <c r="IT465" s="496"/>
      <c r="IU465" s="496"/>
      <c r="IV465" s="496"/>
      <c r="IW465" s="496"/>
    </row>
    <row r="466" customFormat="false" ht="12.75" hidden="false" customHeight="false" outlineLevel="1" collapsed="false">
      <c r="A466" s="495"/>
      <c r="B466" s="500"/>
      <c r="C466" s="501"/>
      <c r="D466" s="501"/>
      <c r="E466" s="499"/>
      <c r="F466" s="496"/>
      <c r="G466" s="496"/>
      <c r="H466" s="496"/>
      <c r="I466" s="496"/>
      <c r="J466" s="496"/>
      <c r="K466" s="496"/>
      <c r="L466" s="496"/>
      <c r="M466" s="496"/>
      <c r="N466" s="496"/>
      <c r="O466" s="496"/>
      <c r="P466" s="496"/>
      <c r="Q466" s="496"/>
      <c r="R466" s="496"/>
      <c r="S466" s="496"/>
      <c r="T466" s="496"/>
      <c r="U466" s="496"/>
      <c r="V466" s="496"/>
      <c r="W466" s="496"/>
      <c r="X466" s="496"/>
      <c r="Y466" s="496"/>
      <c r="Z466" s="496"/>
      <c r="AA466" s="496"/>
      <c r="AB466" s="496"/>
      <c r="AC466" s="496"/>
      <c r="AD466" s="496"/>
      <c r="AE466" s="496"/>
      <c r="AF466" s="496"/>
      <c r="AG466" s="496"/>
      <c r="AH466" s="496"/>
      <c r="AI466" s="496"/>
      <c r="AJ466" s="496"/>
      <c r="AK466" s="496"/>
      <c r="AL466" s="496"/>
      <c r="AM466" s="496"/>
      <c r="AN466" s="496"/>
      <c r="AO466" s="496"/>
      <c r="AP466" s="496"/>
      <c r="AQ466" s="496"/>
      <c r="AR466" s="496"/>
      <c r="AS466" s="496"/>
      <c r="AT466" s="496"/>
      <c r="AU466" s="496"/>
      <c r="AV466" s="496"/>
      <c r="AW466" s="496"/>
      <c r="AX466" s="496"/>
      <c r="AY466" s="496"/>
      <c r="AZ466" s="496"/>
      <c r="BA466" s="496"/>
      <c r="BB466" s="496"/>
      <c r="BC466" s="496"/>
      <c r="BD466" s="496"/>
      <c r="BE466" s="496"/>
      <c r="BF466" s="496"/>
      <c r="BG466" s="496"/>
      <c r="BH466" s="496"/>
      <c r="BI466" s="496"/>
      <c r="BJ466" s="496"/>
      <c r="BK466" s="496"/>
      <c r="BL466" s="496"/>
      <c r="BM466" s="496"/>
      <c r="BN466" s="496"/>
      <c r="BO466" s="496"/>
      <c r="BP466" s="496"/>
      <c r="BQ466" s="496"/>
      <c r="BR466" s="496"/>
      <c r="BS466" s="496"/>
      <c r="BT466" s="496"/>
      <c r="BU466" s="496"/>
      <c r="BV466" s="496"/>
      <c r="BW466" s="496"/>
      <c r="BX466" s="496"/>
      <c r="BY466" s="496"/>
      <c r="BZ466" s="496"/>
      <c r="CA466" s="496"/>
      <c r="CB466" s="496"/>
      <c r="CC466" s="496"/>
      <c r="CD466" s="496"/>
      <c r="CE466" s="496"/>
      <c r="CF466" s="496"/>
      <c r="CG466" s="496"/>
      <c r="CH466" s="496"/>
      <c r="CI466" s="496"/>
      <c r="CJ466" s="496"/>
      <c r="CK466" s="496"/>
      <c r="CL466" s="496"/>
      <c r="CM466" s="496"/>
      <c r="CN466" s="496"/>
      <c r="CO466" s="496"/>
      <c r="CP466" s="496"/>
      <c r="CQ466" s="496"/>
      <c r="CR466" s="496"/>
      <c r="CS466" s="496"/>
      <c r="CT466" s="496"/>
      <c r="CU466" s="496"/>
      <c r="CV466" s="496"/>
      <c r="CW466" s="496"/>
      <c r="CX466" s="496"/>
      <c r="CY466" s="496"/>
      <c r="CZ466" s="496"/>
      <c r="DA466" s="496"/>
      <c r="DB466" s="496"/>
      <c r="DC466" s="496"/>
      <c r="DD466" s="496"/>
      <c r="DE466" s="496"/>
      <c r="DF466" s="496"/>
      <c r="DG466" s="496"/>
      <c r="DH466" s="496"/>
      <c r="DI466" s="496"/>
      <c r="DJ466" s="496"/>
      <c r="DK466" s="496"/>
      <c r="DL466" s="496"/>
      <c r="DM466" s="496"/>
      <c r="DN466" s="496"/>
      <c r="DO466" s="496"/>
      <c r="DP466" s="496"/>
      <c r="DQ466" s="496"/>
      <c r="DR466" s="496"/>
      <c r="DS466" s="496"/>
      <c r="DT466" s="496"/>
      <c r="DU466" s="496"/>
      <c r="DV466" s="496"/>
      <c r="DW466" s="496"/>
      <c r="DX466" s="496"/>
      <c r="DY466" s="496"/>
      <c r="DZ466" s="496"/>
      <c r="EA466" s="496"/>
      <c r="EB466" s="496"/>
      <c r="EC466" s="496"/>
      <c r="ED466" s="496"/>
      <c r="EE466" s="496"/>
      <c r="EF466" s="496"/>
      <c r="EG466" s="496"/>
      <c r="EH466" s="496"/>
      <c r="EI466" s="496"/>
      <c r="EJ466" s="496"/>
      <c r="EK466" s="496"/>
      <c r="EL466" s="496"/>
      <c r="EM466" s="496"/>
      <c r="EN466" s="496"/>
      <c r="EO466" s="496"/>
      <c r="EP466" s="496"/>
      <c r="EQ466" s="496"/>
      <c r="ER466" s="496"/>
      <c r="ES466" s="496"/>
      <c r="ET466" s="496"/>
      <c r="EU466" s="496"/>
      <c r="EV466" s="496"/>
      <c r="EW466" s="496"/>
      <c r="EX466" s="496"/>
      <c r="EY466" s="496"/>
      <c r="EZ466" s="496"/>
      <c r="FA466" s="496"/>
      <c r="FB466" s="496"/>
      <c r="FC466" s="496"/>
      <c r="FD466" s="496"/>
      <c r="FE466" s="496"/>
      <c r="FF466" s="496"/>
      <c r="FG466" s="496"/>
      <c r="FH466" s="496"/>
      <c r="FI466" s="496"/>
      <c r="FJ466" s="496"/>
      <c r="FK466" s="496"/>
      <c r="FL466" s="496"/>
      <c r="FM466" s="496"/>
      <c r="FN466" s="496"/>
      <c r="FO466" s="496"/>
      <c r="FP466" s="496"/>
      <c r="FQ466" s="496"/>
      <c r="FR466" s="496"/>
      <c r="FS466" s="496"/>
      <c r="FT466" s="496"/>
      <c r="FU466" s="496"/>
      <c r="FV466" s="496"/>
      <c r="FW466" s="496"/>
      <c r="FX466" s="496"/>
      <c r="FY466" s="496"/>
      <c r="FZ466" s="496"/>
      <c r="GA466" s="496"/>
      <c r="GB466" s="496"/>
      <c r="GC466" s="496"/>
      <c r="GD466" s="496"/>
      <c r="GE466" s="496"/>
      <c r="GF466" s="496"/>
      <c r="GG466" s="496"/>
      <c r="GH466" s="496"/>
      <c r="GI466" s="496"/>
      <c r="GJ466" s="496"/>
      <c r="GK466" s="496"/>
      <c r="GL466" s="496"/>
      <c r="GM466" s="496"/>
      <c r="GN466" s="496"/>
      <c r="GO466" s="496"/>
      <c r="GP466" s="496"/>
      <c r="GQ466" s="496"/>
      <c r="GR466" s="496"/>
      <c r="GS466" s="496"/>
      <c r="GT466" s="496"/>
      <c r="GU466" s="496"/>
      <c r="GV466" s="496"/>
      <c r="GW466" s="496"/>
      <c r="GX466" s="496"/>
      <c r="GY466" s="496"/>
      <c r="GZ466" s="496"/>
      <c r="HA466" s="496"/>
      <c r="HB466" s="496"/>
      <c r="HC466" s="496"/>
      <c r="HD466" s="496"/>
      <c r="HE466" s="496"/>
      <c r="HF466" s="496"/>
      <c r="HG466" s="496"/>
      <c r="HH466" s="496"/>
      <c r="HI466" s="496"/>
      <c r="HJ466" s="496"/>
      <c r="HK466" s="496"/>
      <c r="HL466" s="496"/>
      <c r="HM466" s="496"/>
      <c r="HN466" s="496"/>
      <c r="HO466" s="496"/>
      <c r="HP466" s="496"/>
      <c r="HQ466" s="496"/>
      <c r="HR466" s="496"/>
      <c r="HS466" s="496"/>
      <c r="HT466" s="496"/>
      <c r="HU466" s="496"/>
      <c r="HV466" s="496"/>
      <c r="HW466" s="496"/>
      <c r="HX466" s="496"/>
      <c r="HY466" s="496"/>
      <c r="HZ466" s="496"/>
      <c r="IA466" s="496"/>
      <c r="IB466" s="496"/>
      <c r="IC466" s="496"/>
      <c r="ID466" s="496"/>
      <c r="IE466" s="496"/>
      <c r="IF466" s="496"/>
      <c r="IG466" s="496"/>
      <c r="IH466" s="496"/>
      <c r="II466" s="496"/>
      <c r="IJ466" s="496"/>
      <c r="IK466" s="496"/>
      <c r="IL466" s="496"/>
      <c r="IM466" s="496"/>
      <c r="IN466" s="496"/>
      <c r="IO466" s="496"/>
      <c r="IP466" s="496"/>
      <c r="IQ466" s="496"/>
      <c r="IR466" s="496"/>
      <c r="IS466" s="496"/>
      <c r="IT466" s="496"/>
      <c r="IU466" s="496"/>
      <c r="IV466" s="496"/>
      <c r="IW466" s="496"/>
    </row>
    <row r="467" customFormat="false" ht="12.75" hidden="false" customHeight="false" outlineLevel="1" collapsed="false">
      <c r="A467" s="495"/>
      <c r="B467" s="501"/>
      <c r="C467" s="499"/>
      <c r="D467" s="501"/>
      <c r="E467" s="500"/>
      <c r="F467" s="496"/>
      <c r="G467" s="496"/>
      <c r="H467" s="496"/>
      <c r="I467" s="496"/>
      <c r="J467" s="496"/>
      <c r="K467" s="496"/>
      <c r="L467" s="496"/>
      <c r="M467" s="496"/>
      <c r="N467" s="496"/>
      <c r="O467" s="496"/>
      <c r="P467" s="496"/>
      <c r="Q467" s="496"/>
      <c r="R467" s="496"/>
      <c r="S467" s="496"/>
      <c r="T467" s="496"/>
      <c r="U467" s="496"/>
      <c r="V467" s="496"/>
      <c r="W467" s="496"/>
      <c r="X467" s="496"/>
      <c r="Y467" s="496"/>
      <c r="Z467" s="496"/>
      <c r="AA467" s="496"/>
      <c r="AB467" s="496"/>
      <c r="AC467" s="496"/>
      <c r="AD467" s="496"/>
      <c r="AE467" s="496"/>
      <c r="AF467" s="496"/>
      <c r="AG467" s="496"/>
      <c r="AH467" s="496"/>
      <c r="AI467" s="496"/>
      <c r="AJ467" s="496"/>
      <c r="AK467" s="496"/>
      <c r="AL467" s="496"/>
      <c r="AM467" s="496"/>
      <c r="AN467" s="496"/>
      <c r="AO467" s="496"/>
      <c r="AP467" s="496"/>
      <c r="AQ467" s="496"/>
      <c r="AR467" s="496"/>
      <c r="AS467" s="496"/>
      <c r="AT467" s="496"/>
      <c r="AU467" s="496"/>
      <c r="AV467" s="496"/>
      <c r="AW467" s="496"/>
      <c r="AX467" s="496"/>
      <c r="AY467" s="496"/>
      <c r="AZ467" s="496"/>
      <c r="BA467" s="496"/>
      <c r="BB467" s="496"/>
      <c r="BC467" s="496"/>
      <c r="BD467" s="496"/>
      <c r="BE467" s="496"/>
      <c r="BF467" s="496"/>
      <c r="BG467" s="496"/>
      <c r="BH467" s="496"/>
      <c r="BI467" s="496"/>
      <c r="BJ467" s="496"/>
      <c r="BK467" s="496"/>
      <c r="BL467" s="496"/>
      <c r="BM467" s="496"/>
      <c r="BN467" s="496"/>
      <c r="BO467" s="496"/>
      <c r="BP467" s="496"/>
      <c r="BQ467" s="496"/>
      <c r="BR467" s="496"/>
      <c r="BS467" s="496"/>
      <c r="BT467" s="496"/>
      <c r="BU467" s="496"/>
      <c r="BV467" s="496"/>
      <c r="BW467" s="496"/>
      <c r="BX467" s="496"/>
      <c r="BY467" s="496"/>
      <c r="BZ467" s="496"/>
      <c r="CA467" s="496"/>
      <c r="CB467" s="496"/>
      <c r="CC467" s="496"/>
      <c r="CD467" s="496"/>
      <c r="CE467" s="496"/>
      <c r="CF467" s="496"/>
      <c r="CG467" s="496"/>
      <c r="CH467" s="496"/>
      <c r="CI467" s="496"/>
      <c r="CJ467" s="496"/>
      <c r="CK467" s="496"/>
      <c r="CL467" s="496"/>
      <c r="CM467" s="496"/>
      <c r="CN467" s="496"/>
      <c r="CO467" s="496"/>
      <c r="CP467" s="496"/>
      <c r="CQ467" s="496"/>
      <c r="CR467" s="496"/>
      <c r="CS467" s="496"/>
      <c r="CT467" s="496"/>
      <c r="CU467" s="496"/>
      <c r="CV467" s="496"/>
      <c r="CW467" s="496"/>
      <c r="CX467" s="496"/>
      <c r="CY467" s="496"/>
      <c r="CZ467" s="496"/>
      <c r="DA467" s="496"/>
      <c r="DB467" s="496"/>
      <c r="DC467" s="496"/>
      <c r="DD467" s="496"/>
      <c r="DE467" s="496"/>
      <c r="DF467" s="496"/>
      <c r="DG467" s="496"/>
      <c r="DH467" s="496"/>
      <c r="DI467" s="496"/>
      <c r="DJ467" s="496"/>
      <c r="DK467" s="496"/>
      <c r="DL467" s="496"/>
      <c r="DM467" s="496"/>
      <c r="DN467" s="496"/>
      <c r="DO467" s="496"/>
      <c r="DP467" s="496"/>
      <c r="DQ467" s="496"/>
      <c r="DR467" s="496"/>
      <c r="DS467" s="496"/>
      <c r="DT467" s="496"/>
      <c r="DU467" s="496"/>
      <c r="DV467" s="496"/>
      <c r="DW467" s="496"/>
      <c r="DX467" s="496"/>
      <c r="DY467" s="496"/>
      <c r="DZ467" s="496"/>
      <c r="EA467" s="496"/>
      <c r="EB467" s="496"/>
      <c r="EC467" s="496"/>
      <c r="ED467" s="496"/>
      <c r="EE467" s="496"/>
      <c r="EF467" s="496"/>
      <c r="EG467" s="496"/>
      <c r="EH467" s="496"/>
      <c r="EI467" s="496"/>
      <c r="EJ467" s="496"/>
      <c r="EK467" s="496"/>
      <c r="EL467" s="496"/>
      <c r="EM467" s="496"/>
      <c r="EN467" s="496"/>
      <c r="EO467" s="496"/>
      <c r="EP467" s="496"/>
      <c r="EQ467" s="496"/>
      <c r="ER467" s="496"/>
      <c r="ES467" s="496"/>
      <c r="ET467" s="496"/>
      <c r="EU467" s="496"/>
      <c r="EV467" s="496"/>
      <c r="EW467" s="496"/>
      <c r="EX467" s="496"/>
      <c r="EY467" s="496"/>
      <c r="EZ467" s="496"/>
      <c r="FA467" s="496"/>
      <c r="FB467" s="496"/>
      <c r="FC467" s="496"/>
      <c r="FD467" s="496"/>
      <c r="FE467" s="496"/>
      <c r="FF467" s="496"/>
      <c r="FG467" s="496"/>
      <c r="FH467" s="496"/>
      <c r="FI467" s="496"/>
      <c r="FJ467" s="496"/>
      <c r="FK467" s="496"/>
      <c r="FL467" s="496"/>
      <c r="FM467" s="496"/>
      <c r="FN467" s="496"/>
      <c r="FO467" s="496"/>
      <c r="FP467" s="496"/>
      <c r="FQ467" s="496"/>
      <c r="FR467" s="496"/>
      <c r="FS467" s="496"/>
      <c r="FT467" s="496"/>
      <c r="FU467" s="496"/>
      <c r="FV467" s="496"/>
      <c r="FW467" s="496"/>
      <c r="FX467" s="496"/>
      <c r="FY467" s="496"/>
      <c r="FZ467" s="496"/>
      <c r="GA467" s="496"/>
      <c r="GB467" s="496"/>
      <c r="GC467" s="496"/>
      <c r="GD467" s="496"/>
      <c r="GE467" s="496"/>
      <c r="GF467" s="496"/>
      <c r="GG467" s="496"/>
      <c r="GH467" s="496"/>
      <c r="GI467" s="496"/>
      <c r="GJ467" s="496"/>
      <c r="GK467" s="496"/>
      <c r="GL467" s="496"/>
      <c r="GM467" s="496"/>
      <c r="GN467" s="496"/>
      <c r="GO467" s="496"/>
      <c r="GP467" s="496"/>
      <c r="GQ467" s="496"/>
      <c r="GR467" s="496"/>
      <c r="GS467" s="496"/>
      <c r="GT467" s="496"/>
      <c r="GU467" s="496"/>
      <c r="GV467" s="496"/>
      <c r="GW467" s="496"/>
      <c r="GX467" s="496"/>
      <c r="GY467" s="496"/>
      <c r="GZ467" s="496"/>
      <c r="HA467" s="496"/>
      <c r="HB467" s="496"/>
      <c r="HC467" s="496"/>
      <c r="HD467" s="496"/>
      <c r="HE467" s="496"/>
      <c r="HF467" s="496"/>
      <c r="HG467" s="496"/>
      <c r="HH467" s="496"/>
      <c r="HI467" s="496"/>
      <c r="HJ467" s="496"/>
      <c r="HK467" s="496"/>
      <c r="HL467" s="496"/>
      <c r="HM467" s="496"/>
      <c r="HN467" s="496"/>
      <c r="HO467" s="496"/>
      <c r="HP467" s="496"/>
      <c r="HQ467" s="496"/>
      <c r="HR467" s="496"/>
      <c r="HS467" s="496"/>
      <c r="HT467" s="496"/>
      <c r="HU467" s="496"/>
      <c r="HV467" s="496"/>
      <c r="HW467" s="496"/>
      <c r="HX467" s="496"/>
      <c r="HY467" s="496"/>
      <c r="HZ467" s="496"/>
      <c r="IA467" s="496"/>
      <c r="IB467" s="496"/>
      <c r="IC467" s="496"/>
      <c r="ID467" s="496"/>
      <c r="IE467" s="496"/>
      <c r="IF467" s="496"/>
      <c r="IG467" s="496"/>
      <c r="IH467" s="496"/>
      <c r="II467" s="496"/>
      <c r="IJ467" s="496"/>
      <c r="IK467" s="496"/>
      <c r="IL467" s="496"/>
      <c r="IM467" s="496"/>
      <c r="IN467" s="496"/>
      <c r="IO467" s="496"/>
      <c r="IP467" s="496"/>
      <c r="IQ467" s="496"/>
      <c r="IR467" s="496"/>
      <c r="IS467" s="496"/>
      <c r="IT467" s="496"/>
      <c r="IU467" s="496"/>
      <c r="IV467" s="496"/>
      <c r="IW467" s="496"/>
    </row>
    <row r="468" customFormat="false" ht="12.75" hidden="false" customHeight="false" outlineLevel="1" collapsed="false">
      <c r="A468" s="502"/>
      <c r="B468" s="497"/>
      <c r="C468" s="497"/>
      <c r="D468" s="497"/>
      <c r="E468" s="497"/>
      <c r="F468" s="497"/>
      <c r="G468" s="497"/>
      <c r="H468" s="497"/>
      <c r="I468" s="497"/>
      <c r="J468" s="497"/>
      <c r="K468" s="497"/>
      <c r="L468" s="497"/>
      <c r="M468" s="497"/>
      <c r="N468" s="497"/>
      <c r="O468" s="497"/>
      <c r="P468" s="497"/>
      <c r="Q468" s="497"/>
      <c r="R468" s="497"/>
      <c r="S468" s="497"/>
      <c r="T468" s="497"/>
      <c r="U468" s="497"/>
      <c r="V468" s="496"/>
      <c r="W468" s="496"/>
      <c r="X468" s="496"/>
      <c r="Y468" s="496"/>
      <c r="Z468" s="496"/>
      <c r="AA468" s="496"/>
      <c r="AB468" s="496"/>
      <c r="AC468" s="496"/>
      <c r="AD468" s="496"/>
      <c r="AE468" s="496"/>
      <c r="AF468" s="496"/>
      <c r="AG468" s="496"/>
      <c r="AH468" s="496"/>
      <c r="AI468" s="496"/>
      <c r="AJ468" s="496"/>
      <c r="AK468" s="496"/>
      <c r="AL468" s="496"/>
      <c r="AM468" s="496"/>
      <c r="AN468" s="496"/>
      <c r="AO468" s="496"/>
      <c r="AP468" s="496"/>
      <c r="AQ468" s="496"/>
      <c r="AR468" s="496"/>
      <c r="AS468" s="496"/>
      <c r="AT468" s="496"/>
      <c r="AU468" s="496"/>
      <c r="AV468" s="496"/>
      <c r="AW468" s="496"/>
      <c r="AX468" s="496"/>
      <c r="AY468" s="496"/>
      <c r="AZ468" s="496"/>
      <c r="BA468" s="496"/>
      <c r="BB468" s="496"/>
      <c r="BC468" s="496"/>
      <c r="BD468" s="496"/>
      <c r="BE468" s="496"/>
      <c r="BF468" s="496"/>
      <c r="BG468" s="496"/>
      <c r="BH468" s="496"/>
      <c r="BI468" s="496"/>
      <c r="BJ468" s="496"/>
      <c r="BK468" s="496"/>
      <c r="BL468" s="496"/>
      <c r="BM468" s="496"/>
      <c r="BN468" s="496"/>
      <c r="BO468" s="496"/>
      <c r="BP468" s="496"/>
      <c r="BQ468" s="496"/>
      <c r="BR468" s="496"/>
      <c r="BS468" s="496"/>
      <c r="BT468" s="496"/>
      <c r="BU468" s="496"/>
      <c r="BV468" s="496"/>
      <c r="BW468" s="496"/>
      <c r="BX468" s="496"/>
      <c r="BY468" s="496"/>
      <c r="BZ468" s="496"/>
      <c r="CA468" s="496"/>
      <c r="CB468" s="496"/>
      <c r="CC468" s="496"/>
      <c r="CD468" s="496"/>
      <c r="CE468" s="496"/>
      <c r="CF468" s="496"/>
      <c r="CG468" s="496"/>
      <c r="CH468" s="496"/>
      <c r="CI468" s="496"/>
      <c r="CJ468" s="496"/>
      <c r="CK468" s="496"/>
      <c r="CL468" s="496"/>
      <c r="CM468" s="496"/>
      <c r="CN468" s="496"/>
      <c r="CO468" s="496"/>
      <c r="CP468" s="496"/>
      <c r="CQ468" s="496"/>
      <c r="CR468" s="496"/>
      <c r="CS468" s="496"/>
      <c r="CT468" s="496"/>
      <c r="CU468" s="496"/>
      <c r="CV468" s="496"/>
      <c r="CW468" s="496"/>
      <c r="CX468" s="496"/>
      <c r="CY468" s="496"/>
      <c r="CZ468" s="496"/>
      <c r="DA468" s="496"/>
      <c r="DB468" s="496"/>
      <c r="DC468" s="496"/>
      <c r="DD468" s="496"/>
      <c r="DE468" s="496"/>
      <c r="DF468" s="496"/>
      <c r="DG468" s="496"/>
      <c r="DH468" s="496"/>
      <c r="DI468" s="496"/>
      <c r="DJ468" s="496"/>
      <c r="DK468" s="496"/>
      <c r="DL468" s="496"/>
      <c r="DM468" s="496"/>
      <c r="DN468" s="496"/>
      <c r="DO468" s="496"/>
      <c r="DP468" s="496"/>
      <c r="DQ468" s="496"/>
      <c r="DR468" s="496"/>
      <c r="DS468" s="496"/>
      <c r="DT468" s="496"/>
      <c r="DU468" s="496"/>
      <c r="DV468" s="496"/>
      <c r="DW468" s="496"/>
      <c r="DX468" s="496"/>
      <c r="DY468" s="496"/>
      <c r="DZ468" s="496"/>
      <c r="EA468" s="496"/>
      <c r="EB468" s="496"/>
      <c r="EC468" s="496"/>
      <c r="ED468" s="496"/>
      <c r="EE468" s="496"/>
      <c r="EF468" s="496"/>
      <c r="EG468" s="496"/>
      <c r="EH468" s="496"/>
      <c r="EI468" s="496"/>
      <c r="EJ468" s="496"/>
      <c r="EK468" s="496"/>
      <c r="EL468" s="496"/>
      <c r="EM468" s="496"/>
      <c r="EN468" s="496"/>
      <c r="EO468" s="496"/>
      <c r="EP468" s="496"/>
      <c r="EQ468" s="496"/>
      <c r="ER468" s="496"/>
      <c r="ES468" s="496"/>
      <c r="ET468" s="496"/>
      <c r="EU468" s="496"/>
      <c r="EV468" s="496"/>
      <c r="EW468" s="496"/>
      <c r="EX468" s="496"/>
      <c r="EY468" s="496"/>
      <c r="EZ468" s="496"/>
      <c r="FA468" s="496"/>
      <c r="FB468" s="496"/>
      <c r="FC468" s="496"/>
      <c r="FD468" s="496"/>
      <c r="FE468" s="496"/>
      <c r="FF468" s="496"/>
      <c r="FG468" s="496"/>
      <c r="FH468" s="496"/>
      <c r="FI468" s="496"/>
      <c r="FJ468" s="496"/>
      <c r="FK468" s="496"/>
      <c r="FL468" s="496"/>
      <c r="FM468" s="496"/>
      <c r="FN468" s="496"/>
      <c r="FO468" s="496"/>
      <c r="FP468" s="496"/>
      <c r="FQ468" s="496"/>
      <c r="FR468" s="496"/>
      <c r="FS468" s="496"/>
      <c r="FT468" s="496"/>
      <c r="FU468" s="496"/>
      <c r="FV468" s="496"/>
      <c r="FW468" s="496"/>
      <c r="FX468" s="496"/>
      <c r="FY468" s="496"/>
      <c r="FZ468" s="496"/>
      <c r="GA468" s="496"/>
      <c r="GB468" s="496"/>
      <c r="GC468" s="496"/>
      <c r="GD468" s="496"/>
      <c r="GE468" s="496"/>
      <c r="GF468" s="496"/>
      <c r="GG468" s="496"/>
      <c r="GH468" s="496"/>
      <c r="GI468" s="496"/>
      <c r="GJ468" s="496"/>
      <c r="GK468" s="496"/>
      <c r="GL468" s="496"/>
      <c r="GM468" s="496"/>
      <c r="GN468" s="496"/>
      <c r="GO468" s="496"/>
      <c r="GP468" s="496"/>
      <c r="GQ468" s="496"/>
      <c r="GR468" s="496"/>
      <c r="GS468" s="496"/>
      <c r="GT468" s="496"/>
      <c r="GU468" s="496"/>
      <c r="GV468" s="496"/>
      <c r="GW468" s="496"/>
      <c r="GX468" s="496"/>
      <c r="GY468" s="496"/>
      <c r="GZ468" s="496"/>
      <c r="HA468" s="496"/>
      <c r="HB468" s="496"/>
      <c r="HC468" s="496"/>
      <c r="HD468" s="496"/>
      <c r="HE468" s="496"/>
      <c r="HF468" s="496"/>
      <c r="HG468" s="496"/>
      <c r="HH468" s="496"/>
      <c r="HI468" s="496"/>
      <c r="HJ468" s="496"/>
      <c r="HK468" s="496"/>
      <c r="HL468" s="496"/>
      <c r="HM468" s="496"/>
      <c r="HN468" s="496"/>
      <c r="HO468" s="496"/>
      <c r="HP468" s="496"/>
      <c r="HQ468" s="496"/>
      <c r="HR468" s="496"/>
      <c r="HS468" s="496"/>
      <c r="HT468" s="496"/>
      <c r="HU468" s="496"/>
      <c r="HV468" s="496"/>
      <c r="HW468" s="496"/>
      <c r="HX468" s="496"/>
      <c r="HY468" s="496"/>
      <c r="HZ468" s="496"/>
      <c r="IA468" s="496"/>
      <c r="IB468" s="496"/>
      <c r="IC468" s="496"/>
      <c r="ID468" s="496"/>
      <c r="IE468" s="496"/>
      <c r="IF468" s="496"/>
      <c r="IG468" s="496"/>
      <c r="IH468" s="496"/>
      <c r="II468" s="496"/>
      <c r="IJ468" s="496"/>
      <c r="IK468" s="496"/>
      <c r="IL468" s="496"/>
      <c r="IM468" s="496"/>
      <c r="IN468" s="496"/>
      <c r="IO468" s="496"/>
      <c r="IP468" s="496"/>
      <c r="IQ468" s="496"/>
      <c r="IR468" s="496"/>
      <c r="IS468" s="496"/>
      <c r="IT468" s="496"/>
      <c r="IU468" s="496"/>
      <c r="IV468" s="496"/>
      <c r="IW468" s="496"/>
    </row>
    <row r="469" customFormat="false" ht="12.75" hidden="false" customHeight="false" outlineLevel="1" collapsed="false">
      <c r="A469" s="477"/>
      <c r="B469" s="495"/>
      <c r="C469" s="503"/>
      <c r="D469" s="503"/>
      <c r="E469" s="503"/>
      <c r="F469" s="503"/>
      <c r="G469" s="503"/>
      <c r="H469" s="503"/>
      <c r="I469" s="503"/>
      <c r="J469" s="503"/>
      <c r="K469" s="503"/>
      <c r="L469" s="503"/>
      <c r="M469" s="503"/>
      <c r="N469" s="503"/>
      <c r="O469" s="503"/>
      <c r="P469" s="503"/>
      <c r="Q469" s="503"/>
      <c r="R469" s="503"/>
      <c r="S469" s="503"/>
      <c r="T469" s="503"/>
      <c r="U469" s="503"/>
      <c r="V469" s="496"/>
      <c r="W469" s="496"/>
      <c r="X469" s="496"/>
      <c r="Y469" s="496"/>
      <c r="Z469" s="496"/>
      <c r="AA469" s="496"/>
      <c r="AB469" s="496"/>
      <c r="AC469" s="496"/>
      <c r="AD469" s="496"/>
      <c r="AE469" s="496"/>
      <c r="AF469" s="496"/>
      <c r="AG469" s="496"/>
      <c r="AH469" s="496"/>
      <c r="AI469" s="496"/>
      <c r="AJ469" s="496"/>
      <c r="AK469" s="496"/>
      <c r="AL469" s="496"/>
      <c r="AM469" s="496"/>
      <c r="AN469" s="496"/>
      <c r="AO469" s="496"/>
      <c r="AP469" s="496"/>
      <c r="AQ469" s="496"/>
      <c r="AR469" s="496"/>
      <c r="AS469" s="496"/>
      <c r="AT469" s="496"/>
      <c r="AU469" s="496"/>
      <c r="AV469" s="496"/>
      <c r="AW469" s="496"/>
      <c r="AX469" s="496"/>
      <c r="AY469" s="496"/>
      <c r="AZ469" s="496"/>
      <c r="BA469" s="496"/>
      <c r="BB469" s="496"/>
      <c r="BC469" s="496"/>
      <c r="BD469" s="496"/>
      <c r="BE469" s="496"/>
      <c r="BF469" s="496"/>
      <c r="BG469" s="496"/>
      <c r="BH469" s="496"/>
      <c r="BI469" s="496"/>
      <c r="BJ469" s="496"/>
      <c r="BK469" s="496"/>
      <c r="BL469" s="496"/>
      <c r="BM469" s="496"/>
      <c r="BN469" s="496"/>
      <c r="BO469" s="496"/>
      <c r="BP469" s="496"/>
      <c r="BQ469" s="496"/>
      <c r="BR469" s="496"/>
      <c r="BS469" s="496"/>
      <c r="BT469" s="496"/>
      <c r="BU469" s="496"/>
      <c r="BV469" s="496"/>
      <c r="BW469" s="496"/>
      <c r="BX469" s="496"/>
      <c r="BY469" s="496"/>
      <c r="BZ469" s="496"/>
      <c r="CA469" s="496"/>
      <c r="CB469" s="496"/>
      <c r="CC469" s="496"/>
      <c r="CD469" s="496"/>
      <c r="CE469" s="496"/>
      <c r="CF469" s="496"/>
      <c r="CG469" s="496"/>
      <c r="CH469" s="496"/>
      <c r="CI469" s="496"/>
      <c r="CJ469" s="496"/>
      <c r="CK469" s="496"/>
      <c r="CL469" s="496"/>
      <c r="CM469" s="496"/>
      <c r="CN469" s="496"/>
      <c r="CO469" s="496"/>
      <c r="CP469" s="496"/>
      <c r="CQ469" s="496"/>
      <c r="CR469" s="496"/>
      <c r="CS469" s="496"/>
      <c r="CT469" s="496"/>
      <c r="CU469" s="496"/>
      <c r="CV469" s="496"/>
      <c r="CW469" s="496"/>
      <c r="CX469" s="496"/>
      <c r="CY469" s="496"/>
      <c r="CZ469" s="496"/>
      <c r="DA469" s="496"/>
      <c r="DB469" s="496"/>
      <c r="DC469" s="496"/>
      <c r="DD469" s="496"/>
      <c r="DE469" s="496"/>
      <c r="DF469" s="496"/>
      <c r="DG469" s="496"/>
      <c r="DH469" s="496"/>
      <c r="DI469" s="496"/>
      <c r="DJ469" s="496"/>
      <c r="DK469" s="496"/>
      <c r="DL469" s="496"/>
      <c r="DM469" s="496"/>
      <c r="DN469" s="496"/>
      <c r="DO469" s="496"/>
      <c r="DP469" s="496"/>
      <c r="DQ469" s="496"/>
      <c r="DR469" s="496"/>
      <c r="DS469" s="496"/>
      <c r="DT469" s="496"/>
      <c r="DU469" s="496"/>
      <c r="DV469" s="496"/>
      <c r="DW469" s="496"/>
      <c r="DX469" s="496"/>
      <c r="DY469" s="496"/>
      <c r="DZ469" s="496"/>
      <c r="EA469" s="496"/>
      <c r="EB469" s="496"/>
      <c r="EC469" s="496"/>
      <c r="ED469" s="496"/>
      <c r="EE469" s="496"/>
      <c r="EF469" s="496"/>
      <c r="EG469" s="496"/>
      <c r="EH469" s="496"/>
      <c r="EI469" s="496"/>
      <c r="EJ469" s="496"/>
      <c r="EK469" s="496"/>
      <c r="EL469" s="496"/>
      <c r="EM469" s="496"/>
      <c r="EN469" s="496"/>
      <c r="EO469" s="496"/>
      <c r="EP469" s="496"/>
      <c r="EQ469" s="496"/>
      <c r="ER469" s="496"/>
      <c r="ES469" s="496"/>
      <c r="ET469" s="496"/>
      <c r="EU469" s="496"/>
      <c r="EV469" s="496"/>
      <c r="EW469" s="496"/>
      <c r="EX469" s="496"/>
      <c r="EY469" s="496"/>
      <c r="EZ469" s="496"/>
      <c r="FA469" s="496"/>
      <c r="FB469" s="496"/>
      <c r="FC469" s="496"/>
      <c r="FD469" s="496"/>
      <c r="FE469" s="496"/>
      <c r="FF469" s="496"/>
      <c r="FG469" s="496"/>
      <c r="FH469" s="496"/>
      <c r="FI469" s="496"/>
      <c r="FJ469" s="496"/>
      <c r="FK469" s="496"/>
      <c r="FL469" s="496"/>
      <c r="FM469" s="496"/>
      <c r="FN469" s="496"/>
      <c r="FO469" s="496"/>
      <c r="FP469" s="496"/>
      <c r="FQ469" s="496"/>
      <c r="FR469" s="496"/>
      <c r="FS469" s="496"/>
      <c r="FT469" s="496"/>
      <c r="FU469" s="496"/>
      <c r="FV469" s="496"/>
      <c r="FW469" s="496"/>
      <c r="FX469" s="496"/>
      <c r="FY469" s="496"/>
      <c r="FZ469" s="496"/>
      <c r="GA469" s="496"/>
      <c r="GB469" s="496"/>
      <c r="GC469" s="496"/>
      <c r="GD469" s="496"/>
      <c r="GE469" s="496"/>
      <c r="GF469" s="496"/>
      <c r="GG469" s="496"/>
      <c r="GH469" s="496"/>
      <c r="GI469" s="496"/>
      <c r="GJ469" s="496"/>
      <c r="GK469" s="496"/>
      <c r="GL469" s="496"/>
      <c r="GM469" s="496"/>
      <c r="GN469" s="496"/>
      <c r="GO469" s="496"/>
      <c r="GP469" s="496"/>
      <c r="GQ469" s="496"/>
      <c r="GR469" s="496"/>
      <c r="GS469" s="496"/>
      <c r="GT469" s="496"/>
      <c r="GU469" s="496"/>
      <c r="GV469" s="496"/>
      <c r="GW469" s="496"/>
      <c r="GX469" s="496"/>
      <c r="GY469" s="496"/>
      <c r="GZ469" s="496"/>
      <c r="HA469" s="496"/>
      <c r="HB469" s="496"/>
      <c r="HC469" s="496"/>
      <c r="HD469" s="496"/>
      <c r="HE469" s="496"/>
      <c r="HF469" s="496"/>
      <c r="HG469" s="496"/>
      <c r="HH469" s="496"/>
      <c r="HI469" s="496"/>
      <c r="HJ469" s="496"/>
      <c r="HK469" s="496"/>
      <c r="HL469" s="496"/>
      <c r="HM469" s="496"/>
      <c r="HN469" s="496"/>
      <c r="HO469" s="496"/>
      <c r="HP469" s="496"/>
      <c r="HQ469" s="496"/>
      <c r="HR469" s="496"/>
      <c r="HS469" s="496"/>
      <c r="HT469" s="496"/>
      <c r="HU469" s="496"/>
      <c r="HV469" s="496"/>
      <c r="HW469" s="496"/>
      <c r="HX469" s="496"/>
      <c r="HY469" s="496"/>
      <c r="HZ469" s="496"/>
      <c r="IA469" s="496"/>
      <c r="IB469" s="496"/>
      <c r="IC469" s="496"/>
      <c r="ID469" s="496"/>
      <c r="IE469" s="496"/>
      <c r="IF469" s="496"/>
      <c r="IG469" s="496"/>
      <c r="IH469" s="496"/>
      <c r="II469" s="496"/>
      <c r="IJ469" s="496"/>
      <c r="IK469" s="496"/>
      <c r="IL469" s="496"/>
      <c r="IM469" s="496"/>
      <c r="IN469" s="496"/>
      <c r="IO469" s="496"/>
      <c r="IP469" s="496"/>
      <c r="IQ469" s="496"/>
      <c r="IR469" s="496"/>
      <c r="IS469" s="496"/>
      <c r="IT469" s="496"/>
      <c r="IU469" s="496"/>
      <c r="IV469" s="496"/>
      <c r="IW469" s="496"/>
    </row>
    <row r="470" customFormat="false" ht="12.75" hidden="false" customHeight="false" outlineLevel="1" collapsed="false">
      <c r="A470" s="383"/>
      <c r="B470" s="503"/>
      <c r="C470" s="503"/>
      <c r="D470" s="503"/>
      <c r="E470" s="503"/>
      <c r="F470" s="503"/>
      <c r="G470" s="503"/>
      <c r="H470" s="503"/>
      <c r="I470" s="503"/>
      <c r="J470" s="503"/>
      <c r="K470" s="503"/>
      <c r="L470" s="503"/>
      <c r="M470" s="503"/>
      <c r="N470" s="503"/>
      <c r="O470" s="503"/>
      <c r="P470" s="503"/>
      <c r="Q470" s="503"/>
      <c r="R470" s="503"/>
      <c r="S470" s="503"/>
      <c r="T470" s="503"/>
      <c r="U470" s="503"/>
      <c r="V470" s="496"/>
      <c r="W470" s="496"/>
      <c r="X470" s="496"/>
      <c r="Y470" s="496"/>
      <c r="Z470" s="496"/>
      <c r="AA470" s="496"/>
      <c r="AB470" s="496"/>
      <c r="AC470" s="496"/>
      <c r="AD470" s="496"/>
      <c r="AE470" s="496"/>
      <c r="AF470" s="496"/>
      <c r="AG470" s="496"/>
      <c r="AH470" s="496"/>
      <c r="AI470" s="496"/>
      <c r="AJ470" s="496"/>
      <c r="AK470" s="496"/>
      <c r="AL470" s="496"/>
      <c r="AM470" s="496"/>
      <c r="AN470" s="496"/>
      <c r="AO470" s="496"/>
      <c r="AP470" s="496"/>
      <c r="AQ470" s="496"/>
      <c r="AR470" s="496"/>
      <c r="AS470" s="496"/>
      <c r="AT470" s="496"/>
      <c r="AU470" s="496"/>
      <c r="AV470" s="496"/>
      <c r="AW470" s="496"/>
      <c r="AX470" s="496"/>
      <c r="AY470" s="496"/>
      <c r="AZ470" s="496"/>
      <c r="BA470" s="496"/>
      <c r="BB470" s="496"/>
      <c r="BC470" s="496"/>
      <c r="BD470" s="496"/>
      <c r="BE470" s="496"/>
      <c r="BF470" s="496"/>
      <c r="BG470" s="496"/>
      <c r="BH470" s="496"/>
      <c r="BI470" s="496"/>
      <c r="BJ470" s="496"/>
      <c r="BK470" s="496"/>
      <c r="BL470" s="496"/>
      <c r="BM470" s="496"/>
      <c r="BN470" s="496"/>
      <c r="BO470" s="496"/>
      <c r="BP470" s="496"/>
      <c r="BQ470" s="496"/>
      <c r="BR470" s="496"/>
      <c r="BS470" s="496"/>
      <c r="BT470" s="496"/>
      <c r="BU470" s="496"/>
      <c r="BV470" s="496"/>
      <c r="BW470" s="496"/>
      <c r="BX470" s="496"/>
      <c r="BY470" s="496"/>
      <c r="BZ470" s="496"/>
      <c r="CA470" s="496"/>
      <c r="CB470" s="496"/>
      <c r="CC470" s="496"/>
      <c r="CD470" s="496"/>
      <c r="CE470" s="496"/>
      <c r="CF470" s="496"/>
      <c r="CG470" s="496"/>
      <c r="CH470" s="496"/>
      <c r="CI470" s="496"/>
      <c r="CJ470" s="496"/>
      <c r="CK470" s="496"/>
      <c r="CL470" s="496"/>
      <c r="CM470" s="496"/>
      <c r="CN470" s="496"/>
      <c r="CO470" s="496"/>
      <c r="CP470" s="496"/>
      <c r="CQ470" s="496"/>
      <c r="CR470" s="496"/>
      <c r="CS470" s="496"/>
      <c r="CT470" s="496"/>
      <c r="CU470" s="496"/>
      <c r="CV470" s="496"/>
      <c r="CW470" s="496"/>
      <c r="CX470" s="496"/>
      <c r="CY470" s="496"/>
      <c r="CZ470" s="496"/>
      <c r="DA470" s="496"/>
      <c r="DB470" s="496"/>
      <c r="DC470" s="496"/>
      <c r="DD470" s="496"/>
      <c r="DE470" s="496"/>
      <c r="DF470" s="496"/>
      <c r="DG470" s="496"/>
      <c r="DH470" s="496"/>
      <c r="DI470" s="496"/>
      <c r="DJ470" s="496"/>
      <c r="DK470" s="496"/>
      <c r="DL470" s="496"/>
      <c r="DM470" s="496"/>
      <c r="DN470" s="496"/>
      <c r="DO470" s="496"/>
      <c r="DP470" s="496"/>
      <c r="DQ470" s="496"/>
      <c r="DR470" s="496"/>
      <c r="DS470" s="496"/>
      <c r="DT470" s="496"/>
      <c r="DU470" s="496"/>
      <c r="DV470" s="496"/>
      <c r="DW470" s="496"/>
      <c r="DX470" s="496"/>
      <c r="DY470" s="496"/>
      <c r="DZ470" s="496"/>
      <c r="EA470" s="496"/>
      <c r="EB470" s="496"/>
      <c r="EC470" s="496"/>
      <c r="ED470" s="496"/>
      <c r="EE470" s="496"/>
      <c r="EF470" s="496"/>
      <c r="EG470" s="496"/>
      <c r="EH470" s="496"/>
      <c r="EI470" s="496"/>
      <c r="EJ470" s="496"/>
      <c r="EK470" s="496"/>
      <c r="EL470" s="496"/>
      <c r="EM470" s="496"/>
      <c r="EN470" s="496"/>
      <c r="EO470" s="496"/>
      <c r="EP470" s="496"/>
      <c r="EQ470" s="496"/>
      <c r="ER470" s="496"/>
      <c r="ES470" s="496"/>
      <c r="ET470" s="496"/>
      <c r="EU470" s="496"/>
      <c r="EV470" s="496"/>
      <c r="EW470" s="496"/>
      <c r="EX470" s="496"/>
      <c r="EY470" s="496"/>
      <c r="EZ470" s="496"/>
      <c r="FA470" s="496"/>
      <c r="FB470" s="496"/>
      <c r="FC470" s="496"/>
      <c r="FD470" s="496"/>
      <c r="FE470" s="496"/>
      <c r="FF470" s="496"/>
      <c r="FG470" s="496"/>
      <c r="FH470" s="496"/>
      <c r="FI470" s="496"/>
      <c r="FJ470" s="496"/>
      <c r="FK470" s="496"/>
      <c r="FL470" s="496"/>
      <c r="FM470" s="496"/>
      <c r="FN470" s="496"/>
      <c r="FO470" s="496"/>
      <c r="FP470" s="496"/>
      <c r="FQ470" s="496"/>
      <c r="FR470" s="496"/>
      <c r="FS470" s="496"/>
      <c r="FT470" s="496"/>
      <c r="FU470" s="496"/>
      <c r="FV470" s="496"/>
      <c r="FW470" s="496"/>
      <c r="FX470" s="496"/>
      <c r="FY470" s="496"/>
      <c r="FZ470" s="496"/>
      <c r="GA470" s="496"/>
      <c r="GB470" s="496"/>
      <c r="GC470" s="496"/>
      <c r="GD470" s="496"/>
      <c r="GE470" s="496"/>
      <c r="GF470" s="496"/>
      <c r="GG470" s="496"/>
      <c r="GH470" s="496"/>
      <c r="GI470" s="496"/>
      <c r="GJ470" s="496"/>
      <c r="GK470" s="496"/>
      <c r="GL470" s="496"/>
      <c r="GM470" s="496"/>
      <c r="GN470" s="496"/>
      <c r="GO470" s="496"/>
      <c r="GP470" s="496"/>
      <c r="GQ470" s="496"/>
      <c r="GR470" s="496"/>
      <c r="GS470" s="496"/>
      <c r="GT470" s="496"/>
      <c r="GU470" s="496"/>
      <c r="GV470" s="496"/>
      <c r="GW470" s="496"/>
      <c r="GX470" s="496"/>
      <c r="GY470" s="496"/>
      <c r="GZ470" s="496"/>
      <c r="HA470" s="496"/>
      <c r="HB470" s="496"/>
      <c r="HC470" s="496"/>
      <c r="HD470" s="496"/>
      <c r="HE470" s="496"/>
      <c r="HF470" s="496"/>
      <c r="HG470" s="496"/>
      <c r="HH470" s="496"/>
      <c r="HI470" s="496"/>
      <c r="HJ470" s="496"/>
      <c r="HK470" s="496"/>
      <c r="HL470" s="496"/>
      <c r="HM470" s="496"/>
      <c r="HN470" s="496"/>
      <c r="HO470" s="496"/>
      <c r="HP470" s="496"/>
      <c r="HQ470" s="496"/>
      <c r="HR470" s="496"/>
      <c r="HS470" s="496"/>
      <c r="HT470" s="496"/>
      <c r="HU470" s="496"/>
      <c r="HV470" s="496"/>
      <c r="HW470" s="496"/>
      <c r="HX470" s="496"/>
      <c r="HY470" s="496"/>
      <c r="HZ470" s="496"/>
      <c r="IA470" s="496"/>
      <c r="IB470" s="496"/>
      <c r="IC470" s="496"/>
      <c r="ID470" s="496"/>
      <c r="IE470" s="496"/>
      <c r="IF470" s="496"/>
      <c r="IG470" s="496"/>
      <c r="IH470" s="496"/>
      <c r="II470" s="496"/>
      <c r="IJ470" s="496"/>
      <c r="IK470" s="496"/>
      <c r="IL470" s="496"/>
      <c r="IM470" s="496"/>
      <c r="IN470" s="496"/>
      <c r="IO470" s="496"/>
      <c r="IP470" s="496"/>
      <c r="IQ470" s="496"/>
      <c r="IR470" s="496"/>
      <c r="IS470" s="496"/>
      <c r="IT470" s="496"/>
      <c r="IU470" s="496"/>
      <c r="IV470" s="496"/>
      <c r="IW470" s="496"/>
    </row>
    <row r="471" customFormat="false" ht="12.75" hidden="false" customHeight="false" outlineLevel="1" collapsed="false">
      <c r="A471" s="383"/>
      <c r="B471" s="503"/>
      <c r="C471" s="503"/>
      <c r="D471" s="503"/>
      <c r="E471" s="503"/>
      <c r="F471" s="503"/>
      <c r="G471" s="503"/>
      <c r="H471" s="503"/>
      <c r="I471" s="503"/>
      <c r="J471" s="503"/>
      <c r="K471" s="503"/>
      <c r="L471" s="503"/>
      <c r="M471" s="503"/>
      <c r="N471" s="503"/>
      <c r="O471" s="503"/>
      <c r="P471" s="503"/>
      <c r="Q471" s="503"/>
      <c r="R471" s="503"/>
      <c r="S471" s="503"/>
      <c r="T471" s="503"/>
      <c r="U471" s="503"/>
      <c r="V471" s="496"/>
      <c r="W471" s="496"/>
      <c r="X471" s="496"/>
      <c r="Y471" s="496"/>
      <c r="Z471" s="496"/>
      <c r="AA471" s="496"/>
      <c r="AB471" s="496"/>
      <c r="AC471" s="496"/>
      <c r="AD471" s="496"/>
      <c r="AE471" s="496"/>
      <c r="AF471" s="496"/>
      <c r="AG471" s="496"/>
      <c r="AH471" s="496"/>
      <c r="AI471" s="496"/>
      <c r="AJ471" s="496"/>
      <c r="AK471" s="496"/>
      <c r="AL471" s="496"/>
      <c r="AM471" s="496"/>
      <c r="AN471" s="496"/>
      <c r="AO471" s="496"/>
      <c r="AP471" s="496"/>
      <c r="AQ471" s="496"/>
      <c r="AR471" s="496"/>
      <c r="AS471" s="496"/>
      <c r="AT471" s="496"/>
      <c r="AU471" s="496"/>
      <c r="AV471" s="496"/>
      <c r="AW471" s="496"/>
      <c r="AX471" s="496"/>
      <c r="AY471" s="496"/>
      <c r="AZ471" s="496"/>
      <c r="BA471" s="496"/>
      <c r="BB471" s="496"/>
      <c r="BC471" s="496"/>
      <c r="BD471" s="496"/>
      <c r="BE471" s="496"/>
      <c r="BF471" s="496"/>
      <c r="BG471" s="496"/>
      <c r="BH471" s="496"/>
      <c r="BI471" s="496"/>
      <c r="BJ471" s="496"/>
      <c r="BK471" s="496"/>
      <c r="BL471" s="496"/>
      <c r="BM471" s="496"/>
      <c r="BN471" s="496"/>
      <c r="BO471" s="496"/>
      <c r="BP471" s="496"/>
      <c r="BQ471" s="496"/>
      <c r="BR471" s="496"/>
      <c r="BS471" s="496"/>
      <c r="BT471" s="496"/>
      <c r="BU471" s="496"/>
      <c r="BV471" s="496"/>
      <c r="BW471" s="496"/>
      <c r="BX471" s="496"/>
      <c r="BY471" s="496"/>
      <c r="BZ471" s="496"/>
      <c r="CA471" s="496"/>
      <c r="CB471" s="496"/>
      <c r="CC471" s="496"/>
      <c r="CD471" s="496"/>
      <c r="CE471" s="496"/>
      <c r="CF471" s="496"/>
      <c r="CG471" s="496"/>
      <c r="CH471" s="496"/>
      <c r="CI471" s="496"/>
      <c r="CJ471" s="496"/>
      <c r="CK471" s="496"/>
      <c r="CL471" s="496"/>
      <c r="CM471" s="496"/>
      <c r="CN471" s="496"/>
      <c r="CO471" s="496"/>
      <c r="CP471" s="496"/>
      <c r="CQ471" s="496"/>
      <c r="CR471" s="496"/>
      <c r="CS471" s="496"/>
      <c r="CT471" s="496"/>
      <c r="CU471" s="496"/>
      <c r="CV471" s="496"/>
      <c r="CW471" s="496"/>
      <c r="CX471" s="496"/>
      <c r="CY471" s="496"/>
      <c r="CZ471" s="496"/>
      <c r="DA471" s="496"/>
      <c r="DB471" s="496"/>
      <c r="DC471" s="496"/>
      <c r="DD471" s="496"/>
      <c r="DE471" s="496"/>
      <c r="DF471" s="496"/>
      <c r="DG471" s="496"/>
      <c r="DH471" s="496"/>
      <c r="DI471" s="496"/>
      <c r="DJ471" s="496"/>
      <c r="DK471" s="496"/>
      <c r="DL471" s="496"/>
      <c r="DM471" s="496"/>
      <c r="DN471" s="496"/>
      <c r="DO471" s="496"/>
      <c r="DP471" s="496"/>
      <c r="DQ471" s="496"/>
      <c r="DR471" s="496"/>
      <c r="DS471" s="496"/>
      <c r="DT471" s="496"/>
      <c r="DU471" s="496"/>
      <c r="DV471" s="496"/>
      <c r="DW471" s="496"/>
      <c r="DX471" s="496"/>
      <c r="DY471" s="496"/>
      <c r="DZ471" s="496"/>
      <c r="EA471" s="496"/>
      <c r="EB471" s="496"/>
      <c r="EC471" s="496"/>
      <c r="ED471" s="496"/>
      <c r="EE471" s="496"/>
      <c r="EF471" s="496"/>
      <c r="EG471" s="496"/>
      <c r="EH471" s="496"/>
      <c r="EI471" s="496"/>
      <c r="EJ471" s="496"/>
      <c r="EK471" s="496"/>
      <c r="EL471" s="496"/>
      <c r="EM471" s="496"/>
      <c r="EN471" s="496"/>
      <c r="EO471" s="496"/>
      <c r="EP471" s="496"/>
      <c r="EQ471" s="496"/>
      <c r="ER471" s="496"/>
      <c r="ES471" s="496"/>
      <c r="ET471" s="496"/>
      <c r="EU471" s="496"/>
      <c r="EV471" s="496"/>
      <c r="EW471" s="496"/>
      <c r="EX471" s="496"/>
      <c r="EY471" s="496"/>
      <c r="EZ471" s="496"/>
      <c r="FA471" s="496"/>
      <c r="FB471" s="496"/>
      <c r="FC471" s="496"/>
      <c r="FD471" s="496"/>
      <c r="FE471" s="496"/>
      <c r="FF471" s="496"/>
      <c r="FG471" s="496"/>
      <c r="FH471" s="496"/>
      <c r="FI471" s="496"/>
      <c r="FJ471" s="496"/>
      <c r="FK471" s="496"/>
      <c r="FL471" s="496"/>
      <c r="FM471" s="496"/>
      <c r="FN471" s="496"/>
      <c r="FO471" s="496"/>
      <c r="FP471" s="496"/>
      <c r="FQ471" s="496"/>
      <c r="FR471" s="496"/>
      <c r="FS471" s="496"/>
      <c r="FT471" s="496"/>
      <c r="FU471" s="496"/>
      <c r="FV471" s="496"/>
      <c r="FW471" s="496"/>
      <c r="FX471" s="496"/>
      <c r="FY471" s="496"/>
      <c r="FZ471" s="496"/>
      <c r="GA471" s="496"/>
      <c r="GB471" s="496"/>
      <c r="GC471" s="496"/>
      <c r="GD471" s="496"/>
      <c r="GE471" s="496"/>
      <c r="GF471" s="496"/>
      <c r="GG471" s="496"/>
      <c r="GH471" s="496"/>
      <c r="GI471" s="496"/>
      <c r="GJ471" s="496"/>
      <c r="GK471" s="496"/>
      <c r="GL471" s="496"/>
      <c r="GM471" s="496"/>
      <c r="GN471" s="496"/>
      <c r="GO471" s="496"/>
      <c r="GP471" s="496"/>
      <c r="GQ471" s="496"/>
      <c r="GR471" s="496"/>
      <c r="GS471" s="496"/>
      <c r="GT471" s="496"/>
      <c r="GU471" s="496"/>
      <c r="GV471" s="496"/>
      <c r="GW471" s="496"/>
      <c r="GX471" s="496"/>
      <c r="GY471" s="496"/>
      <c r="GZ471" s="496"/>
      <c r="HA471" s="496"/>
      <c r="HB471" s="496"/>
      <c r="HC471" s="496"/>
      <c r="HD471" s="496"/>
      <c r="HE471" s="496"/>
      <c r="HF471" s="496"/>
      <c r="HG471" s="496"/>
      <c r="HH471" s="496"/>
      <c r="HI471" s="496"/>
      <c r="HJ471" s="496"/>
      <c r="HK471" s="496"/>
      <c r="HL471" s="496"/>
      <c r="HM471" s="496"/>
      <c r="HN471" s="496"/>
      <c r="HO471" s="496"/>
      <c r="HP471" s="496"/>
      <c r="HQ471" s="496"/>
      <c r="HR471" s="496"/>
      <c r="HS471" s="496"/>
      <c r="HT471" s="496"/>
      <c r="HU471" s="496"/>
      <c r="HV471" s="496"/>
      <c r="HW471" s="496"/>
      <c r="HX471" s="496"/>
      <c r="HY471" s="496"/>
      <c r="HZ471" s="496"/>
      <c r="IA471" s="496"/>
      <c r="IB471" s="496"/>
      <c r="IC471" s="496"/>
      <c r="ID471" s="496"/>
      <c r="IE471" s="496"/>
      <c r="IF471" s="496"/>
      <c r="IG471" s="496"/>
      <c r="IH471" s="496"/>
      <c r="II471" s="496"/>
      <c r="IJ471" s="496"/>
      <c r="IK471" s="496"/>
      <c r="IL471" s="496"/>
      <c r="IM471" s="496"/>
      <c r="IN471" s="496"/>
      <c r="IO471" s="496"/>
      <c r="IP471" s="496"/>
      <c r="IQ471" s="496"/>
      <c r="IR471" s="496"/>
      <c r="IS471" s="496"/>
      <c r="IT471" s="496"/>
      <c r="IU471" s="496"/>
      <c r="IV471" s="496"/>
      <c r="IW471" s="496"/>
    </row>
    <row r="472" customFormat="false" ht="12.75" hidden="false" customHeight="false" outlineLevel="1" collapsed="false">
      <c r="A472" s="383"/>
      <c r="B472" s="503"/>
      <c r="C472" s="503"/>
      <c r="D472" s="503"/>
      <c r="E472" s="503"/>
      <c r="F472" s="503"/>
      <c r="G472" s="503"/>
      <c r="H472" s="503"/>
      <c r="I472" s="503"/>
      <c r="J472" s="503"/>
      <c r="K472" s="503"/>
      <c r="L472" s="503"/>
      <c r="M472" s="503"/>
      <c r="N472" s="503"/>
      <c r="O472" s="503"/>
      <c r="P472" s="503"/>
      <c r="Q472" s="503"/>
      <c r="R472" s="503"/>
      <c r="S472" s="503"/>
      <c r="T472" s="503"/>
      <c r="U472" s="503"/>
      <c r="V472" s="496"/>
      <c r="W472" s="496"/>
      <c r="X472" s="496"/>
      <c r="Y472" s="496"/>
      <c r="Z472" s="496"/>
      <c r="AA472" s="496"/>
      <c r="AB472" s="496"/>
      <c r="AC472" s="496"/>
      <c r="AD472" s="496"/>
      <c r="AE472" s="496"/>
      <c r="AF472" s="496"/>
      <c r="AG472" s="496"/>
      <c r="AH472" s="496"/>
      <c r="AI472" s="496"/>
      <c r="AJ472" s="496"/>
      <c r="AK472" s="496"/>
      <c r="AL472" s="496"/>
      <c r="AM472" s="496"/>
      <c r="AN472" s="496"/>
      <c r="AO472" s="496"/>
      <c r="AP472" s="496"/>
      <c r="AQ472" s="496"/>
      <c r="AR472" s="496"/>
      <c r="AS472" s="496"/>
      <c r="AT472" s="496"/>
      <c r="AU472" s="496"/>
      <c r="AV472" s="496"/>
      <c r="AW472" s="496"/>
      <c r="AX472" s="496"/>
      <c r="AY472" s="496"/>
      <c r="AZ472" s="496"/>
      <c r="BA472" s="496"/>
      <c r="BB472" s="496"/>
      <c r="BC472" s="496"/>
      <c r="BD472" s="496"/>
      <c r="BE472" s="496"/>
      <c r="BF472" s="496"/>
      <c r="BG472" s="496"/>
      <c r="BH472" s="496"/>
      <c r="BI472" s="496"/>
      <c r="BJ472" s="496"/>
      <c r="BK472" s="496"/>
      <c r="BL472" s="496"/>
      <c r="BM472" s="496"/>
      <c r="BN472" s="496"/>
      <c r="BO472" s="496"/>
      <c r="BP472" s="496"/>
      <c r="BQ472" s="496"/>
      <c r="BR472" s="496"/>
      <c r="BS472" s="496"/>
      <c r="BT472" s="496"/>
      <c r="BU472" s="496"/>
      <c r="BV472" s="496"/>
      <c r="BW472" s="496"/>
      <c r="BX472" s="496"/>
      <c r="BY472" s="496"/>
      <c r="BZ472" s="496"/>
      <c r="CA472" s="496"/>
      <c r="CB472" s="496"/>
      <c r="CC472" s="496"/>
      <c r="CD472" s="496"/>
      <c r="CE472" s="496"/>
      <c r="CF472" s="496"/>
      <c r="CG472" s="496"/>
      <c r="CH472" s="496"/>
      <c r="CI472" s="496"/>
      <c r="CJ472" s="496"/>
      <c r="CK472" s="496"/>
      <c r="CL472" s="496"/>
      <c r="CM472" s="496"/>
      <c r="CN472" s="496"/>
      <c r="CO472" s="496"/>
      <c r="CP472" s="496"/>
      <c r="CQ472" s="496"/>
      <c r="CR472" s="496"/>
      <c r="CS472" s="496"/>
      <c r="CT472" s="496"/>
      <c r="CU472" s="496"/>
      <c r="CV472" s="496"/>
      <c r="CW472" s="496"/>
      <c r="CX472" s="496"/>
      <c r="CY472" s="496"/>
      <c r="CZ472" s="496"/>
      <c r="DA472" s="496"/>
      <c r="DB472" s="496"/>
      <c r="DC472" s="496"/>
      <c r="DD472" s="496"/>
      <c r="DE472" s="496"/>
      <c r="DF472" s="496"/>
      <c r="DG472" s="496"/>
      <c r="DH472" s="496"/>
      <c r="DI472" s="496"/>
      <c r="DJ472" s="496"/>
      <c r="DK472" s="496"/>
      <c r="DL472" s="496"/>
      <c r="DM472" s="496"/>
      <c r="DN472" s="496"/>
      <c r="DO472" s="496"/>
      <c r="DP472" s="496"/>
      <c r="DQ472" s="496"/>
      <c r="DR472" s="496"/>
      <c r="DS472" s="496"/>
      <c r="DT472" s="496"/>
      <c r="DU472" s="496"/>
      <c r="DV472" s="496"/>
      <c r="DW472" s="496"/>
      <c r="DX472" s="496"/>
      <c r="DY472" s="496"/>
      <c r="DZ472" s="496"/>
      <c r="EA472" s="496"/>
      <c r="EB472" s="496"/>
      <c r="EC472" s="496"/>
      <c r="ED472" s="496"/>
      <c r="EE472" s="496"/>
      <c r="EF472" s="496"/>
      <c r="EG472" s="496"/>
      <c r="EH472" s="496"/>
      <c r="EI472" s="496"/>
      <c r="EJ472" s="496"/>
      <c r="EK472" s="496"/>
      <c r="EL472" s="496"/>
      <c r="EM472" s="496"/>
      <c r="EN472" s="496"/>
      <c r="EO472" s="496"/>
      <c r="EP472" s="496"/>
      <c r="EQ472" s="496"/>
      <c r="ER472" s="496"/>
      <c r="ES472" s="496"/>
      <c r="ET472" s="496"/>
      <c r="EU472" s="496"/>
      <c r="EV472" s="496"/>
      <c r="EW472" s="496"/>
      <c r="EX472" s="496"/>
      <c r="EY472" s="496"/>
      <c r="EZ472" s="496"/>
      <c r="FA472" s="496"/>
      <c r="FB472" s="496"/>
      <c r="FC472" s="496"/>
      <c r="FD472" s="496"/>
      <c r="FE472" s="496"/>
      <c r="FF472" s="496"/>
      <c r="FG472" s="496"/>
      <c r="FH472" s="496"/>
      <c r="FI472" s="496"/>
      <c r="FJ472" s="496"/>
      <c r="FK472" s="496"/>
      <c r="FL472" s="496"/>
      <c r="FM472" s="496"/>
      <c r="FN472" s="496"/>
      <c r="FO472" s="496"/>
      <c r="FP472" s="496"/>
      <c r="FQ472" s="496"/>
      <c r="FR472" s="496"/>
      <c r="FS472" s="496"/>
      <c r="FT472" s="496"/>
      <c r="FU472" s="496"/>
      <c r="FV472" s="496"/>
      <c r="FW472" s="496"/>
      <c r="FX472" s="496"/>
      <c r="FY472" s="496"/>
      <c r="FZ472" s="496"/>
      <c r="GA472" s="496"/>
      <c r="GB472" s="496"/>
      <c r="GC472" s="496"/>
      <c r="GD472" s="496"/>
      <c r="GE472" s="496"/>
      <c r="GF472" s="496"/>
      <c r="GG472" s="496"/>
      <c r="GH472" s="496"/>
      <c r="GI472" s="496"/>
      <c r="GJ472" s="496"/>
      <c r="GK472" s="496"/>
      <c r="GL472" s="496"/>
      <c r="GM472" s="496"/>
      <c r="GN472" s="496"/>
      <c r="GO472" s="496"/>
      <c r="GP472" s="496"/>
      <c r="GQ472" s="496"/>
      <c r="GR472" s="496"/>
      <c r="GS472" s="496"/>
      <c r="GT472" s="496"/>
      <c r="GU472" s="496"/>
      <c r="GV472" s="496"/>
      <c r="GW472" s="496"/>
      <c r="GX472" s="496"/>
      <c r="GY472" s="496"/>
      <c r="GZ472" s="496"/>
      <c r="HA472" s="496"/>
      <c r="HB472" s="496"/>
      <c r="HC472" s="496"/>
      <c r="HD472" s="496"/>
      <c r="HE472" s="496"/>
      <c r="HF472" s="496"/>
      <c r="HG472" s="496"/>
      <c r="HH472" s="496"/>
      <c r="HI472" s="496"/>
      <c r="HJ472" s="496"/>
      <c r="HK472" s="496"/>
      <c r="HL472" s="496"/>
      <c r="HM472" s="496"/>
      <c r="HN472" s="496"/>
      <c r="HO472" s="496"/>
      <c r="HP472" s="496"/>
      <c r="HQ472" s="496"/>
      <c r="HR472" s="496"/>
      <c r="HS472" s="496"/>
      <c r="HT472" s="496"/>
      <c r="HU472" s="496"/>
      <c r="HV472" s="496"/>
      <c r="HW472" s="496"/>
      <c r="HX472" s="496"/>
      <c r="HY472" s="496"/>
      <c r="HZ472" s="496"/>
      <c r="IA472" s="496"/>
      <c r="IB472" s="496"/>
      <c r="IC472" s="496"/>
      <c r="ID472" s="496"/>
      <c r="IE472" s="496"/>
      <c r="IF472" s="496"/>
      <c r="IG472" s="496"/>
      <c r="IH472" s="496"/>
      <c r="II472" s="496"/>
      <c r="IJ472" s="496"/>
      <c r="IK472" s="496"/>
      <c r="IL472" s="496"/>
      <c r="IM472" s="496"/>
      <c r="IN472" s="496"/>
      <c r="IO472" s="496"/>
      <c r="IP472" s="496"/>
      <c r="IQ472" s="496"/>
      <c r="IR472" s="496"/>
      <c r="IS472" s="496"/>
      <c r="IT472" s="496"/>
      <c r="IU472" s="496"/>
      <c r="IV472" s="496"/>
      <c r="IW472" s="496"/>
    </row>
    <row r="473" customFormat="false" ht="12.75" hidden="false" customHeight="false" outlineLevel="1" collapsed="false">
      <c r="A473" s="379"/>
      <c r="B473" s="503"/>
      <c r="C473" s="503"/>
      <c r="D473" s="503"/>
      <c r="E473" s="503"/>
      <c r="F473" s="503"/>
      <c r="G473" s="503"/>
      <c r="H473" s="503"/>
      <c r="I473" s="503"/>
      <c r="J473" s="503"/>
      <c r="K473" s="503"/>
      <c r="L473" s="503"/>
      <c r="M473" s="503"/>
      <c r="N473" s="503"/>
      <c r="O473" s="503"/>
      <c r="P473" s="503"/>
      <c r="Q473" s="503"/>
      <c r="R473" s="503"/>
      <c r="S473" s="503"/>
      <c r="T473" s="503"/>
      <c r="U473" s="503"/>
      <c r="V473" s="496"/>
      <c r="W473" s="496"/>
      <c r="X473" s="496"/>
      <c r="Y473" s="496"/>
      <c r="Z473" s="496"/>
      <c r="AA473" s="496"/>
      <c r="AB473" s="496"/>
      <c r="AC473" s="496"/>
      <c r="AD473" s="496"/>
      <c r="AE473" s="496"/>
      <c r="AF473" s="496"/>
      <c r="AG473" s="496"/>
      <c r="AH473" s="496"/>
      <c r="AI473" s="496"/>
      <c r="AJ473" s="496"/>
      <c r="AK473" s="496"/>
      <c r="AL473" s="496"/>
      <c r="AM473" s="496"/>
      <c r="AN473" s="496"/>
      <c r="AO473" s="496"/>
      <c r="AP473" s="496"/>
      <c r="AQ473" s="496"/>
      <c r="AR473" s="496"/>
      <c r="AS473" s="496"/>
      <c r="AT473" s="496"/>
      <c r="AU473" s="496"/>
      <c r="AV473" s="496"/>
      <c r="AW473" s="496"/>
      <c r="AX473" s="496"/>
      <c r="AY473" s="496"/>
      <c r="AZ473" s="496"/>
      <c r="BA473" s="496"/>
      <c r="BB473" s="496"/>
      <c r="BC473" s="496"/>
      <c r="BD473" s="496"/>
      <c r="BE473" s="496"/>
      <c r="BF473" s="496"/>
      <c r="BG473" s="496"/>
      <c r="BH473" s="496"/>
      <c r="BI473" s="496"/>
      <c r="BJ473" s="496"/>
      <c r="BK473" s="496"/>
      <c r="BL473" s="496"/>
      <c r="BM473" s="496"/>
      <c r="BN473" s="496"/>
      <c r="BO473" s="496"/>
      <c r="BP473" s="496"/>
      <c r="BQ473" s="496"/>
      <c r="BR473" s="496"/>
      <c r="BS473" s="496"/>
      <c r="BT473" s="496"/>
      <c r="BU473" s="496"/>
      <c r="BV473" s="496"/>
      <c r="BW473" s="496"/>
      <c r="BX473" s="496"/>
      <c r="BY473" s="496"/>
      <c r="BZ473" s="496"/>
      <c r="CA473" s="496"/>
      <c r="CB473" s="496"/>
      <c r="CC473" s="496"/>
      <c r="CD473" s="496"/>
      <c r="CE473" s="496"/>
      <c r="CF473" s="496"/>
      <c r="CG473" s="496"/>
      <c r="CH473" s="496"/>
      <c r="CI473" s="496"/>
      <c r="CJ473" s="496"/>
      <c r="CK473" s="496"/>
      <c r="CL473" s="496"/>
      <c r="CM473" s="496"/>
      <c r="CN473" s="496"/>
      <c r="CO473" s="496"/>
      <c r="CP473" s="496"/>
      <c r="CQ473" s="496"/>
      <c r="CR473" s="496"/>
      <c r="CS473" s="496"/>
      <c r="CT473" s="496"/>
      <c r="CU473" s="496"/>
      <c r="CV473" s="496"/>
      <c r="CW473" s="496"/>
      <c r="CX473" s="496"/>
      <c r="CY473" s="496"/>
      <c r="CZ473" s="496"/>
      <c r="DA473" s="496"/>
      <c r="DB473" s="496"/>
      <c r="DC473" s="496"/>
      <c r="DD473" s="496"/>
      <c r="DE473" s="496"/>
      <c r="DF473" s="496"/>
      <c r="DG473" s="496"/>
      <c r="DH473" s="496"/>
      <c r="DI473" s="496"/>
      <c r="DJ473" s="496"/>
      <c r="DK473" s="496"/>
      <c r="DL473" s="496"/>
      <c r="DM473" s="496"/>
      <c r="DN473" s="496"/>
      <c r="DO473" s="496"/>
      <c r="DP473" s="496"/>
      <c r="DQ473" s="496"/>
      <c r="DR473" s="496"/>
      <c r="DS473" s="496"/>
      <c r="DT473" s="496"/>
      <c r="DU473" s="496"/>
      <c r="DV473" s="496"/>
      <c r="DW473" s="496"/>
      <c r="DX473" s="496"/>
      <c r="DY473" s="496"/>
      <c r="DZ473" s="496"/>
      <c r="EA473" s="496"/>
      <c r="EB473" s="496"/>
      <c r="EC473" s="496"/>
      <c r="ED473" s="496"/>
      <c r="EE473" s="496"/>
      <c r="EF473" s="496"/>
      <c r="EG473" s="496"/>
      <c r="EH473" s="496"/>
      <c r="EI473" s="496"/>
      <c r="EJ473" s="496"/>
      <c r="EK473" s="496"/>
      <c r="EL473" s="496"/>
      <c r="EM473" s="496"/>
      <c r="EN473" s="496"/>
      <c r="EO473" s="496"/>
      <c r="EP473" s="496"/>
      <c r="EQ473" s="496"/>
      <c r="ER473" s="496"/>
      <c r="ES473" s="496"/>
      <c r="ET473" s="496"/>
      <c r="EU473" s="496"/>
      <c r="EV473" s="496"/>
      <c r="EW473" s="496"/>
      <c r="EX473" s="496"/>
      <c r="EY473" s="496"/>
      <c r="EZ473" s="496"/>
      <c r="FA473" s="496"/>
      <c r="FB473" s="496"/>
      <c r="FC473" s="496"/>
      <c r="FD473" s="496"/>
      <c r="FE473" s="496"/>
      <c r="FF473" s="496"/>
      <c r="FG473" s="496"/>
      <c r="FH473" s="496"/>
      <c r="FI473" s="496"/>
      <c r="FJ473" s="496"/>
      <c r="FK473" s="496"/>
      <c r="FL473" s="496"/>
      <c r="FM473" s="496"/>
      <c r="FN473" s="496"/>
      <c r="FO473" s="496"/>
      <c r="FP473" s="496"/>
      <c r="FQ473" s="496"/>
      <c r="FR473" s="496"/>
      <c r="FS473" s="496"/>
      <c r="FT473" s="496"/>
      <c r="FU473" s="496"/>
      <c r="FV473" s="496"/>
      <c r="FW473" s="496"/>
      <c r="FX473" s="496"/>
      <c r="FY473" s="496"/>
      <c r="FZ473" s="496"/>
      <c r="GA473" s="496"/>
      <c r="GB473" s="496"/>
      <c r="GC473" s="496"/>
      <c r="GD473" s="496"/>
      <c r="GE473" s="496"/>
      <c r="GF473" s="496"/>
      <c r="GG473" s="496"/>
      <c r="GH473" s="496"/>
      <c r="GI473" s="496"/>
      <c r="GJ473" s="496"/>
      <c r="GK473" s="496"/>
      <c r="GL473" s="496"/>
      <c r="GM473" s="496"/>
      <c r="GN473" s="496"/>
      <c r="GO473" s="496"/>
      <c r="GP473" s="496"/>
      <c r="GQ473" s="496"/>
      <c r="GR473" s="496"/>
      <c r="GS473" s="496"/>
      <c r="GT473" s="496"/>
      <c r="GU473" s="496"/>
      <c r="GV473" s="496"/>
      <c r="GW473" s="496"/>
      <c r="GX473" s="496"/>
      <c r="GY473" s="496"/>
      <c r="GZ473" s="496"/>
      <c r="HA473" s="496"/>
      <c r="HB473" s="496"/>
      <c r="HC473" s="496"/>
      <c r="HD473" s="496"/>
      <c r="HE473" s="496"/>
      <c r="HF473" s="496"/>
      <c r="HG473" s="496"/>
      <c r="HH473" s="496"/>
      <c r="HI473" s="496"/>
      <c r="HJ473" s="496"/>
      <c r="HK473" s="496"/>
      <c r="HL473" s="496"/>
      <c r="HM473" s="496"/>
      <c r="HN473" s="496"/>
      <c r="HO473" s="496"/>
      <c r="HP473" s="496"/>
      <c r="HQ473" s="496"/>
      <c r="HR473" s="496"/>
      <c r="HS473" s="496"/>
      <c r="HT473" s="496"/>
      <c r="HU473" s="496"/>
      <c r="HV473" s="496"/>
      <c r="HW473" s="496"/>
      <c r="HX473" s="496"/>
      <c r="HY473" s="496"/>
      <c r="HZ473" s="496"/>
      <c r="IA473" s="496"/>
      <c r="IB473" s="496"/>
      <c r="IC473" s="496"/>
      <c r="ID473" s="496"/>
      <c r="IE473" s="496"/>
      <c r="IF473" s="496"/>
      <c r="IG473" s="496"/>
      <c r="IH473" s="496"/>
      <c r="II473" s="496"/>
      <c r="IJ473" s="496"/>
      <c r="IK473" s="496"/>
      <c r="IL473" s="496"/>
      <c r="IM473" s="496"/>
      <c r="IN473" s="496"/>
      <c r="IO473" s="496"/>
      <c r="IP473" s="496"/>
      <c r="IQ473" s="496"/>
      <c r="IR473" s="496"/>
      <c r="IS473" s="496"/>
      <c r="IT473" s="496"/>
      <c r="IU473" s="496"/>
      <c r="IV473" s="496"/>
      <c r="IW473" s="496"/>
    </row>
    <row r="474" customFormat="false" ht="12.75" hidden="false" customHeight="false" outlineLevel="1" collapsed="false">
      <c r="A474" s="366"/>
      <c r="B474" s="503"/>
      <c r="C474" s="503"/>
      <c r="D474" s="503"/>
      <c r="E474" s="503"/>
      <c r="F474" s="503"/>
      <c r="G474" s="503"/>
      <c r="H474" s="503"/>
      <c r="I474" s="503"/>
      <c r="J474" s="503"/>
      <c r="K474" s="503"/>
      <c r="L474" s="503"/>
      <c r="M474" s="503"/>
      <c r="N474" s="503"/>
      <c r="O474" s="503"/>
      <c r="P474" s="503"/>
      <c r="Q474" s="503"/>
      <c r="R474" s="503"/>
      <c r="S474" s="503"/>
      <c r="T474" s="503"/>
      <c r="U474" s="503"/>
      <c r="V474" s="496"/>
      <c r="W474" s="496"/>
      <c r="X474" s="496"/>
      <c r="Y474" s="496"/>
      <c r="Z474" s="496"/>
      <c r="AA474" s="496"/>
      <c r="AB474" s="496"/>
      <c r="AC474" s="496"/>
      <c r="AD474" s="496"/>
      <c r="AE474" s="496"/>
      <c r="AF474" s="496"/>
      <c r="AG474" s="496"/>
      <c r="AH474" s="496"/>
      <c r="AI474" s="496"/>
      <c r="AJ474" s="496"/>
      <c r="AK474" s="496"/>
      <c r="AL474" s="496"/>
      <c r="AM474" s="496"/>
      <c r="AN474" s="496"/>
      <c r="AO474" s="496"/>
      <c r="AP474" s="496"/>
      <c r="AQ474" s="496"/>
      <c r="AR474" s="496"/>
      <c r="AS474" s="496"/>
      <c r="AT474" s="496"/>
      <c r="AU474" s="496"/>
      <c r="AV474" s="496"/>
      <c r="AW474" s="496"/>
      <c r="AX474" s="496"/>
      <c r="AY474" s="496"/>
      <c r="AZ474" s="496"/>
      <c r="BA474" s="496"/>
      <c r="BB474" s="496"/>
      <c r="BC474" s="496"/>
      <c r="BD474" s="496"/>
      <c r="BE474" s="496"/>
      <c r="BF474" s="496"/>
      <c r="BG474" s="496"/>
      <c r="BH474" s="496"/>
      <c r="BI474" s="496"/>
      <c r="BJ474" s="496"/>
      <c r="BK474" s="496"/>
      <c r="BL474" s="496"/>
      <c r="BM474" s="496"/>
      <c r="BN474" s="496"/>
      <c r="BO474" s="496"/>
      <c r="BP474" s="496"/>
      <c r="BQ474" s="496"/>
      <c r="BR474" s="496"/>
      <c r="BS474" s="496"/>
      <c r="BT474" s="496"/>
      <c r="BU474" s="496"/>
      <c r="BV474" s="496"/>
      <c r="BW474" s="496"/>
      <c r="BX474" s="496"/>
      <c r="BY474" s="496"/>
      <c r="BZ474" s="496"/>
      <c r="CA474" s="496"/>
      <c r="CB474" s="496"/>
      <c r="CC474" s="496"/>
      <c r="CD474" s="496"/>
      <c r="CE474" s="496"/>
      <c r="CF474" s="496"/>
      <c r="CG474" s="496"/>
      <c r="CH474" s="496"/>
      <c r="CI474" s="496"/>
      <c r="CJ474" s="496"/>
      <c r="CK474" s="496"/>
      <c r="CL474" s="496"/>
      <c r="CM474" s="496"/>
      <c r="CN474" s="496"/>
      <c r="CO474" s="496"/>
      <c r="CP474" s="496"/>
      <c r="CQ474" s="496"/>
      <c r="CR474" s="496"/>
      <c r="CS474" s="496"/>
      <c r="CT474" s="496"/>
      <c r="CU474" s="496"/>
      <c r="CV474" s="496"/>
      <c r="CW474" s="496"/>
      <c r="CX474" s="496"/>
      <c r="CY474" s="496"/>
      <c r="CZ474" s="496"/>
      <c r="DA474" s="496"/>
      <c r="DB474" s="496"/>
      <c r="DC474" s="496"/>
      <c r="DD474" s="496"/>
      <c r="DE474" s="496"/>
      <c r="DF474" s="496"/>
      <c r="DG474" s="496"/>
      <c r="DH474" s="496"/>
      <c r="DI474" s="496"/>
      <c r="DJ474" s="496"/>
      <c r="DK474" s="496"/>
      <c r="DL474" s="496"/>
      <c r="DM474" s="496"/>
      <c r="DN474" s="496"/>
      <c r="DO474" s="496"/>
      <c r="DP474" s="496"/>
      <c r="DQ474" s="496"/>
      <c r="DR474" s="496"/>
      <c r="DS474" s="496"/>
      <c r="DT474" s="496"/>
      <c r="DU474" s="496"/>
      <c r="DV474" s="496"/>
      <c r="DW474" s="496"/>
      <c r="DX474" s="496"/>
      <c r="DY474" s="496"/>
      <c r="DZ474" s="496"/>
      <c r="EA474" s="496"/>
      <c r="EB474" s="496"/>
      <c r="EC474" s="496"/>
      <c r="ED474" s="496"/>
      <c r="EE474" s="496"/>
      <c r="EF474" s="496"/>
      <c r="EG474" s="496"/>
      <c r="EH474" s="496"/>
      <c r="EI474" s="496"/>
      <c r="EJ474" s="496"/>
      <c r="EK474" s="496"/>
      <c r="EL474" s="496"/>
      <c r="EM474" s="496"/>
      <c r="EN474" s="496"/>
      <c r="EO474" s="496"/>
      <c r="EP474" s="496"/>
      <c r="EQ474" s="496"/>
      <c r="ER474" s="496"/>
      <c r="ES474" s="496"/>
      <c r="ET474" s="496"/>
      <c r="EU474" s="496"/>
      <c r="EV474" s="496"/>
      <c r="EW474" s="496"/>
      <c r="EX474" s="496"/>
      <c r="EY474" s="496"/>
      <c r="EZ474" s="496"/>
      <c r="FA474" s="496"/>
      <c r="FB474" s="496"/>
      <c r="FC474" s="496"/>
      <c r="FD474" s="496"/>
      <c r="FE474" s="496"/>
      <c r="FF474" s="496"/>
      <c r="FG474" s="496"/>
      <c r="FH474" s="496"/>
      <c r="FI474" s="496"/>
      <c r="FJ474" s="496"/>
      <c r="FK474" s="496"/>
      <c r="FL474" s="496"/>
      <c r="FM474" s="496"/>
      <c r="FN474" s="496"/>
      <c r="FO474" s="496"/>
      <c r="FP474" s="496"/>
      <c r="FQ474" s="496"/>
      <c r="FR474" s="496"/>
      <c r="FS474" s="496"/>
      <c r="FT474" s="496"/>
      <c r="FU474" s="496"/>
      <c r="FV474" s="496"/>
      <c r="FW474" s="496"/>
      <c r="FX474" s="496"/>
      <c r="FY474" s="496"/>
      <c r="FZ474" s="496"/>
      <c r="GA474" s="496"/>
      <c r="GB474" s="496"/>
      <c r="GC474" s="496"/>
      <c r="GD474" s="496"/>
      <c r="GE474" s="496"/>
      <c r="GF474" s="496"/>
      <c r="GG474" s="496"/>
      <c r="GH474" s="496"/>
      <c r="GI474" s="496"/>
      <c r="GJ474" s="496"/>
      <c r="GK474" s="496"/>
      <c r="GL474" s="496"/>
      <c r="GM474" s="496"/>
      <c r="GN474" s="496"/>
      <c r="GO474" s="496"/>
      <c r="GP474" s="496"/>
      <c r="GQ474" s="496"/>
      <c r="GR474" s="496"/>
      <c r="GS474" s="496"/>
      <c r="GT474" s="496"/>
      <c r="GU474" s="496"/>
      <c r="GV474" s="496"/>
      <c r="GW474" s="496"/>
      <c r="GX474" s="496"/>
      <c r="GY474" s="496"/>
      <c r="GZ474" s="496"/>
      <c r="HA474" s="496"/>
      <c r="HB474" s="496"/>
      <c r="HC474" s="496"/>
      <c r="HD474" s="496"/>
      <c r="HE474" s="496"/>
      <c r="HF474" s="496"/>
      <c r="HG474" s="496"/>
      <c r="HH474" s="496"/>
      <c r="HI474" s="496"/>
      <c r="HJ474" s="496"/>
      <c r="HK474" s="496"/>
      <c r="HL474" s="496"/>
      <c r="HM474" s="496"/>
      <c r="HN474" s="496"/>
      <c r="HO474" s="496"/>
      <c r="HP474" s="496"/>
      <c r="HQ474" s="496"/>
      <c r="HR474" s="496"/>
      <c r="HS474" s="496"/>
      <c r="HT474" s="496"/>
      <c r="HU474" s="496"/>
      <c r="HV474" s="496"/>
      <c r="HW474" s="496"/>
      <c r="HX474" s="496"/>
      <c r="HY474" s="496"/>
      <c r="HZ474" s="496"/>
      <c r="IA474" s="496"/>
      <c r="IB474" s="496"/>
      <c r="IC474" s="496"/>
      <c r="ID474" s="496"/>
      <c r="IE474" s="496"/>
      <c r="IF474" s="496"/>
      <c r="IG474" s="496"/>
      <c r="IH474" s="496"/>
      <c r="II474" s="496"/>
      <c r="IJ474" s="496"/>
      <c r="IK474" s="496"/>
      <c r="IL474" s="496"/>
      <c r="IM474" s="496"/>
      <c r="IN474" s="496"/>
      <c r="IO474" s="496"/>
      <c r="IP474" s="496"/>
      <c r="IQ474" s="496"/>
      <c r="IR474" s="496"/>
      <c r="IS474" s="496"/>
      <c r="IT474" s="496"/>
      <c r="IU474" s="496"/>
      <c r="IV474" s="496"/>
      <c r="IW474" s="496"/>
    </row>
    <row r="475" customFormat="false" ht="12.75" hidden="false" customHeight="false" outlineLevel="1" collapsed="false">
      <c r="A475" s="477"/>
      <c r="B475" s="503"/>
      <c r="C475" s="503"/>
      <c r="D475" s="503"/>
      <c r="E475" s="503"/>
      <c r="F475" s="503"/>
      <c r="G475" s="503"/>
      <c r="H475" s="503"/>
      <c r="I475" s="503"/>
      <c r="J475" s="503"/>
      <c r="K475" s="503"/>
      <c r="L475" s="503"/>
      <c r="M475" s="503"/>
      <c r="N475" s="503"/>
      <c r="O475" s="503"/>
      <c r="P475" s="503"/>
      <c r="Q475" s="503"/>
      <c r="R475" s="503"/>
      <c r="S475" s="503"/>
      <c r="T475" s="503"/>
      <c r="U475" s="503"/>
      <c r="V475" s="496"/>
      <c r="W475" s="496"/>
      <c r="X475" s="496"/>
      <c r="Y475" s="496"/>
      <c r="Z475" s="496"/>
      <c r="AA475" s="496"/>
      <c r="AB475" s="496"/>
      <c r="AC475" s="496"/>
      <c r="AD475" s="496"/>
      <c r="AE475" s="496"/>
      <c r="AF475" s="496"/>
      <c r="AG475" s="496"/>
      <c r="AH475" s="496"/>
      <c r="AI475" s="496"/>
      <c r="AJ475" s="496"/>
      <c r="AK475" s="496"/>
      <c r="AL475" s="496"/>
      <c r="AM475" s="496"/>
      <c r="AN475" s="496"/>
      <c r="AO475" s="496"/>
      <c r="AP475" s="496"/>
      <c r="AQ475" s="496"/>
      <c r="AR475" s="496"/>
      <c r="AS475" s="496"/>
      <c r="AT475" s="496"/>
      <c r="AU475" s="496"/>
      <c r="AV475" s="496"/>
      <c r="AW475" s="496"/>
      <c r="AX475" s="496"/>
      <c r="AY475" s="496"/>
      <c r="AZ475" s="496"/>
      <c r="BA475" s="496"/>
      <c r="BB475" s="496"/>
      <c r="BC475" s="496"/>
      <c r="BD475" s="496"/>
      <c r="BE475" s="496"/>
      <c r="BF475" s="496"/>
      <c r="BG475" s="496"/>
      <c r="BH475" s="496"/>
      <c r="BI475" s="496"/>
      <c r="BJ475" s="496"/>
      <c r="BK475" s="496"/>
      <c r="BL475" s="496"/>
      <c r="BM475" s="496"/>
      <c r="BN475" s="496"/>
      <c r="BO475" s="496"/>
      <c r="BP475" s="496"/>
      <c r="BQ475" s="496"/>
      <c r="BR475" s="496"/>
      <c r="BS475" s="496"/>
      <c r="BT475" s="496"/>
      <c r="BU475" s="496"/>
      <c r="BV475" s="496"/>
      <c r="BW475" s="496"/>
      <c r="BX475" s="496"/>
      <c r="BY475" s="496"/>
      <c r="BZ475" s="496"/>
      <c r="CA475" s="496"/>
      <c r="CB475" s="496"/>
      <c r="CC475" s="496"/>
      <c r="CD475" s="496"/>
      <c r="CE475" s="496"/>
      <c r="CF475" s="496"/>
      <c r="CG475" s="496"/>
      <c r="CH475" s="496"/>
      <c r="CI475" s="496"/>
      <c r="CJ475" s="496"/>
      <c r="CK475" s="496"/>
      <c r="CL475" s="496"/>
      <c r="CM475" s="496"/>
      <c r="CN475" s="496"/>
      <c r="CO475" s="496"/>
      <c r="CP475" s="496"/>
      <c r="CQ475" s="496"/>
      <c r="CR475" s="496"/>
      <c r="CS475" s="496"/>
      <c r="CT475" s="496"/>
      <c r="CU475" s="496"/>
      <c r="CV475" s="496"/>
      <c r="CW475" s="496"/>
      <c r="CX475" s="496"/>
      <c r="CY475" s="496"/>
      <c r="CZ475" s="496"/>
      <c r="DA475" s="496"/>
      <c r="DB475" s="496"/>
      <c r="DC475" s="496"/>
      <c r="DD475" s="496"/>
      <c r="DE475" s="496"/>
      <c r="DF475" s="496"/>
      <c r="DG475" s="496"/>
      <c r="DH475" s="496"/>
      <c r="DI475" s="496"/>
      <c r="DJ475" s="496"/>
      <c r="DK475" s="496"/>
      <c r="DL475" s="496"/>
      <c r="DM475" s="496"/>
      <c r="DN475" s="496"/>
      <c r="DO475" s="496"/>
      <c r="DP475" s="496"/>
      <c r="DQ475" s="496"/>
      <c r="DR475" s="496"/>
      <c r="DS475" s="496"/>
      <c r="DT475" s="496"/>
      <c r="DU475" s="496"/>
      <c r="DV475" s="496"/>
      <c r="DW475" s="496"/>
      <c r="DX475" s="496"/>
      <c r="DY475" s="496"/>
      <c r="DZ475" s="496"/>
      <c r="EA475" s="496"/>
      <c r="EB475" s="496"/>
      <c r="EC475" s="496"/>
      <c r="ED475" s="496"/>
      <c r="EE475" s="496"/>
      <c r="EF475" s="496"/>
      <c r="EG475" s="496"/>
      <c r="EH475" s="496"/>
      <c r="EI475" s="496"/>
      <c r="EJ475" s="496"/>
      <c r="EK475" s="496"/>
      <c r="EL475" s="496"/>
      <c r="EM475" s="496"/>
      <c r="EN475" s="496"/>
      <c r="EO475" s="496"/>
      <c r="EP475" s="496"/>
      <c r="EQ475" s="496"/>
      <c r="ER475" s="496"/>
      <c r="ES475" s="496"/>
      <c r="ET475" s="496"/>
      <c r="EU475" s="496"/>
      <c r="EV475" s="496"/>
      <c r="EW475" s="496"/>
      <c r="EX475" s="496"/>
      <c r="EY475" s="496"/>
      <c r="EZ475" s="496"/>
      <c r="FA475" s="496"/>
      <c r="FB475" s="496"/>
      <c r="FC475" s="496"/>
      <c r="FD475" s="496"/>
      <c r="FE475" s="496"/>
      <c r="FF475" s="496"/>
      <c r="FG475" s="496"/>
      <c r="FH475" s="496"/>
      <c r="FI475" s="496"/>
      <c r="FJ475" s="496"/>
      <c r="FK475" s="496"/>
      <c r="FL475" s="496"/>
      <c r="FM475" s="496"/>
      <c r="FN475" s="496"/>
      <c r="FO475" s="496"/>
      <c r="FP475" s="496"/>
      <c r="FQ475" s="496"/>
      <c r="FR475" s="496"/>
      <c r="FS475" s="496"/>
      <c r="FT475" s="496"/>
      <c r="FU475" s="496"/>
      <c r="FV475" s="496"/>
      <c r="FW475" s="496"/>
      <c r="FX475" s="496"/>
      <c r="FY475" s="496"/>
      <c r="FZ475" s="496"/>
      <c r="GA475" s="496"/>
      <c r="GB475" s="496"/>
      <c r="GC475" s="496"/>
      <c r="GD475" s="496"/>
      <c r="GE475" s="496"/>
      <c r="GF475" s="496"/>
      <c r="GG475" s="496"/>
      <c r="GH475" s="496"/>
      <c r="GI475" s="496"/>
      <c r="GJ475" s="496"/>
      <c r="GK475" s="496"/>
      <c r="GL475" s="496"/>
      <c r="GM475" s="496"/>
      <c r="GN475" s="496"/>
      <c r="GO475" s="496"/>
      <c r="GP475" s="496"/>
      <c r="GQ475" s="496"/>
      <c r="GR475" s="496"/>
      <c r="GS475" s="496"/>
      <c r="GT475" s="496"/>
      <c r="GU475" s="496"/>
      <c r="GV475" s="496"/>
      <c r="GW475" s="496"/>
      <c r="GX475" s="496"/>
      <c r="GY475" s="496"/>
      <c r="GZ475" s="496"/>
      <c r="HA475" s="496"/>
      <c r="HB475" s="496"/>
      <c r="HC475" s="496"/>
      <c r="HD475" s="496"/>
      <c r="HE475" s="496"/>
      <c r="HF475" s="496"/>
      <c r="HG475" s="496"/>
      <c r="HH475" s="496"/>
      <c r="HI475" s="496"/>
      <c r="HJ475" s="496"/>
      <c r="HK475" s="496"/>
      <c r="HL475" s="496"/>
      <c r="HM475" s="496"/>
      <c r="HN475" s="496"/>
      <c r="HO475" s="496"/>
      <c r="HP475" s="496"/>
      <c r="HQ475" s="496"/>
      <c r="HR475" s="496"/>
      <c r="HS475" s="496"/>
      <c r="HT475" s="496"/>
      <c r="HU475" s="496"/>
      <c r="HV475" s="496"/>
      <c r="HW475" s="496"/>
      <c r="HX475" s="496"/>
      <c r="HY475" s="496"/>
      <c r="HZ475" s="496"/>
      <c r="IA475" s="496"/>
      <c r="IB475" s="496"/>
      <c r="IC475" s="496"/>
      <c r="ID475" s="496"/>
      <c r="IE475" s="496"/>
      <c r="IF475" s="496"/>
      <c r="IG475" s="496"/>
      <c r="IH475" s="496"/>
      <c r="II475" s="496"/>
      <c r="IJ475" s="496"/>
      <c r="IK475" s="496"/>
      <c r="IL475" s="496"/>
      <c r="IM475" s="496"/>
      <c r="IN475" s="496"/>
      <c r="IO475" s="496"/>
      <c r="IP475" s="496"/>
      <c r="IQ475" s="496"/>
      <c r="IR475" s="496"/>
      <c r="IS475" s="496"/>
      <c r="IT475" s="496"/>
      <c r="IU475" s="496"/>
      <c r="IV475" s="496"/>
      <c r="IW475" s="496"/>
    </row>
    <row r="476" customFormat="false" ht="12.75" hidden="false" customHeight="false" outlineLevel="1" collapsed="false">
      <c r="A476" s="504"/>
      <c r="B476" s="503"/>
      <c r="C476" s="503"/>
      <c r="D476" s="503"/>
      <c r="E476" s="503"/>
      <c r="F476" s="503"/>
      <c r="G476" s="503"/>
      <c r="H476" s="503"/>
      <c r="I476" s="503"/>
      <c r="J476" s="503"/>
      <c r="K476" s="503"/>
      <c r="L476" s="503"/>
      <c r="M476" s="503"/>
      <c r="N476" s="503"/>
      <c r="O476" s="503"/>
      <c r="P476" s="503"/>
      <c r="Q476" s="503"/>
      <c r="R476" s="503"/>
      <c r="S476" s="503"/>
      <c r="T476" s="503"/>
      <c r="U476" s="503"/>
      <c r="V476" s="496"/>
      <c r="W476" s="496"/>
      <c r="X476" s="496"/>
      <c r="Y476" s="496"/>
      <c r="Z476" s="496"/>
      <c r="AA476" s="496"/>
      <c r="AB476" s="496"/>
      <c r="AC476" s="496"/>
      <c r="AD476" s="496"/>
      <c r="AE476" s="496"/>
      <c r="AF476" s="496"/>
      <c r="AG476" s="496"/>
      <c r="AH476" s="496"/>
      <c r="AI476" s="496"/>
      <c r="AJ476" s="496"/>
      <c r="AK476" s="496"/>
      <c r="AL476" s="496"/>
      <c r="AM476" s="496"/>
      <c r="AN476" s="496"/>
      <c r="AO476" s="496"/>
      <c r="AP476" s="496"/>
      <c r="AQ476" s="496"/>
      <c r="AR476" s="496"/>
      <c r="AS476" s="496"/>
      <c r="AT476" s="496"/>
      <c r="AU476" s="496"/>
      <c r="AV476" s="496"/>
      <c r="AW476" s="496"/>
      <c r="AX476" s="496"/>
      <c r="AY476" s="496"/>
      <c r="AZ476" s="496"/>
      <c r="BA476" s="496"/>
      <c r="BB476" s="496"/>
      <c r="BC476" s="496"/>
      <c r="BD476" s="496"/>
      <c r="BE476" s="496"/>
      <c r="BF476" s="496"/>
      <c r="BG476" s="496"/>
      <c r="BH476" s="496"/>
      <c r="BI476" s="496"/>
      <c r="BJ476" s="496"/>
      <c r="BK476" s="496"/>
      <c r="BL476" s="496"/>
      <c r="BM476" s="496"/>
      <c r="BN476" s="496"/>
      <c r="BO476" s="496"/>
      <c r="BP476" s="496"/>
      <c r="BQ476" s="496"/>
      <c r="BR476" s="496"/>
      <c r="BS476" s="496"/>
      <c r="BT476" s="496"/>
      <c r="BU476" s="496"/>
      <c r="BV476" s="496"/>
      <c r="BW476" s="496"/>
      <c r="BX476" s="496"/>
      <c r="BY476" s="496"/>
      <c r="BZ476" s="496"/>
      <c r="CA476" s="496"/>
      <c r="CB476" s="496"/>
      <c r="CC476" s="496"/>
      <c r="CD476" s="496"/>
      <c r="CE476" s="496"/>
      <c r="CF476" s="496"/>
      <c r="CG476" s="496"/>
      <c r="CH476" s="496"/>
      <c r="CI476" s="496"/>
      <c r="CJ476" s="496"/>
      <c r="CK476" s="496"/>
      <c r="CL476" s="496"/>
      <c r="CM476" s="496"/>
      <c r="CN476" s="496"/>
      <c r="CO476" s="496"/>
      <c r="CP476" s="496"/>
      <c r="CQ476" s="496"/>
      <c r="CR476" s="496"/>
      <c r="CS476" s="496"/>
      <c r="CT476" s="496"/>
      <c r="CU476" s="496"/>
      <c r="CV476" s="496"/>
      <c r="CW476" s="496"/>
      <c r="CX476" s="496"/>
      <c r="CY476" s="496"/>
      <c r="CZ476" s="496"/>
      <c r="DA476" s="496"/>
      <c r="DB476" s="496"/>
      <c r="DC476" s="496"/>
      <c r="DD476" s="496"/>
      <c r="DE476" s="496"/>
      <c r="DF476" s="496"/>
      <c r="DG476" s="496"/>
      <c r="DH476" s="496"/>
      <c r="DI476" s="496"/>
      <c r="DJ476" s="496"/>
      <c r="DK476" s="496"/>
      <c r="DL476" s="496"/>
      <c r="DM476" s="496"/>
      <c r="DN476" s="496"/>
      <c r="DO476" s="496"/>
      <c r="DP476" s="496"/>
      <c r="DQ476" s="496"/>
      <c r="DR476" s="496"/>
      <c r="DS476" s="496"/>
      <c r="DT476" s="496"/>
      <c r="DU476" s="496"/>
      <c r="DV476" s="496"/>
      <c r="DW476" s="496"/>
      <c r="DX476" s="496"/>
      <c r="DY476" s="496"/>
      <c r="DZ476" s="496"/>
      <c r="EA476" s="496"/>
      <c r="EB476" s="496"/>
      <c r="EC476" s="496"/>
      <c r="ED476" s="496"/>
      <c r="EE476" s="496"/>
      <c r="EF476" s="496"/>
      <c r="EG476" s="496"/>
      <c r="EH476" s="496"/>
      <c r="EI476" s="496"/>
      <c r="EJ476" s="496"/>
      <c r="EK476" s="496"/>
      <c r="EL476" s="496"/>
      <c r="EM476" s="496"/>
      <c r="EN476" s="496"/>
      <c r="EO476" s="496"/>
      <c r="EP476" s="496"/>
      <c r="EQ476" s="496"/>
      <c r="ER476" s="496"/>
      <c r="ES476" s="496"/>
      <c r="ET476" s="496"/>
      <c r="EU476" s="496"/>
      <c r="EV476" s="496"/>
      <c r="EW476" s="496"/>
      <c r="EX476" s="496"/>
      <c r="EY476" s="496"/>
      <c r="EZ476" s="496"/>
      <c r="FA476" s="496"/>
      <c r="FB476" s="496"/>
      <c r="FC476" s="496"/>
      <c r="FD476" s="496"/>
      <c r="FE476" s="496"/>
      <c r="FF476" s="496"/>
      <c r="FG476" s="496"/>
      <c r="FH476" s="496"/>
      <c r="FI476" s="496"/>
      <c r="FJ476" s="496"/>
      <c r="FK476" s="496"/>
      <c r="FL476" s="496"/>
      <c r="FM476" s="496"/>
      <c r="FN476" s="496"/>
      <c r="FO476" s="496"/>
      <c r="FP476" s="496"/>
      <c r="FQ476" s="496"/>
      <c r="FR476" s="496"/>
      <c r="FS476" s="496"/>
      <c r="FT476" s="496"/>
      <c r="FU476" s="496"/>
      <c r="FV476" s="496"/>
      <c r="FW476" s="496"/>
      <c r="FX476" s="496"/>
      <c r="FY476" s="496"/>
      <c r="FZ476" s="496"/>
      <c r="GA476" s="496"/>
      <c r="GB476" s="496"/>
      <c r="GC476" s="496"/>
      <c r="GD476" s="496"/>
      <c r="GE476" s="496"/>
      <c r="GF476" s="496"/>
      <c r="GG476" s="496"/>
      <c r="GH476" s="496"/>
      <c r="GI476" s="496"/>
      <c r="GJ476" s="496"/>
      <c r="GK476" s="496"/>
      <c r="GL476" s="496"/>
      <c r="GM476" s="496"/>
      <c r="GN476" s="496"/>
      <c r="GO476" s="496"/>
      <c r="GP476" s="496"/>
      <c r="GQ476" s="496"/>
      <c r="GR476" s="496"/>
      <c r="GS476" s="496"/>
      <c r="GT476" s="496"/>
      <c r="GU476" s="496"/>
      <c r="GV476" s="496"/>
      <c r="GW476" s="496"/>
      <c r="GX476" s="496"/>
      <c r="GY476" s="496"/>
      <c r="GZ476" s="496"/>
      <c r="HA476" s="496"/>
      <c r="HB476" s="496"/>
      <c r="HC476" s="496"/>
      <c r="HD476" s="496"/>
      <c r="HE476" s="496"/>
      <c r="HF476" s="496"/>
      <c r="HG476" s="496"/>
      <c r="HH476" s="496"/>
      <c r="HI476" s="496"/>
      <c r="HJ476" s="496"/>
      <c r="HK476" s="496"/>
      <c r="HL476" s="496"/>
      <c r="HM476" s="496"/>
      <c r="HN476" s="496"/>
      <c r="HO476" s="496"/>
      <c r="HP476" s="496"/>
      <c r="HQ476" s="496"/>
      <c r="HR476" s="496"/>
      <c r="HS476" s="496"/>
      <c r="HT476" s="496"/>
      <c r="HU476" s="496"/>
      <c r="HV476" s="496"/>
      <c r="HW476" s="496"/>
      <c r="HX476" s="496"/>
      <c r="HY476" s="496"/>
      <c r="HZ476" s="496"/>
      <c r="IA476" s="496"/>
      <c r="IB476" s="496"/>
      <c r="IC476" s="496"/>
      <c r="ID476" s="496"/>
      <c r="IE476" s="496"/>
      <c r="IF476" s="496"/>
      <c r="IG476" s="496"/>
      <c r="IH476" s="496"/>
      <c r="II476" s="496"/>
      <c r="IJ476" s="496"/>
      <c r="IK476" s="496"/>
      <c r="IL476" s="496"/>
      <c r="IM476" s="496"/>
      <c r="IN476" s="496"/>
      <c r="IO476" s="496"/>
      <c r="IP476" s="496"/>
      <c r="IQ476" s="496"/>
      <c r="IR476" s="496"/>
      <c r="IS476" s="496"/>
      <c r="IT476" s="496"/>
      <c r="IU476" s="496"/>
      <c r="IV476" s="496"/>
      <c r="IW476" s="496"/>
    </row>
    <row r="477" customFormat="false" ht="12.75" hidden="false" customHeight="false" outlineLevel="1" collapsed="false">
      <c r="A477" s="504"/>
      <c r="B477" s="503"/>
      <c r="C477" s="503"/>
      <c r="D477" s="503"/>
      <c r="E477" s="503"/>
      <c r="F477" s="503"/>
      <c r="G477" s="503"/>
      <c r="H477" s="503"/>
      <c r="I477" s="503"/>
      <c r="J477" s="503"/>
      <c r="K477" s="503"/>
      <c r="L477" s="503"/>
      <c r="M477" s="503"/>
      <c r="N477" s="503"/>
      <c r="O477" s="503"/>
      <c r="P477" s="503"/>
      <c r="Q477" s="503"/>
      <c r="R477" s="503"/>
      <c r="S477" s="503"/>
      <c r="T477" s="503"/>
      <c r="U477" s="503"/>
      <c r="V477" s="496"/>
      <c r="W477" s="496"/>
      <c r="X477" s="496"/>
      <c r="Y477" s="496"/>
      <c r="Z477" s="496"/>
      <c r="AA477" s="496"/>
      <c r="AB477" s="496"/>
      <c r="AC477" s="496"/>
      <c r="AD477" s="496"/>
      <c r="AE477" s="496"/>
      <c r="AF477" s="496"/>
      <c r="AG477" s="496"/>
      <c r="AH477" s="496"/>
      <c r="AI477" s="496"/>
      <c r="AJ477" s="496"/>
      <c r="AK477" s="496"/>
      <c r="AL477" s="496"/>
      <c r="AM477" s="496"/>
      <c r="AN477" s="496"/>
      <c r="AO477" s="496"/>
      <c r="AP477" s="496"/>
      <c r="AQ477" s="496"/>
      <c r="AR477" s="496"/>
      <c r="AS477" s="496"/>
      <c r="AT477" s="496"/>
      <c r="AU477" s="496"/>
      <c r="AV477" s="496"/>
      <c r="AW477" s="496"/>
      <c r="AX477" s="496"/>
      <c r="AY477" s="496"/>
      <c r="AZ477" s="496"/>
      <c r="BA477" s="496"/>
      <c r="BB477" s="496"/>
      <c r="BC477" s="496"/>
      <c r="BD477" s="496"/>
      <c r="BE477" s="496"/>
      <c r="BF477" s="496"/>
      <c r="BG477" s="496"/>
      <c r="BH477" s="496"/>
      <c r="BI477" s="496"/>
      <c r="BJ477" s="496"/>
      <c r="BK477" s="496"/>
      <c r="BL477" s="496"/>
      <c r="BM477" s="496"/>
      <c r="BN477" s="496"/>
      <c r="BO477" s="496"/>
      <c r="BP477" s="496"/>
      <c r="BQ477" s="496"/>
      <c r="BR477" s="496"/>
      <c r="BS477" s="496"/>
      <c r="BT477" s="496"/>
      <c r="BU477" s="496"/>
      <c r="BV477" s="496"/>
      <c r="BW477" s="496"/>
      <c r="BX477" s="496"/>
      <c r="BY477" s="496"/>
      <c r="BZ477" s="496"/>
      <c r="CA477" s="496"/>
      <c r="CB477" s="496"/>
      <c r="CC477" s="496"/>
      <c r="CD477" s="496"/>
      <c r="CE477" s="496"/>
      <c r="CF477" s="496"/>
      <c r="CG477" s="496"/>
      <c r="CH477" s="496"/>
      <c r="CI477" s="496"/>
      <c r="CJ477" s="496"/>
      <c r="CK477" s="496"/>
      <c r="CL477" s="496"/>
      <c r="CM477" s="496"/>
      <c r="CN477" s="496"/>
      <c r="CO477" s="496"/>
      <c r="CP477" s="496"/>
      <c r="CQ477" s="496"/>
      <c r="CR477" s="496"/>
      <c r="CS477" s="496"/>
      <c r="CT477" s="496"/>
      <c r="CU477" s="496"/>
      <c r="CV477" s="496"/>
      <c r="CW477" s="496"/>
      <c r="CX477" s="496"/>
      <c r="CY477" s="496"/>
      <c r="CZ477" s="496"/>
      <c r="DA477" s="496"/>
      <c r="DB477" s="496"/>
      <c r="DC477" s="496"/>
      <c r="DD477" s="496"/>
      <c r="DE477" s="496"/>
      <c r="DF477" s="496"/>
      <c r="DG477" s="496"/>
      <c r="DH477" s="496"/>
      <c r="DI477" s="496"/>
      <c r="DJ477" s="496"/>
      <c r="DK477" s="496"/>
      <c r="DL477" s="496"/>
      <c r="DM477" s="496"/>
      <c r="DN477" s="496"/>
      <c r="DO477" s="496"/>
      <c r="DP477" s="496"/>
      <c r="DQ477" s="496"/>
      <c r="DR477" s="496"/>
      <c r="DS477" s="496"/>
      <c r="DT477" s="496"/>
      <c r="DU477" s="496"/>
      <c r="DV477" s="496"/>
      <c r="DW477" s="496"/>
      <c r="DX477" s="496"/>
      <c r="DY477" s="496"/>
      <c r="DZ477" s="496"/>
      <c r="EA477" s="496"/>
      <c r="EB477" s="496"/>
      <c r="EC477" s="496"/>
      <c r="ED477" s="496"/>
      <c r="EE477" s="496"/>
      <c r="EF477" s="496"/>
      <c r="EG477" s="496"/>
      <c r="EH477" s="496"/>
      <c r="EI477" s="496"/>
      <c r="EJ477" s="496"/>
      <c r="EK477" s="496"/>
      <c r="EL477" s="496"/>
      <c r="EM477" s="496"/>
      <c r="EN477" s="496"/>
      <c r="EO477" s="496"/>
      <c r="EP477" s="496"/>
      <c r="EQ477" s="496"/>
      <c r="ER477" s="496"/>
      <c r="ES477" s="496"/>
      <c r="ET477" s="496"/>
      <c r="EU477" s="496"/>
      <c r="EV477" s="496"/>
      <c r="EW477" s="496"/>
      <c r="EX477" s="496"/>
      <c r="EY477" s="496"/>
      <c r="EZ477" s="496"/>
      <c r="FA477" s="496"/>
      <c r="FB477" s="496"/>
      <c r="FC477" s="496"/>
      <c r="FD477" s="496"/>
      <c r="FE477" s="496"/>
      <c r="FF477" s="496"/>
      <c r="FG477" s="496"/>
      <c r="FH477" s="496"/>
      <c r="FI477" s="496"/>
      <c r="FJ477" s="496"/>
      <c r="FK477" s="496"/>
      <c r="FL477" s="496"/>
      <c r="FM477" s="496"/>
      <c r="FN477" s="496"/>
      <c r="FO477" s="496"/>
      <c r="FP477" s="496"/>
      <c r="FQ477" s="496"/>
      <c r="FR477" s="496"/>
      <c r="FS477" s="496"/>
      <c r="FT477" s="496"/>
      <c r="FU477" s="496"/>
      <c r="FV477" s="496"/>
      <c r="FW477" s="496"/>
      <c r="FX477" s="496"/>
      <c r="FY477" s="496"/>
      <c r="FZ477" s="496"/>
      <c r="GA477" s="496"/>
      <c r="GB477" s="496"/>
      <c r="GC477" s="496"/>
      <c r="GD477" s="496"/>
      <c r="GE477" s="496"/>
      <c r="GF477" s="496"/>
      <c r="GG477" s="496"/>
      <c r="GH477" s="496"/>
      <c r="GI477" s="496"/>
      <c r="GJ477" s="496"/>
      <c r="GK477" s="496"/>
      <c r="GL477" s="496"/>
      <c r="GM477" s="496"/>
      <c r="GN477" s="496"/>
      <c r="GO477" s="496"/>
      <c r="GP477" s="496"/>
      <c r="GQ477" s="496"/>
      <c r="GR477" s="496"/>
      <c r="GS477" s="496"/>
      <c r="GT477" s="496"/>
      <c r="GU477" s="496"/>
      <c r="GV477" s="496"/>
      <c r="GW477" s="496"/>
      <c r="GX477" s="496"/>
      <c r="GY477" s="496"/>
      <c r="GZ477" s="496"/>
      <c r="HA477" s="496"/>
      <c r="HB477" s="496"/>
      <c r="HC477" s="496"/>
      <c r="HD477" s="496"/>
      <c r="HE477" s="496"/>
      <c r="HF477" s="496"/>
      <c r="HG477" s="496"/>
      <c r="HH477" s="496"/>
      <c r="HI477" s="496"/>
      <c r="HJ477" s="496"/>
      <c r="HK477" s="496"/>
      <c r="HL477" s="496"/>
      <c r="HM477" s="496"/>
      <c r="HN477" s="496"/>
      <c r="HO477" s="496"/>
      <c r="HP477" s="496"/>
      <c r="HQ477" s="496"/>
      <c r="HR477" s="496"/>
      <c r="HS477" s="496"/>
      <c r="HT477" s="496"/>
      <c r="HU477" s="496"/>
      <c r="HV477" s="496"/>
      <c r="HW477" s="496"/>
      <c r="HX477" s="496"/>
      <c r="HY477" s="496"/>
      <c r="HZ477" s="496"/>
      <c r="IA477" s="496"/>
      <c r="IB477" s="496"/>
      <c r="IC477" s="496"/>
      <c r="ID477" s="496"/>
      <c r="IE477" s="496"/>
      <c r="IF477" s="496"/>
      <c r="IG477" s="496"/>
      <c r="IH477" s="496"/>
      <c r="II477" s="496"/>
      <c r="IJ477" s="496"/>
      <c r="IK477" s="496"/>
      <c r="IL477" s="496"/>
      <c r="IM477" s="496"/>
      <c r="IN477" s="496"/>
      <c r="IO477" s="496"/>
      <c r="IP477" s="496"/>
      <c r="IQ477" s="496"/>
      <c r="IR477" s="496"/>
      <c r="IS477" s="496"/>
      <c r="IT477" s="496"/>
      <c r="IU477" s="496"/>
      <c r="IV477" s="496"/>
      <c r="IW477" s="496"/>
    </row>
    <row r="478" customFormat="false" ht="12.75" hidden="false" customHeight="false" outlineLevel="1" collapsed="false">
      <c r="A478" s="504"/>
      <c r="B478" s="503"/>
      <c r="C478" s="503"/>
      <c r="D478" s="503"/>
      <c r="E478" s="503"/>
      <c r="F478" s="503"/>
      <c r="G478" s="503"/>
      <c r="H478" s="503"/>
      <c r="I478" s="503"/>
      <c r="J478" s="503"/>
      <c r="K478" s="503"/>
      <c r="L478" s="503"/>
      <c r="M478" s="503"/>
      <c r="N478" s="503"/>
      <c r="O478" s="503"/>
      <c r="P478" s="503"/>
      <c r="Q478" s="503"/>
      <c r="R478" s="503"/>
      <c r="S478" s="503"/>
      <c r="T478" s="503"/>
      <c r="U478" s="503"/>
      <c r="V478" s="496"/>
      <c r="W478" s="496"/>
      <c r="X478" s="496"/>
      <c r="Y478" s="496"/>
      <c r="Z478" s="496"/>
      <c r="AA478" s="496"/>
      <c r="AB478" s="496"/>
      <c r="AC478" s="496"/>
      <c r="AD478" s="496"/>
      <c r="AE478" s="496"/>
      <c r="AF478" s="496"/>
      <c r="AG478" s="496"/>
      <c r="AH478" s="496"/>
      <c r="AI478" s="496"/>
      <c r="AJ478" s="496"/>
      <c r="AK478" s="496"/>
      <c r="AL478" s="496"/>
      <c r="AM478" s="496"/>
      <c r="AN478" s="496"/>
      <c r="AO478" s="496"/>
      <c r="AP478" s="496"/>
      <c r="AQ478" s="496"/>
      <c r="AR478" s="496"/>
      <c r="AS478" s="496"/>
      <c r="AT478" s="496"/>
      <c r="AU478" s="496"/>
      <c r="AV478" s="496"/>
      <c r="AW478" s="496"/>
      <c r="AX478" s="496"/>
      <c r="AY478" s="496"/>
      <c r="AZ478" s="496"/>
      <c r="BA478" s="496"/>
      <c r="BB478" s="496"/>
      <c r="BC478" s="496"/>
      <c r="BD478" s="496"/>
      <c r="BE478" s="496"/>
      <c r="BF478" s="496"/>
      <c r="BG478" s="496"/>
      <c r="BH478" s="496"/>
      <c r="BI478" s="496"/>
      <c r="BJ478" s="496"/>
      <c r="BK478" s="496"/>
      <c r="BL478" s="496"/>
      <c r="BM478" s="496"/>
      <c r="BN478" s="496"/>
      <c r="BO478" s="496"/>
      <c r="BP478" s="496"/>
      <c r="BQ478" s="496"/>
      <c r="BR478" s="496"/>
      <c r="BS478" s="496"/>
      <c r="BT478" s="496"/>
      <c r="BU478" s="496"/>
      <c r="BV478" s="496"/>
      <c r="BW478" s="496"/>
      <c r="BX478" s="496"/>
      <c r="BY478" s="496"/>
      <c r="BZ478" s="496"/>
      <c r="CA478" s="496"/>
      <c r="CB478" s="496"/>
      <c r="CC478" s="496"/>
      <c r="CD478" s="496"/>
      <c r="CE478" s="496"/>
      <c r="CF478" s="496"/>
      <c r="CG478" s="496"/>
      <c r="CH478" s="496"/>
      <c r="CI478" s="496"/>
      <c r="CJ478" s="496"/>
      <c r="CK478" s="496"/>
      <c r="CL478" s="496"/>
      <c r="CM478" s="496"/>
      <c r="CN478" s="496"/>
      <c r="CO478" s="496"/>
      <c r="CP478" s="496"/>
      <c r="CQ478" s="496"/>
      <c r="CR478" s="496"/>
      <c r="CS478" s="496"/>
      <c r="CT478" s="496"/>
      <c r="CU478" s="496"/>
      <c r="CV478" s="496"/>
      <c r="CW478" s="496"/>
      <c r="CX478" s="496"/>
      <c r="CY478" s="496"/>
      <c r="CZ478" s="496"/>
      <c r="DA478" s="496"/>
      <c r="DB478" s="496"/>
      <c r="DC478" s="496"/>
      <c r="DD478" s="496"/>
      <c r="DE478" s="496"/>
      <c r="DF478" s="496"/>
      <c r="DG478" s="496"/>
      <c r="DH478" s="496"/>
      <c r="DI478" s="496"/>
      <c r="DJ478" s="496"/>
      <c r="DK478" s="496"/>
      <c r="DL478" s="496"/>
      <c r="DM478" s="496"/>
      <c r="DN478" s="496"/>
      <c r="DO478" s="496"/>
      <c r="DP478" s="496"/>
      <c r="DQ478" s="496"/>
      <c r="DR478" s="496"/>
      <c r="DS478" s="496"/>
      <c r="DT478" s="496"/>
      <c r="DU478" s="496"/>
      <c r="DV478" s="496"/>
      <c r="DW478" s="496"/>
      <c r="DX478" s="496"/>
      <c r="DY478" s="496"/>
      <c r="DZ478" s="496"/>
      <c r="EA478" s="496"/>
      <c r="EB478" s="496"/>
      <c r="EC478" s="496"/>
      <c r="ED478" s="496"/>
      <c r="EE478" s="496"/>
      <c r="EF478" s="496"/>
      <c r="EG478" s="496"/>
      <c r="EH478" s="496"/>
      <c r="EI478" s="496"/>
      <c r="EJ478" s="496"/>
      <c r="EK478" s="496"/>
      <c r="EL478" s="496"/>
      <c r="EM478" s="496"/>
      <c r="EN478" s="496"/>
      <c r="EO478" s="496"/>
      <c r="EP478" s="496"/>
      <c r="EQ478" s="496"/>
      <c r="ER478" s="496"/>
      <c r="ES478" s="496"/>
      <c r="ET478" s="496"/>
      <c r="EU478" s="496"/>
      <c r="EV478" s="496"/>
      <c r="EW478" s="496"/>
      <c r="EX478" s="496"/>
      <c r="EY478" s="496"/>
      <c r="EZ478" s="496"/>
      <c r="FA478" s="496"/>
      <c r="FB478" s="496"/>
      <c r="FC478" s="496"/>
      <c r="FD478" s="496"/>
      <c r="FE478" s="496"/>
      <c r="FF478" s="496"/>
      <c r="FG478" s="496"/>
      <c r="FH478" s="496"/>
      <c r="FI478" s="496"/>
      <c r="FJ478" s="496"/>
      <c r="FK478" s="496"/>
      <c r="FL478" s="496"/>
      <c r="FM478" s="496"/>
      <c r="FN478" s="496"/>
      <c r="FO478" s="496"/>
      <c r="FP478" s="496"/>
      <c r="FQ478" s="496"/>
      <c r="FR478" s="496"/>
      <c r="FS478" s="496"/>
      <c r="FT478" s="496"/>
      <c r="FU478" s="496"/>
      <c r="FV478" s="496"/>
      <c r="FW478" s="496"/>
      <c r="FX478" s="496"/>
      <c r="FY478" s="496"/>
      <c r="FZ478" s="496"/>
      <c r="GA478" s="496"/>
      <c r="GB478" s="496"/>
      <c r="GC478" s="496"/>
      <c r="GD478" s="496"/>
      <c r="GE478" s="496"/>
      <c r="GF478" s="496"/>
      <c r="GG478" s="496"/>
      <c r="GH478" s="496"/>
      <c r="GI478" s="496"/>
      <c r="GJ478" s="496"/>
      <c r="GK478" s="496"/>
      <c r="GL478" s="496"/>
      <c r="GM478" s="496"/>
      <c r="GN478" s="496"/>
      <c r="GO478" s="496"/>
      <c r="GP478" s="496"/>
      <c r="GQ478" s="496"/>
      <c r="GR478" s="496"/>
      <c r="GS478" s="496"/>
      <c r="GT478" s="496"/>
      <c r="GU478" s="496"/>
      <c r="GV478" s="496"/>
      <c r="GW478" s="496"/>
      <c r="GX478" s="496"/>
      <c r="GY478" s="496"/>
      <c r="GZ478" s="496"/>
      <c r="HA478" s="496"/>
      <c r="HB478" s="496"/>
      <c r="HC478" s="496"/>
      <c r="HD478" s="496"/>
      <c r="HE478" s="496"/>
      <c r="HF478" s="496"/>
      <c r="HG478" s="496"/>
      <c r="HH478" s="496"/>
      <c r="HI478" s="496"/>
      <c r="HJ478" s="496"/>
      <c r="HK478" s="496"/>
      <c r="HL478" s="496"/>
      <c r="HM478" s="496"/>
      <c r="HN478" s="496"/>
      <c r="HO478" s="496"/>
      <c r="HP478" s="496"/>
      <c r="HQ478" s="496"/>
      <c r="HR478" s="496"/>
      <c r="HS478" s="496"/>
      <c r="HT478" s="496"/>
      <c r="HU478" s="496"/>
      <c r="HV478" s="496"/>
      <c r="HW478" s="496"/>
      <c r="HX478" s="496"/>
      <c r="HY478" s="496"/>
      <c r="HZ478" s="496"/>
      <c r="IA478" s="496"/>
      <c r="IB478" s="496"/>
      <c r="IC478" s="496"/>
      <c r="ID478" s="496"/>
      <c r="IE478" s="496"/>
      <c r="IF478" s="496"/>
      <c r="IG478" s="496"/>
      <c r="IH478" s="496"/>
      <c r="II478" s="496"/>
      <c r="IJ478" s="496"/>
      <c r="IK478" s="496"/>
      <c r="IL478" s="496"/>
      <c r="IM478" s="496"/>
      <c r="IN478" s="496"/>
      <c r="IO478" s="496"/>
      <c r="IP478" s="496"/>
      <c r="IQ478" s="496"/>
      <c r="IR478" s="496"/>
      <c r="IS478" s="496"/>
      <c r="IT478" s="496"/>
      <c r="IU478" s="496"/>
      <c r="IV478" s="496"/>
      <c r="IW478" s="496"/>
    </row>
    <row r="479" customFormat="false" ht="12.75" hidden="false" customHeight="false" outlineLevel="1" collapsed="false">
      <c r="A479" s="504"/>
      <c r="B479" s="503"/>
      <c r="C479" s="503"/>
      <c r="D479" s="503"/>
      <c r="E479" s="503"/>
      <c r="F479" s="503"/>
      <c r="G479" s="503"/>
      <c r="H479" s="503"/>
      <c r="I479" s="503"/>
      <c r="J479" s="503"/>
      <c r="K479" s="503"/>
      <c r="L479" s="503"/>
      <c r="M479" s="503"/>
      <c r="N479" s="503"/>
      <c r="O479" s="503"/>
      <c r="P479" s="503"/>
      <c r="Q479" s="503"/>
      <c r="R479" s="503"/>
      <c r="S479" s="503"/>
      <c r="T479" s="503"/>
      <c r="U479" s="503"/>
      <c r="V479" s="496"/>
      <c r="W479" s="496"/>
      <c r="X479" s="496"/>
      <c r="Y479" s="496"/>
      <c r="Z479" s="496"/>
      <c r="AA479" s="496"/>
      <c r="AB479" s="496"/>
      <c r="AC479" s="496"/>
      <c r="AD479" s="496"/>
      <c r="AE479" s="496"/>
      <c r="AF479" s="496"/>
      <c r="AG479" s="496"/>
      <c r="AH479" s="496"/>
      <c r="AI479" s="496"/>
      <c r="AJ479" s="496"/>
      <c r="AK479" s="496"/>
      <c r="AL479" s="496"/>
      <c r="AM479" s="496"/>
      <c r="AN479" s="496"/>
      <c r="AO479" s="496"/>
      <c r="AP479" s="496"/>
      <c r="AQ479" s="496"/>
      <c r="AR479" s="496"/>
      <c r="AS479" s="496"/>
      <c r="AT479" s="496"/>
      <c r="AU479" s="496"/>
      <c r="AV479" s="496"/>
      <c r="AW479" s="496"/>
      <c r="AX479" s="496"/>
      <c r="AY479" s="496"/>
      <c r="AZ479" s="496"/>
      <c r="BA479" s="496"/>
      <c r="BB479" s="496"/>
      <c r="BC479" s="496"/>
      <c r="BD479" s="496"/>
      <c r="BE479" s="496"/>
      <c r="BF479" s="496"/>
      <c r="BG479" s="496"/>
      <c r="BH479" s="496"/>
      <c r="BI479" s="496"/>
      <c r="BJ479" s="496"/>
      <c r="BK479" s="496"/>
      <c r="BL479" s="496"/>
      <c r="BM479" s="496"/>
      <c r="BN479" s="496"/>
      <c r="BO479" s="496"/>
      <c r="BP479" s="496"/>
      <c r="BQ479" s="496"/>
      <c r="BR479" s="496"/>
      <c r="BS479" s="496"/>
      <c r="BT479" s="496"/>
      <c r="BU479" s="496"/>
      <c r="BV479" s="496"/>
      <c r="BW479" s="496"/>
      <c r="BX479" s="496"/>
      <c r="BY479" s="496"/>
      <c r="BZ479" s="496"/>
      <c r="CA479" s="496"/>
      <c r="CB479" s="496"/>
      <c r="CC479" s="496"/>
      <c r="CD479" s="496"/>
      <c r="CE479" s="496"/>
      <c r="CF479" s="496"/>
      <c r="CG479" s="496"/>
      <c r="CH479" s="496"/>
      <c r="CI479" s="496"/>
      <c r="CJ479" s="496"/>
      <c r="CK479" s="496"/>
      <c r="CL479" s="496"/>
      <c r="CM479" s="496"/>
      <c r="CN479" s="496"/>
      <c r="CO479" s="496"/>
      <c r="CP479" s="496"/>
      <c r="CQ479" s="496"/>
      <c r="CR479" s="496"/>
      <c r="CS479" s="496"/>
      <c r="CT479" s="496"/>
      <c r="CU479" s="496"/>
      <c r="CV479" s="496"/>
      <c r="CW479" s="496"/>
      <c r="CX479" s="496"/>
      <c r="CY479" s="496"/>
      <c r="CZ479" s="496"/>
      <c r="DA479" s="496"/>
      <c r="DB479" s="496"/>
      <c r="DC479" s="496"/>
      <c r="DD479" s="496"/>
      <c r="DE479" s="496"/>
      <c r="DF479" s="496"/>
      <c r="DG479" s="496"/>
      <c r="DH479" s="496"/>
      <c r="DI479" s="496"/>
      <c r="DJ479" s="496"/>
      <c r="DK479" s="496"/>
      <c r="DL479" s="496"/>
      <c r="DM479" s="496"/>
      <c r="DN479" s="496"/>
      <c r="DO479" s="496"/>
      <c r="DP479" s="496"/>
      <c r="DQ479" s="496"/>
      <c r="DR479" s="496"/>
      <c r="DS479" s="496"/>
      <c r="DT479" s="496"/>
      <c r="DU479" s="496"/>
      <c r="DV479" s="496"/>
      <c r="DW479" s="496"/>
      <c r="DX479" s="496"/>
      <c r="DY479" s="496"/>
      <c r="DZ479" s="496"/>
      <c r="EA479" s="496"/>
      <c r="EB479" s="496"/>
      <c r="EC479" s="496"/>
      <c r="ED479" s="496"/>
      <c r="EE479" s="496"/>
      <c r="EF479" s="496"/>
      <c r="EG479" s="496"/>
      <c r="EH479" s="496"/>
      <c r="EI479" s="496"/>
      <c r="EJ479" s="496"/>
      <c r="EK479" s="496"/>
      <c r="EL479" s="496"/>
      <c r="EM479" s="496"/>
      <c r="EN479" s="496"/>
      <c r="EO479" s="496"/>
      <c r="EP479" s="496"/>
      <c r="EQ479" s="496"/>
      <c r="ER479" s="496"/>
      <c r="ES479" s="496"/>
      <c r="ET479" s="496"/>
      <c r="EU479" s="496"/>
      <c r="EV479" s="496"/>
      <c r="EW479" s="496"/>
      <c r="EX479" s="496"/>
      <c r="EY479" s="496"/>
      <c r="EZ479" s="496"/>
      <c r="FA479" s="496"/>
      <c r="FB479" s="496"/>
      <c r="FC479" s="496"/>
      <c r="FD479" s="496"/>
      <c r="FE479" s="496"/>
      <c r="FF479" s="496"/>
      <c r="FG479" s="496"/>
      <c r="FH479" s="496"/>
      <c r="FI479" s="496"/>
      <c r="FJ479" s="496"/>
      <c r="FK479" s="496"/>
      <c r="FL479" s="496"/>
      <c r="FM479" s="496"/>
      <c r="FN479" s="496"/>
      <c r="FO479" s="496"/>
      <c r="FP479" s="496"/>
      <c r="FQ479" s="496"/>
      <c r="FR479" s="496"/>
      <c r="FS479" s="496"/>
      <c r="FT479" s="496"/>
      <c r="FU479" s="496"/>
      <c r="FV479" s="496"/>
      <c r="FW479" s="496"/>
      <c r="FX479" s="496"/>
      <c r="FY479" s="496"/>
      <c r="FZ479" s="496"/>
      <c r="GA479" s="496"/>
      <c r="GB479" s="496"/>
      <c r="GC479" s="496"/>
      <c r="GD479" s="496"/>
      <c r="GE479" s="496"/>
      <c r="GF479" s="496"/>
      <c r="GG479" s="496"/>
      <c r="GH479" s="496"/>
      <c r="GI479" s="496"/>
      <c r="GJ479" s="496"/>
      <c r="GK479" s="496"/>
      <c r="GL479" s="496"/>
      <c r="GM479" s="496"/>
      <c r="GN479" s="496"/>
      <c r="GO479" s="496"/>
      <c r="GP479" s="496"/>
      <c r="GQ479" s="496"/>
      <c r="GR479" s="496"/>
      <c r="GS479" s="496"/>
      <c r="GT479" s="496"/>
      <c r="GU479" s="496"/>
      <c r="GV479" s="496"/>
      <c r="GW479" s="496"/>
      <c r="GX479" s="496"/>
      <c r="GY479" s="496"/>
      <c r="GZ479" s="496"/>
      <c r="HA479" s="496"/>
      <c r="HB479" s="496"/>
      <c r="HC479" s="496"/>
      <c r="HD479" s="496"/>
      <c r="HE479" s="496"/>
      <c r="HF479" s="496"/>
      <c r="HG479" s="496"/>
      <c r="HH479" s="496"/>
      <c r="HI479" s="496"/>
      <c r="HJ479" s="496"/>
      <c r="HK479" s="496"/>
      <c r="HL479" s="496"/>
      <c r="HM479" s="496"/>
      <c r="HN479" s="496"/>
      <c r="HO479" s="496"/>
      <c r="HP479" s="496"/>
      <c r="HQ479" s="496"/>
      <c r="HR479" s="496"/>
      <c r="HS479" s="496"/>
      <c r="HT479" s="496"/>
      <c r="HU479" s="496"/>
      <c r="HV479" s="496"/>
      <c r="HW479" s="496"/>
      <c r="HX479" s="496"/>
      <c r="HY479" s="496"/>
      <c r="HZ479" s="496"/>
      <c r="IA479" s="496"/>
      <c r="IB479" s="496"/>
      <c r="IC479" s="496"/>
      <c r="ID479" s="496"/>
      <c r="IE479" s="496"/>
      <c r="IF479" s="496"/>
      <c r="IG479" s="496"/>
      <c r="IH479" s="496"/>
      <c r="II479" s="496"/>
      <c r="IJ479" s="496"/>
      <c r="IK479" s="496"/>
      <c r="IL479" s="496"/>
      <c r="IM479" s="496"/>
      <c r="IN479" s="496"/>
      <c r="IO479" s="496"/>
      <c r="IP479" s="496"/>
      <c r="IQ479" s="496"/>
      <c r="IR479" s="496"/>
      <c r="IS479" s="496"/>
      <c r="IT479" s="496"/>
      <c r="IU479" s="496"/>
      <c r="IV479" s="496"/>
      <c r="IW479" s="496"/>
    </row>
    <row r="480" customFormat="false" ht="12.75" hidden="false" customHeight="false" outlineLevel="1" collapsed="false">
      <c r="A480" s="504"/>
      <c r="B480" s="503"/>
      <c r="C480" s="503"/>
      <c r="D480" s="503"/>
      <c r="E480" s="503"/>
      <c r="F480" s="503"/>
      <c r="G480" s="503"/>
      <c r="H480" s="503"/>
      <c r="I480" s="503"/>
      <c r="J480" s="503"/>
      <c r="K480" s="503"/>
      <c r="L480" s="503"/>
      <c r="M480" s="503"/>
      <c r="N480" s="503"/>
      <c r="O480" s="503"/>
      <c r="P480" s="503"/>
      <c r="Q480" s="503"/>
      <c r="R480" s="503"/>
      <c r="S480" s="503"/>
      <c r="T480" s="503"/>
      <c r="U480" s="503"/>
      <c r="V480" s="496"/>
      <c r="W480" s="496"/>
      <c r="X480" s="496"/>
      <c r="Y480" s="496"/>
      <c r="Z480" s="496"/>
      <c r="AA480" s="496"/>
      <c r="AB480" s="496"/>
      <c r="AC480" s="496"/>
      <c r="AD480" s="496"/>
      <c r="AE480" s="496"/>
      <c r="AF480" s="496"/>
      <c r="AG480" s="496"/>
      <c r="AH480" s="496"/>
      <c r="AI480" s="496"/>
      <c r="AJ480" s="496"/>
      <c r="AK480" s="496"/>
      <c r="AL480" s="496"/>
      <c r="AM480" s="496"/>
      <c r="AN480" s="496"/>
      <c r="AO480" s="496"/>
      <c r="AP480" s="496"/>
      <c r="AQ480" s="496"/>
      <c r="AR480" s="496"/>
      <c r="AS480" s="496"/>
      <c r="AT480" s="496"/>
      <c r="AU480" s="496"/>
      <c r="AV480" s="496"/>
      <c r="AW480" s="496"/>
      <c r="AX480" s="496"/>
      <c r="AY480" s="496"/>
      <c r="AZ480" s="496"/>
      <c r="BA480" s="496"/>
      <c r="BB480" s="496"/>
      <c r="BC480" s="496"/>
      <c r="BD480" s="496"/>
      <c r="BE480" s="496"/>
      <c r="BF480" s="496"/>
      <c r="BG480" s="496"/>
      <c r="BH480" s="496"/>
      <c r="BI480" s="496"/>
      <c r="BJ480" s="496"/>
      <c r="BK480" s="496"/>
      <c r="BL480" s="496"/>
      <c r="BM480" s="496"/>
      <c r="BN480" s="496"/>
      <c r="BO480" s="496"/>
      <c r="BP480" s="496"/>
      <c r="BQ480" s="496"/>
      <c r="BR480" s="496"/>
      <c r="BS480" s="496"/>
      <c r="BT480" s="496"/>
      <c r="BU480" s="496"/>
      <c r="BV480" s="496"/>
      <c r="BW480" s="496"/>
      <c r="BX480" s="496"/>
      <c r="BY480" s="496"/>
      <c r="BZ480" s="496"/>
      <c r="CA480" s="496"/>
      <c r="CB480" s="496"/>
      <c r="CC480" s="496"/>
      <c r="CD480" s="496"/>
      <c r="CE480" s="496"/>
      <c r="CF480" s="496"/>
      <c r="CG480" s="496"/>
      <c r="CH480" s="496"/>
      <c r="CI480" s="496"/>
      <c r="CJ480" s="496"/>
      <c r="CK480" s="496"/>
      <c r="CL480" s="496"/>
      <c r="CM480" s="496"/>
      <c r="CN480" s="496"/>
      <c r="CO480" s="496"/>
      <c r="CP480" s="496"/>
      <c r="CQ480" s="496"/>
      <c r="CR480" s="496"/>
      <c r="CS480" s="496"/>
      <c r="CT480" s="496"/>
      <c r="CU480" s="496"/>
      <c r="CV480" s="496"/>
      <c r="CW480" s="496"/>
      <c r="CX480" s="496"/>
      <c r="CY480" s="496"/>
      <c r="CZ480" s="496"/>
      <c r="DA480" s="496"/>
      <c r="DB480" s="496"/>
      <c r="DC480" s="496"/>
      <c r="DD480" s="496"/>
      <c r="DE480" s="496"/>
      <c r="DF480" s="496"/>
      <c r="DG480" s="496"/>
      <c r="DH480" s="496"/>
      <c r="DI480" s="496"/>
      <c r="DJ480" s="496"/>
      <c r="DK480" s="496"/>
      <c r="DL480" s="496"/>
      <c r="DM480" s="496"/>
      <c r="DN480" s="496"/>
      <c r="DO480" s="496"/>
      <c r="DP480" s="496"/>
      <c r="DQ480" s="496"/>
      <c r="DR480" s="496"/>
      <c r="DS480" s="496"/>
      <c r="DT480" s="496"/>
      <c r="DU480" s="496"/>
      <c r="DV480" s="496"/>
      <c r="DW480" s="496"/>
      <c r="DX480" s="496"/>
      <c r="DY480" s="496"/>
      <c r="DZ480" s="496"/>
      <c r="EA480" s="496"/>
      <c r="EB480" s="496"/>
      <c r="EC480" s="496"/>
      <c r="ED480" s="496"/>
      <c r="EE480" s="496"/>
      <c r="EF480" s="496"/>
      <c r="EG480" s="496"/>
      <c r="EH480" s="496"/>
      <c r="EI480" s="496"/>
      <c r="EJ480" s="496"/>
      <c r="EK480" s="496"/>
      <c r="EL480" s="496"/>
      <c r="EM480" s="496"/>
      <c r="EN480" s="496"/>
      <c r="EO480" s="496"/>
      <c r="EP480" s="496"/>
      <c r="EQ480" s="496"/>
      <c r="ER480" s="496"/>
      <c r="ES480" s="496"/>
      <c r="ET480" s="496"/>
      <c r="EU480" s="496"/>
      <c r="EV480" s="496"/>
      <c r="EW480" s="496"/>
      <c r="EX480" s="496"/>
      <c r="EY480" s="496"/>
      <c r="EZ480" s="496"/>
      <c r="FA480" s="496"/>
      <c r="FB480" s="496"/>
      <c r="FC480" s="496"/>
      <c r="FD480" s="496"/>
      <c r="FE480" s="496"/>
      <c r="FF480" s="496"/>
      <c r="FG480" s="496"/>
      <c r="FH480" s="496"/>
      <c r="FI480" s="496"/>
      <c r="FJ480" s="496"/>
      <c r="FK480" s="496"/>
      <c r="FL480" s="496"/>
      <c r="FM480" s="496"/>
      <c r="FN480" s="496"/>
      <c r="FO480" s="496"/>
      <c r="FP480" s="496"/>
      <c r="FQ480" s="496"/>
      <c r="FR480" s="496"/>
      <c r="FS480" s="496"/>
      <c r="FT480" s="496"/>
      <c r="FU480" s="496"/>
      <c r="FV480" s="496"/>
      <c r="FW480" s="496"/>
      <c r="FX480" s="496"/>
      <c r="FY480" s="496"/>
      <c r="FZ480" s="496"/>
      <c r="GA480" s="496"/>
      <c r="GB480" s="496"/>
      <c r="GC480" s="496"/>
      <c r="GD480" s="496"/>
      <c r="GE480" s="496"/>
      <c r="GF480" s="496"/>
      <c r="GG480" s="496"/>
      <c r="GH480" s="496"/>
      <c r="GI480" s="496"/>
      <c r="GJ480" s="496"/>
      <c r="GK480" s="496"/>
      <c r="GL480" s="496"/>
      <c r="GM480" s="496"/>
      <c r="GN480" s="496"/>
      <c r="GO480" s="496"/>
      <c r="GP480" s="496"/>
      <c r="GQ480" s="496"/>
      <c r="GR480" s="496"/>
      <c r="GS480" s="496"/>
      <c r="GT480" s="496"/>
      <c r="GU480" s="496"/>
      <c r="GV480" s="496"/>
      <c r="GW480" s="496"/>
      <c r="GX480" s="496"/>
      <c r="GY480" s="496"/>
      <c r="GZ480" s="496"/>
      <c r="HA480" s="496"/>
      <c r="HB480" s="496"/>
      <c r="HC480" s="496"/>
      <c r="HD480" s="496"/>
      <c r="HE480" s="496"/>
      <c r="HF480" s="496"/>
      <c r="HG480" s="496"/>
      <c r="HH480" s="496"/>
      <c r="HI480" s="496"/>
      <c r="HJ480" s="496"/>
      <c r="HK480" s="496"/>
      <c r="HL480" s="496"/>
      <c r="HM480" s="496"/>
      <c r="HN480" s="496"/>
      <c r="HO480" s="496"/>
      <c r="HP480" s="496"/>
      <c r="HQ480" s="496"/>
      <c r="HR480" s="496"/>
      <c r="HS480" s="496"/>
      <c r="HT480" s="496"/>
      <c r="HU480" s="496"/>
      <c r="HV480" s="496"/>
      <c r="HW480" s="496"/>
      <c r="HX480" s="496"/>
      <c r="HY480" s="496"/>
      <c r="HZ480" s="496"/>
      <c r="IA480" s="496"/>
      <c r="IB480" s="496"/>
      <c r="IC480" s="496"/>
      <c r="ID480" s="496"/>
      <c r="IE480" s="496"/>
      <c r="IF480" s="496"/>
      <c r="IG480" s="496"/>
      <c r="IH480" s="496"/>
      <c r="II480" s="496"/>
      <c r="IJ480" s="496"/>
      <c r="IK480" s="496"/>
      <c r="IL480" s="496"/>
      <c r="IM480" s="496"/>
      <c r="IN480" s="496"/>
      <c r="IO480" s="496"/>
      <c r="IP480" s="496"/>
      <c r="IQ480" s="496"/>
      <c r="IR480" s="496"/>
      <c r="IS480" s="496"/>
      <c r="IT480" s="496"/>
      <c r="IU480" s="496"/>
      <c r="IV480" s="496"/>
      <c r="IW480" s="496"/>
    </row>
    <row r="481" customFormat="false" ht="12.75" hidden="false" customHeight="false" outlineLevel="1" collapsed="false">
      <c r="A481" s="458"/>
      <c r="B481" s="503"/>
      <c r="C481" s="503"/>
      <c r="D481" s="503"/>
      <c r="E481" s="503"/>
      <c r="F481" s="503"/>
      <c r="G481" s="503"/>
      <c r="H481" s="503"/>
      <c r="I481" s="503"/>
      <c r="J481" s="503"/>
      <c r="K481" s="503"/>
      <c r="L481" s="503"/>
      <c r="M481" s="503"/>
      <c r="N481" s="503"/>
      <c r="O481" s="503"/>
      <c r="P481" s="503"/>
      <c r="Q481" s="503"/>
      <c r="R481" s="503"/>
      <c r="S481" s="503"/>
      <c r="T481" s="503"/>
      <c r="U481" s="503"/>
      <c r="V481" s="496"/>
      <c r="W481" s="496"/>
      <c r="X481" s="496"/>
      <c r="Y481" s="496"/>
      <c r="Z481" s="496"/>
      <c r="AA481" s="496"/>
      <c r="AB481" s="496"/>
      <c r="AC481" s="496"/>
      <c r="AD481" s="496"/>
      <c r="AE481" s="496"/>
      <c r="AF481" s="496"/>
      <c r="AG481" s="496"/>
      <c r="AH481" s="496"/>
      <c r="AI481" s="496"/>
      <c r="AJ481" s="496"/>
      <c r="AK481" s="496"/>
      <c r="AL481" s="496"/>
      <c r="AM481" s="496"/>
      <c r="AN481" s="496"/>
      <c r="AO481" s="496"/>
      <c r="AP481" s="496"/>
      <c r="AQ481" s="496"/>
      <c r="AR481" s="496"/>
      <c r="AS481" s="496"/>
      <c r="AT481" s="496"/>
      <c r="AU481" s="496"/>
      <c r="AV481" s="496"/>
      <c r="AW481" s="496"/>
      <c r="AX481" s="496"/>
      <c r="AY481" s="496"/>
      <c r="AZ481" s="496"/>
      <c r="BA481" s="496"/>
      <c r="BB481" s="496"/>
      <c r="BC481" s="496"/>
      <c r="BD481" s="496"/>
      <c r="BE481" s="496"/>
      <c r="BF481" s="496"/>
      <c r="BG481" s="496"/>
      <c r="BH481" s="496"/>
      <c r="BI481" s="496"/>
      <c r="BJ481" s="496"/>
      <c r="BK481" s="496"/>
      <c r="BL481" s="496"/>
      <c r="BM481" s="496"/>
      <c r="BN481" s="496"/>
      <c r="BO481" s="496"/>
      <c r="BP481" s="496"/>
      <c r="BQ481" s="496"/>
      <c r="BR481" s="496"/>
      <c r="BS481" s="496"/>
      <c r="BT481" s="496"/>
      <c r="BU481" s="496"/>
      <c r="BV481" s="496"/>
      <c r="BW481" s="496"/>
      <c r="BX481" s="496"/>
      <c r="BY481" s="496"/>
      <c r="BZ481" s="496"/>
      <c r="CA481" s="496"/>
      <c r="CB481" s="496"/>
      <c r="CC481" s="496"/>
      <c r="CD481" s="496"/>
      <c r="CE481" s="496"/>
      <c r="CF481" s="496"/>
      <c r="CG481" s="496"/>
      <c r="CH481" s="496"/>
      <c r="CI481" s="496"/>
      <c r="CJ481" s="496"/>
      <c r="CK481" s="496"/>
      <c r="CL481" s="496"/>
      <c r="CM481" s="496"/>
      <c r="CN481" s="496"/>
      <c r="CO481" s="496"/>
      <c r="CP481" s="496"/>
      <c r="CQ481" s="496"/>
      <c r="CR481" s="496"/>
      <c r="CS481" s="496"/>
      <c r="CT481" s="496"/>
      <c r="CU481" s="496"/>
      <c r="CV481" s="496"/>
      <c r="CW481" s="496"/>
      <c r="CX481" s="496"/>
      <c r="CY481" s="496"/>
      <c r="CZ481" s="496"/>
      <c r="DA481" s="496"/>
      <c r="DB481" s="496"/>
      <c r="DC481" s="496"/>
      <c r="DD481" s="496"/>
      <c r="DE481" s="496"/>
      <c r="DF481" s="496"/>
      <c r="DG481" s="496"/>
      <c r="DH481" s="496"/>
      <c r="DI481" s="496"/>
      <c r="DJ481" s="496"/>
      <c r="DK481" s="496"/>
      <c r="DL481" s="496"/>
      <c r="DM481" s="496"/>
      <c r="DN481" s="496"/>
      <c r="DO481" s="496"/>
      <c r="DP481" s="496"/>
      <c r="DQ481" s="496"/>
      <c r="DR481" s="496"/>
      <c r="DS481" s="496"/>
      <c r="DT481" s="496"/>
      <c r="DU481" s="496"/>
      <c r="DV481" s="496"/>
      <c r="DW481" s="496"/>
      <c r="DX481" s="496"/>
      <c r="DY481" s="496"/>
      <c r="DZ481" s="496"/>
      <c r="EA481" s="496"/>
      <c r="EB481" s="496"/>
      <c r="EC481" s="496"/>
      <c r="ED481" s="496"/>
      <c r="EE481" s="496"/>
      <c r="EF481" s="496"/>
      <c r="EG481" s="496"/>
      <c r="EH481" s="496"/>
      <c r="EI481" s="496"/>
      <c r="EJ481" s="496"/>
      <c r="EK481" s="496"/>
      <c r="EL481" s="496"/>
      <c r="EM481" s="496"/>
      <c r="EN481" s="496"/>
      <c r="EO481" s="496"/>
      <c r="EP481" s="496"/>
      <c r="EQ481" s="496"/>
      <c r="ER481" s="496"/>
      <c r="ES481" s="496"/>
      <c r="ET481" s="496"/>
      <c r="EU481" s="496"/>
      <c r="EV481" s="496"/>
      <c r="EW481" s="496"/>
      <c r="EX481" s="496"/>
      <c r="EY481" s="496"/>
      <c r="EZ481" s="496"/>
      <c r="FA481" s="496"/>
      <c r="FB481" s="496"/>
      <c r="FC481" s="496"/>
      <c r="FD481" s="496"/>
      <c r="FE481" s="496"/>
      <c r="FF481" s="496"/>
      <c r="FG481" s="496"/>
      <c r="FH481" s="496"/>
      <c r="FI481" s="496"/>
      <c r="FJ481" s="496"/>
      <c r="FK481" s="496"/>
      <c r="FL481" s="496"/>
      <c r="FM481" s="496"/>
      <c r="FN481" s="496"/>
      <c r="FO481" s="496"/>
      <c r="FP481" s="496"/>
      <c r="FQ481" s="496"/>
      <c r="FR481" s="496"/>
      <c r="FS481" s="496"/>
      <c r="FT481" s="496"/>
      <c r="FU481" s="496"/>
      <c r="FV481" s="496"/>
      <c r="FW481" s="496"/>
      <c r="FX481" s="496"/>
      <c r="FY481" s="496"/>
      <c r="FZ481" s="496"/>
      <c r="GA481" s="496"/>
      <c r="GB481" s="496"/>
      <c r="GC481" s="496"/>
      <c r="GD481" s="496"/>
      <c r="GE481" s="496"/>
      <c r="GF481" s="496"/>
      <c r="GG481" s="496"/>
      <c r="GH481" s="496"/>
      <c r="GI481" s="496"/>
      <c r="GJ481" s="496"/>
      <c r="GK481" s="496"/>
      <c r="GL481" s="496"/>
      <c r="GM481" s="496"/>
      <c r="GN481" s="496"/>
      <c r="GO481" s="496"/>
      <c r="GP481" s="496"/>
      <c r="GQ481" s="496"/>
      <c r="GR481" s="496"/>
      <c r="GS481" s="496"/>
      <c r="GT481" s="496"/>
      <c r="GU481" s="496"/>
      <c r="GV481" s="496"/>
      <c r="GW481" s="496"/>
      <c r="GX481" s="496"/>
      <c r="GY481" s="496"/>
      <c r="GZ481" s="496"/>
      <c r="HA481" s="496"/>
      <c r="HB481" s="496"/>
      <c r="HC481" s="496"/>
      <c r="HD481" s="496"/>
      <c r="HE481" s="496"/>
      <c r="HF481" s="496"/>
      <c r="HG481" s="496"/>
      <c r="HH481" s="496"/>
      <c r="HI481" s="496"/>
      <c r="HJ481" s="496"/>
      <c r="HK481" s="496"/>
      <c r="HL481" s="496"/>
      <c r="HM481" s="496"/>
      <c r="HN481" s="496"/>
      <c r="HO481" s="496"/>
      <c r="HP481" s="496"/>
      <c r="HQ481" s="496"/>
      <c r="HR481" s="496"/>
      <c r="HS481" s="496"/>
      <c r="HT481" s="496"/>
      <c r="HU481" s="496"/>
      <c r="HV481" s="496"/>
      <c r="HW481" s="496"/>
      <c r="HX481" s="496"/>
      <c r="HY481" s="496"/>
      <c r="HZ481" s="496"/>
      <c r="IA481" s="496"/>
      <c r="IB481" s="496"/>
      <c r="IC481" s="496"/>
      <c r="ID481" s="496"/>
      <c r="IE481" s="496"/>
      <c r="IF481" s="496"/>
      <c r="IG481" s="496"/>
      <c r="IH481" s="496"/>
      <c r="II481" s="496"/>
      <c r="IJ481" s="496"/>
      <c r="IK481" s="496"/>
      <c r="IL481" s="496"/>
      <c r="IM481" s="496"/>
      <c r="IN481" s="496"/>
      <c r="IO481" s="496"/>
      <c r="IP481" s="496"/>
      <c r="IQ481" s="496"/>
      <c r="IR481" s="496"/>
      <c r="IS481" s="496"/>
      <c r="IT481" s="496"/>
      <c r="IU481" s="496"/>
      <c r="IV481" s="496"/>
      <c r="IW481" s="496"/>
    </row>
    <row r="482" customFormat="false" ht="12.75" hidden="false" customHeight="false" outlineLevel="1" collapsed="false">
      <c r="A482" s="504"/>
      <c r="B482" s="503"/>
      <c r="C482" s="503"/>
      <c r="D482" s="503"/>
      <c r="E482" s="503"/>
      <c r="F482" s="503"/>
      <c r="G482" s="503"/>
      <c r="H482" s="503"/>
      <c r="I482" s="503"/>
      <c r="J482" s="503"/>
      <c r="K482" s="503"/>
      <c r="L482" s="503"/>
      <c r="M482" s="503"/>
      <c r="N482" s="503"/>
      <c r="O482" s="503"/>
      <c r="P482" s="503"/>
      <c r="Q482" s="503"/>
      <c r="R482" s="503"/>
      <c r="S482" s="503"/>
      <c r="T482" s="503"/>
      <c r="U482" s="503"/>
      <c r="V482" s="496"/>
      <c r="W482" s="496"/>
      <c r="X482" s="496"/>
      <c r="Y482" s="496"/>
      <c r="Z482" s="496"/>
      <c r="AA482" s="496"/>
      <c r="AB482" s="496"/>
      <c r="AC482" s="496"/>
      <c r="AD482" s="496"/>
      <c r="AE482" s="496"/>
      <c r="AF482" s="496"/>
      <c r="AG482" s="496"/>
      <c r="AH482" s="496"/>
      <c r="AI482" s="496"/>
      <c r="AJ482" s="496"/>
      <c r="AK482" s="496"/>
      <c r="AL482" s="496"/>
      <c r="AM482" s="496"/>
      <c r="AN482" s="496"/>
      <c r="AO482" s="496"/>
      <c r="AP482" s="496"/>
      <c r="AQ482" s="496"/>
      <c r="AR482" s="496"/>
      <c r="AS482" s="496"/>
      <c r="AT482" s="496"/>
      <c r="AU482" s="496"/>
      <c r="AV482" s="496"/>
      <c r="AW482" s="496"/>
      <c r="AX482" s="496"/>
      <c r="AY482" s="496"/>
      <c r="AZ482" s="496"/>
      <c r="BA482" s="496"/>
      <c r="BB482" s="496"/>
      <c r="BC482" s="496"/>
      <c r="BD482" s="496"/>
      <c r="BE482" s="496"/>
      <c r="BF482" s="496"/>
      <c r="BG482" s="496"/>
      <c r="BH482" s="496"/>
      <c r="BI482" s="496"/>
      <c r="BJ482" s="496"/>
      <c r="BK482" s="496"/>
      <c r="BL482" s="496"/>
      <c r="BM482" s="496"/>
      <c r="BN482" s="496"/>
      <c r="BO482" s="496"/>
      <c r="BP482" s="496"/>
      <c r="BQ482" s="496"/>
      <c r="BR482" s="496"/>
      <c r="BS482" s="496"/>
      <c r="BT482" s="496"/>
      <c r="BU482" s="496"/>
      <c r="BV482" s="496"/>
      <c r="BW482" s="496"/>
      <c r="BX482" s="496"/>
      <c r="BY482" s="496"/>
      <c r="BZ482" s="496"/>
      <c r="CA482" s="496"/>
      <c r="CB482" s="496"/>
      <c r="CC482" s="496"/>
      <c r="CD482" s="496"/>
      <c r="CE482" s="496"/>
      <c r="CF482" s="496"/>
      <c r="CG482" s="496"/>
      <c r="CH482" s="496"/>
      <c r="CI482" s="496"/>
      <c r="CJ482" s="496"/>
      <c r="CK482" s="496"/>
      <c r="CL482" s="496"/>
      <c r="CM482" s="496"/>
      <c r="CN482" s="496"/>
      <c r="CO482" s="496"/>
      <c r="CP482" s="496"/>
      <c r="CQ482" s="496"/>
      <c r="CR482" s="496"/>
      <c r="CS482" s="496"/>
      <c r="CT482" s="496"/>
      <c r="CU482" s="496"/>
      <c r="CV482" s="496"/>
      <c r="CW482" s="496"/>
      <c r="CX482" s="496"/>
      <c r="CY482" s="496"/>
      <c r="CZ482" s="496"/>
      <c r="DA482" s="496"/>
      <c r="DB482" s="496"/>
      <c r="DC482" s="496"/>
      <c r="DD482" s="496"/>
      <c r="DE482" s="496"/>
      <c r="DF482" s="496"/>
      <c r="DG482" s="496"/>
      <c r="DH482" s="496"/>
      <c r="DI482" s="496"/>
      <c r="DJ482" s="496"/>
      <c r="DK482" s="496"/>
      <c r="DL482" s="496"/>
      <c r="DM482" s="496"/>
      <c r="DN482" s="496"/>
      <c r="DO482" s="496"/>
      <c r="DP482" s="496"/>
      <c r="DQ482" s="496"/>
      <c r="DR482" s="496"/>
      <c r="DS482" s="496"/>
      <c r="DT482" s="496"/>
      <c r="DU482" s="496"/>
      <c r="DV482" s="496"/>
      <c r="DW482" s="496"/>
      <c r="DX482" s="496"/>
      <c r="DY482" s="496"/>
      <c r="DZ482" s="496"/>
      <c r="EA482" s="496"/>
      <c r="EB482" s="496"/>
      <c r="EC482" s="496"/>
      <c r="ED482" s="496"/>
      <c r="EE482" s="496"/>
      <c r="EF482" s="496"/>
      <c r="EG482" s="496"/>
      <c r="EH482" s="496"/>
      <c r="EI482" s="496"/>
      <c r="EJ482" s="496"/>
      <c r="EK482" s="496"/>
      <c r="EL482" s="496"/>
      <c r="EM482" s="496"/>
      <c r="EN482" s="496"/>
      <c r="EO482" s="496"/>
      <c r="EP482" s="496"/>
      <c r="EQ482" s="496"/>
      <c r="ER482" s="496"/>
      <c r="ES482" s="496"/>
      <c r="ET482" s="496"/>
      <c r="EU482" s="496"/>
      <c r="EV482" s="496"/>
      <c r="EW482" s="496"/>
      <c r="EX482" s="496"/>
      <c r="EY482" s="496"/>
      <c r="EZ482" s="496"/>
      <c r="FA482" s="496"/>
      <c r="FB482" s="496"/>
      <c r="FC482" s="496"/>
      <c r="FD482" s="496"/>
      <c r="FE482" s="496"/>
      <c r="FF482" s="496"/>
      <c r="FG482" s="496"/>
      <c r="FH482" s="496"/>
      <c r="FI482" s="496"/>
      <c r="FJ482" s="496"/>
      <c r="FK482" s="496"/>
      <c r="FL482" s="496"/>
      <c r="FM482" s="496"/>
      <c r="FN482" s="496"/>
      <c r="FO482" s="496"/>
      <c r="FP482" s="496"/>
      <c r="FQ482" s="496"/>
      <c r="FR482" s="496"/>
      <c r="FS482" s="496"/>
      <c r="FT482" s="496"/>
      <c r="FU482" s="496"/>
      <c r="FV482" s="496"/>
      <c r="FW482" s="496"/>
      <c r="FX482" s="496"/>
      <c r="FY482" s="496"/>
      <c r="FZ482" s="496"/>
      <c r="GA482" s="496"/>
      <c r="GB482" s="496"/>
      <c r="GC482" s="496"/>
      <c r="GD482" s="496"/>
      <c r="GE482" s="496"/>
      <c r="GF482" s="496"/>
      <c r="GG482" s="496"/>
      <c r="GH482" s="496"/>
      <c r="GI482" s="496"/>
      <c r="GJ482" s="496"/>
      <c r="GK482" s="496"/>
      <c r="GL482" s="496"/>
      <c r="GM482" s="496"/>
      <c r="GN482" s="496"/>
      <c r="GO482" s="496"/>
      <c r="GP482" s="496"/>
      <c r="GQ482" s="496"/>
      <c r="GR482" s="496"/>
      <c r="GS482" s="496"/>
      <c r="GT482" s="496"/>
      <c r="GU482" s="496"/>
      <c r="GV482" s="496"/>
      <c r="GW482" s="496"/>
      <c r="GX482" s="496"/>
      <c r="GY482" s="496"/>
      <c r="GZ482" s="496"/>
      <c r="HA482" s="496"/>
      <c r="HB482" s="496"/>
      <c r="HC482" s="496"/>
      <c r="HD482" s="496"/>
      <c r="HE482" s="496"/>
      <c r="HF482" s="496"/>
      <c r="HG482" s="496"/>
      <c r="HH482" s="496"/>
      <c r="HI482" s="496"/>
      <c r="HJ482" s="496"/>
      <c r="HK482" s="496"/>
      <c r="HL482" s="496"/>
      <c r="HM482" s="496"/>
      <c r="HN482" s="496"/>
      <c r="HO482" s="496"/>
      <c r="HP482" s="496"/>
      <c r="HQ482" s="496"/>
      <c r="HR482" s="496"/>
      <c r="HS482" s="496"/>
      <c r="HT482" s="496"/>
      <c r="HU482" s="496"/>
      <c r="HV482" s="496"/>
      <c r="HW482" s="496"/>
      <c r="HX482" s="496"/>
      <c r="HY482" s="496"/>
      <c r="HZ482" s="496"/>
      <c r="IA482" s="496"/>
      <c r="IB482" s="496"/>
      <c r="IC482" s="496"/>
      <c r="ID482" s="496"/>
      <c r="IE482" s="496"/>
      <c r="IF482" s="496"/>
      <c r="IG482" s="496"/>
      <c r="IH482" s="496"/>
      <c r="II482" s="496"/>
      <c r="IJ482" s="496"/>
      <c r="IK482" s="496"/>
      <c r="IL482" s="496"/>
      <c r="IM482" s="496"/>
      <c r="IN482" s="496"/>
      <c r="IO482" s="496"/>
      <c r="IP482" s="496"/>
      <c r="IQ482" s="496"/>
      <c r="IR482" s="496"/>
      <c r="IS482" s="496"/>
      <c r="IT482" s="496"/>
      <c r="IU482" s="496"/>
      <c r="IV482" s="496"/>
      <c r="IW482" s="496"/>
    </row>
    <row r="483" customFormat="false" ht="12.75" hidden="false" customHeight="false" outlineLevel="1" collapsed="false">
      <c r="A483" s="504"/>
      <c r="B483" s="503"/>
      <c r="C483" s="503"/>
      <c r="D483" s="503"/>
      <c r="E483" s="503"/>
      <c r="F483" s="503"/>
      <c r="G483" s="503"/>
      <c r="H483" s="503"/>
      <c r="I483" s="503"/>
      <c r="J483" s="503"/>
      <c r="K483" s="503"/>
      <c r="L483" s="503"/>
      <c r="M483" s="503"/>
      <c r="N483" s="503"/>
      <c r="O483" s="503"/>
      <c r="P483" s="503"/>
      <c r="Q483" s="503"/>
      <c r="R483" s="503"/>
      <c r="S483" s="503"/>
      <c r="T483" s="503"/>
      <c r="U483" s="503"/>
      <c r="V483" s="496"/>
      <c r="W483" s="496"/>
      <c r="X483" s="496"/>
      <c r="Y483" s="496"/>
      <c r="Z483" s="496"/>
      <c r="AA483" s="496"/>
      <c r="AB483" s="496"/>
      <c r="AC483" s="496"/>
      <c r="AD483" s="496"/>
      <c r="AE483" s="496"/>
      <c r="AF483" s="496"/>
      <c r="AG483" s="496"/>
      <c r="AH483" s="496"/>
      <c r="AI483" s="496"/>
      <c r="AJ483" s="496"/>
      <c r="AK483" s="496"/>
      <c r="AL483" s="496"/>
      <c r="AM483" s="496"/>
      <c r="AN483" s="496"/>
      <c r="AO483" s="496"/>
      <c r="AP483" s="496"/>
      <c r="AQ483" s="496"/>
      <c r="AR483" s="496"/>
      <c r="AS483" s="496"/>
      <c r="AT483" s="496"/>
      <c r="AU483" s="496"/>
      <c r="AV483" s="496"/>
      <c r="AW483" s="496"/>
      <c r="AX483" s="496"/>
      <c r="AY483" s="496"/>
      <c r="AZ483" s="496"/>
      <c r="BA483" s="496"/>
      <c r="BB483" s="496"/>
      <c r="BC483" s="496"/>
      <c r="BD483" s="496"/>
      <c r="BE483" s="496"/>
      <c r="BF483" s="496"/>
      <c r="BG483" s="496"/>
      <c r="BH483" s="496"/>
      <c r="BI483" s="496"/>
      <c r="BJ483" s="496"/>
      <c r="BK483" s="496"/>
      <c r="BL483" s="496"/>
      <c r="BM483" s="496"/>
      <c r="BN483" s="496"/>
      <c r="BO483" s="496"/>
      <c r="BP483" s="496"/>
      <c r="BQ483" s="496"/>
      <c r="BR483" s="496"/>
      <c r="BS483" s="496"/>
      <c r="BT483" s="496"/>
      <c r="BU483" s="496"/>
      <c r="BV483" s="496"/>
      <c r="BW483" s="496"/>
      <c r="BX483" s="496"/>
      <c r="BY483" s="496"/>
      <c r="BZ483" s="496"/>
      <c r="CA483" s="496"/>
      <c r="CB483" s="496"/>
      <c r="CC483" s="496"/>
      <c r="CD483" s="496"/>
      <c r="CE483" s="496"/>
      <c r="CF483" s="496"/>
      <c r="CG483" s="496"/>
      <c r="CH483" s="496"/>
      <c r="CI483" s="496"/>
      <c r="CJ483" s="496"/>
      <c r="CK483" s="496"/>
      <c r="CL483" s="496"/>
      <c r="CM483" s="496"/>
      <c r="CN483" s="496"/>
      <c r="CO483" s="496"/>
      <c r="CP483" s="496"/>
      <c r="CQ483" s="496"/>
      <c r="CR483" s="496"/>
      <c r="CS483" s="496"/>
      <c r="CT483" s="496"/>
      <c r="CU483" s="496"/>
      <c r="CV483" s="496"/>
      <c r="CW483" s="496"/>
      <c r="CX483" s="496"/>
      <c r="CY483" s="496"/>
      <c r="CZ483" s="496"/>
      <c r="DA483" s="496"/>
      <c r="DB483" s="496"/>
      <c r="DC483" s="496"/>
      <c r="DD483" s="496"/>
      <c r="DE483" s="496"/>
      <c r="DF483" s="496"/>
      <c r="DG483" s="496"/>
      <c r="DH483" s="496"/>
      <c r="DI483" s="496"/>
      <c r="DJ483" s="496"/>
      <c r="DK483" s="496"/>
      <c r="DL483" s="496"/>
      <c r="DM483" s="496"/>
      <c r="DN483" s="496"/>
      <c r="DO483" s="496"/>
      <c r="DP483" s="496"/>
      <c r="DQ483" s="496"/>
      <c r="DR483" s="496"/>
      <c r="DS483" s="496"/>
      <c r="DT483" s="496"/>
      <c r="DU483" s="496"/>
      <c r="DV483" s="496"/>
      <c r="DW483" s="496"/>
      <c r="DX483" s="496"/>
      <c r="DY483" s="496"/>
      <c r="DZ483" s="496"/>
      <c r="EA483" s="496"/>
      <c r="EB483" s="496"/>
      <c r="EC483" s="496"/>
      <c r="ED483" s="496"/>
      <c r="EE483" s="496"/>
      <c r="EF483" s="496"/>
      <c r="EG483" s="496"/>
      <c r="EH483" s="496"/>
      <c r="EI483" s="496"/>
      <c r="EJ483" s="496"/>
      <c r="EK483" s="496"/>
      <c r="EL483" s="496"/>
      <c r="EM483" s="496"/>
      <c r="EN483" s="496"/>
      <c r="EO483" s="496"/>
      <c r="EP483" s="496"/>
      <c r="EQ483" s="496"/>
      <c r="ER483" s="496"/>
      <c r="ES483" s="496"/>
      <c r="ET483" s="496"/>
      <c r="EU483" s="496"/>
      <c r="EV483" s="496"/>
      <c r="EW483" s="496"/>
      <c r="EX483" s="496"/>
      <c r="EY483" s="496"/>
      <c r="EZ483" s="496"/>
      <c r="FA483" s="496"/>
      <c r="FB483" s="496"/>
      <c r="FC483" s="496"/>
      <c r="FD483" s="496"/>
      <c r="FE483" s="496"/>
      <c r="FF483" s="496"/>
      <c r="FG483" s="496"/>
      <c r="FH483" s="496"/>
      <c r="FI483" s="496"/>
      <c r="FJ483" s="496"/>
      <c r="FK483" s="496"/>
      <c r="FL483" s="496"/>
      <c r="FM483" s="496"/>
      <c r="FN483" s="496"/>
      <c r="FO483" s="496"/>
      <c r="FP483" s="496"/>
      <c r="FQ483" s="496"/>
      <c r="FR483" s="496"/>
      <c r="FS483" s="496"/>
      <c r="FT483" s="496"/>
      <c r="FU483" s="496"/>
      <c r="FV483" s="496"/>
      <c r="FW483" s="496"/>
      <c r="FX483" s="496"/>
      <c r="FY483" s="496"/>
      <c r="FZ483" s="496"/>
      <c r="GA483" s="496"/>
      <c r="GB483" s="496"/>
      <c r="GC483" s="496"/>
      <c r="GD483" s="496"/>
      <c r="GE483" s="496"/>
      <c r="GF483" s="496"/>
      <c r="GG483" s="496"/>
      <c r="GH483" s="496"/>
      <c r="GI483" s="496"/>
      <c r="GJ483" s="496"/>
      <c r="GK483" s="496"/>
      <c r="GL483" s="496"/>
      <c r="GM483" s="496"/>
      <c r="GN483" s="496"/>
      <c r="GO483" s="496"/>
      <c r="GP483" s="496"/>
      <c r="GQ483" s="496"/>
      <c r="GR483" s="496"/>
      <c r="GS483" s="496"/>
      <c r="GT483" s="496"/>
      <c r="GU483" s="496"/>
      <c r="GV483" s="496"/>
      <c r="GW483" s="496"/>
      <c r="GX483" s="496"/>
      <c r="GY483" s="496"/>
      <c r="GZ483" s="496"/>
      <c r="HA483" s="496"/>
      <c r="HB483" s="496"/>
      <c r="HC483" s="496"/>
      <c r="HD483" s="496"/>
      <c r="HE483" s="496"/>
      <c r="HF483" s="496"/>
      <c r="HG483" s="496"/>
      <c r="HH483" s="496"/>
      <c r="HI483" s="496"/>
      <c r="HJ483" s="496"/>
      <c r="HK483" s="496"/>
      <c r="HL483" s="496"/>
      <c r="HM483" s="496"/>
      <c r="HN483" s="496"/>
      <c r="HO483" s="496"/>
      <c r="HP483" s="496"/>
      <c r="HQ483" s="496"/>
      <c r="HR483" s="496"/>
      <c r="HS483" s="496"/>
      <c r="HT483" s="496"/>
      <c r="HU483" s="496"/>
      <c r="HV483" s="496"/>
      <c r="HW483" s="496"/>
      <c r="HX483" s="496"/>
      <c r="HY483" s="496"/>
      <c r="HZ483" s="496"/>
      <c r="IA483" s="496"/>
      <c r="IB483" s="496"/>
      <c r="IC483" s="496"/>
      <c r="ID483" s="496"/>
      <c r="IE483" s="496"/>
      <c r="IF483" s="496"/>
      <c r="IG483" s="496"/>
      <c r="IH483" s="496"/>
      <c r="II483" s="496"/>
      <c r="IJ483" s="496"/>
      <c r="IK483" s="496"/>
      <c r="IL483" s="496"/>
      <c r="IM483" s="496"/>
      <c r="IN483" s="496"/>
      <c r="IO483" s="496"/>
      <c r="IP483" s="496"/>
      <c r="IQ483" s="496"/>
      <c r="IR483" s="496"/>
      <c r="IS483" s="496"/>
      <c r="IT483" s="496"/>
      <c r="IU483" s="496"/>
      <c r="IV483" s="496"/>
      <c r="IW483" s="496"/>
    </row>
    <row r="484" customFormat="false" ht="12.75" hidden="false" customHeight="false" outlineLevel="1" collapsed="false">
      <c r="A484" s="504"/>
      <c r="B484" s="503"/>
      <c r="C484" s="503"/>
      <c r="D484" s="503"/>
      <c r="E484" s="503"/>
      <c r="F484" s="503"/>
      <c r="G484" s="503"/>
      <c r="H484" s="503"/>
      <c r="I484" s="503"/>
      <c r="J484" s="503"/>
      <c r="K484" s="503"/>
      <c r="L484" s="503"/>
      <c r="M484" s="503"/>
      <c r="N484" s="503"/>
      <c r="O484" s="503"/>
      <c r="P484" s="503"/>
      <c r="Q484" s="503"/>
      <c r="R484" s="503"/>
      <c r="S484" s="503"/>
      <c r="T484" s="503"/>
      <c r="U484" s="503"/>
      <c r="V484" s="496"/>
      <c r="W484" s="496"/>
      <c r="X484" s="496"/>
      <c r="Y484" s="496"/>
      <c r="Z484" s="496"/>
      <c r="AA484" s="496"/>
      <c r="AB484" s="496"/>
      <c r="AC484" s="496"/>
      <c r="AD484" s="496"/>
      <c r="AE484" s="496"/>
      <c r="AF484" s="496"/>
      <c r="AG484" s="496"/>
      <c r="AH484" s="496"/>
      <c r="AI484" s="496"/>
      <c r="AJ484" s="496"/>
      <c r="AK484" s="496"/>
      <c r="AL484" s="496"/>
      <c r="AM484" s="496"/>
      <c r="AN484" s="496"/>
      <c r="AO484" s="496"/>
      <c r="AP484" s="496"/>
      <c r="AQ484" s="496"/>
      <c r="AR484" s="496"/>
      <c r="AS484" s="496"/>
      <c r="AT484" s="496"/>
      <c r="AU484" s="496"/>
      <c r="AV484" s="496"/>
      <c r="AW484" s="496"/>
      <c r="AX484" s="496"/>
      <c r="AY484" s="496"/>
      <c r="AZ484" s="496"/>
      <c r="BA484" s="496"/>
      <c r="BB484" s="496"/>
      <c r="BC484" s="496"/>
      <c r="BD484" s="496"/>
      <c r="BE484" s="496"/>
      <c r="BF484" s="496"/>
      <c r="BG484" s="496"/>
      <c r="BH484" s="496"/>
      <c r="BI484" s="496"/>
      <c r="BJ484" s="496"/>
      <c r="BK484" s="496"/>
      <c r="BL484" s="496"/>
      <c r="BM484" s="496"/>
      <c r="BN484" s="496"/>
      <c r="BO484" s="496"/>
      <c r="BP484" s="496"/>
      <c r="BQ484" s="496"/>
      <c r="BR484" s="496"/>
      <c r="BS484" s="496"/>
      <c r="BT484" s="496"/>
      <c r="BU484" s="496"/>
      <c r="BV484" s="496"/>
      <c r="BW484" s="496"/>
      <c r="BX484" s="496"/>
      <c r="BY484" s="496"/>
      <c r="BZ484" s="496"/>
      <c r="CA484" s="496"/>
      <c r="CB484" s="496"/>
      <c r="CC484" s="496"/>
      <c r="CD484" s="496"/>
      <c r="CE484" s="496"/>
      <c r="CF484" s="496"/>
      <c r="CG484" s="496"/>
      <c r="CH484" s="496"/>
      <c r="CI484" s="496"/>
      <c r="CJ484" s="496"/>
      <c r="CK484" s="496"/>
      <c r="CL484" s="496"/>
      <c r="CM484" s="496"/>
      <c r="CN484" s="496"/>
      <c r="CO484" s="496"/>
      <c r="CP484" s="496"/>
      <c r="CQ484" s="496"/>
      <c r="CR484" s="496"/>
      <c r="CS484" s="496"/>
      <c r="CT484" s="496"/>
      <c r="CU484" s="496"/>
      <c r="CV484" s="496"/>
      <c r="CW484" s="496"/>
      <c r="CX484" s="496"/>
      <c r="CY484" s="496"/>
      <c r="CZ484" s="496"/>
      <c r="DA484" s="496"/>
      <c r="DB484" s="496"/>
      <c r="DC484" s="496"/>
      <c r="DD484" s="496"/>
      <c r="DE484" s="496"/>
      <c r="DF484" s="496"/>
      <c r="DG484" s="496"/>
      <c r="DH484" s="496"/>
      <c r="DI484" s="496"/>
      <c r="DJ484" s="496"/>
      <c r="DK484" s="496"/>
      <c r="DL484" s="496"/>
      <c r="DM484" s="496"/>
      <c r="DN484" s="496"/>
      <c r="DO484" s="496"/>
      <c r="DP484" s="496"/>
      <c r="DQ484" s="496"/>
      <c r="DR484" s="496"/>
      <c r="DS484" s="496"/>
      <c r="DT484" s="496"/>
      <c r="DU484" s="496"/>
      <c r="DV484" s="496"/>
      <c r="DW484" s="496"/>
      <c r="DX484" s="496"/>
      <c r="DY484" s="496"/>
      <c r="DZ484" s="496"/>
      <c r="EA484" s="496"/>
      <c r="EB484" s="496"/>
      <c r="EC484" s="496"/>
      <c r="ED484" s="496"/>
      <c r="EE484" s="496"/>
      <c r="EF484" s="496"/>
      <c r="EG484" s="496"/>
      <c r="EH484" s="496"/>
      <c r="EI484" s="496"/>
      <c r="EJ484" s="496"/>
      <c r="EK484" s="496"/>
      <c r="EL484" s="496"/>
      <c r="EM484" s="496"/>
      <c r="EN484" s="496"/>
      <c r="EO484" s="496"/>
      <c r="EP484" s="496"/>
      <c r="EQ484" s="496"/>
      <c r="ER484" s="496"/>
      <c r="ES484" s="496"/>
      <c r="ET484" s="496"/>
      <c r="EU484" s="496"/>
      <c r="EV484" s="496"/>
      <c r="EW484" s="496"/>
      <c r="EX484" s="496"/>
      <c r="EY484" s="496"/>
      <c r="EZ484" s="496"/>
      <c r="FA484" s="496"/>
      <c r="FB484" s="496"/>
      <c r="FC484" s="496"/>
      <c r="FD484" s="496"/>
      <c r="FE484" s="496"/>
      <c r="FF484" s="496"/>
      <c r="FG484" s="496"/>
      <c r="FH484" s="496"/>
      <c r="FI484" s="496"/>
      <c r="FJ484" s="496"/>
      <c r="FK484" s="496"/>
      <c r="FL484" s="496"/>
      <c r="FM484" s="496"/>
      <c r="FN484" s="496"/>
      <c r="FO484" s="496"/>
      <c r="FP484" s="496"/>
      <c r="FQ484" s="496"/>
      <c r="FR484" s="496"/>
      <c r="FS484" s="496"/>
      <c r="FT484" s="496"/>
      <c r="FU484" s="496"/>
      <c r="FV484" s="496"/>
      <c r="FW484" s="496"/>
      <c r="FX484" s="496"/>
      <c r="FY484" s="496"/>
      <c r="FZ484" s="496"/>
      <c r="GA484" s="496"/>
      <c r="GB484" s="496"/>
      <c r="GC484" s="496"/>
      <c r="GD484" s="496"/>
      <c r="GE484" s="496"/>
      <c r="GF484" s="496"/>
      <c r="GG484" s="496"/>
      <c r="GH484" s="496"/>
      <c r="GI484" s="496"/>
      <c r="GJ484" s="496"/>
      <c r="GK484" s="496"/>
      <c r="GL484" s="496"/>
      <c r="GM484" s="496"/>
      <c r="GN484" s="496"/>
      <c r="GO484" s="496"/>
      <c r="GP484" s="496"/>
      <c r="GQ484" s="496"/>
      <c r="GR484" s="496"/>
      <c r="GS484" s="496"/>
      <c r="GT484" s="496"/>
      <c r="GU484" s="496"/>
      <c r="GV484" s="496"/>
      <c r="GW484" s="496"/>
      <c r="GX484" s="496"/>
      <c r="GY484" s="496"/>
      <c r="GZ484" s="496"/>
      <c r="HA484" s="496"/>
      <c r="HB484" s="496"/>
      <c r="HC484" s="496"/>
      <c r="HD484" s="496"/>
      <c r="HE484" s="496"/>
      <c r="HF484" s="496"/>
      <c r="HG484" s="496"/>
      <c r="HH484" s="496"/>
      <c r="HI484" s="496"/>
      <c r="HJ484" s="496"/>
      <c r="HK484" s="496"/>
      <c r="HL484" s="496"/>
      <c r="HM484" s="496"/>
      <c r="HN484" s="496"/>
      <c r="HO484" s="496"/>
      <c r="HP484" s="496"/>
      <c r="HQ484" s="496"/>
      <c r="HR484" s="496"/>
      <c r="HS484" s="496"/>
      <c r="HT484" s="496"/>
      <c r="HU484" s="496"/>
      <c r="HV484" s="496"/>
      <c r="HW484" s="496"/>
      <c r="HX484" s="496"/>
      <c r="HY484" s="496"/>
      <c r="HZ484" s="496"/>
      <c r="IA484" s="496"/>
      <c r="IB484" s="496"/>
      <c r="IC484" s="496"/>
      <c r="ID484" s="496"/>
      <c r="IE484" s="496"/>
      <c r="IF484" s="496"/>
      <c r="IG484" s="496"/>
      <c r="IH484" s="496"/>
      <c r="II484" s="496"/>
      <c r="IJ484" s="496"/>
      <c r="IK484" s="496"/>
      <c r="IL484" s="496"/>
      <c r="IM484" s="496"/>
      <c r="IN484" s="496"/>
      <c r="IO484" s="496"/>
      <c r="IP484" s="496"/>
      <c r="IQ484" s="496"/>
      <c r="IR484" s="496"/>
      <c r="IS484" s="496"/>
      <c r="IT484" s="496"/>
      <c r="IU484" s="496"/>
      <c r="IV484" s="496"/>
      <c r="IW484" s="496"/>
    </row>
    <row r="485" customFormat="false" ht="12.75" hidden="false" customHeight="false" outlineLevel="1" collapsed="false">
      <c r="A485" s="504"/>
      <c r="B485" s="503"/>
      <c r="C485" s="503"/>
      <c r="D485" s="503"/>
      <c r="E485" s="503"/>
      <c r="F485" s="503"/>
      <c r="G485" s="503"/>
      <c r="H485" s="503"/>
      <c r="I485" s="503"/>
      <c r="J485" s="503"/>
      <c r="K485" s="503"/>
      <c r="L485" s="503"/>
      <c r="M485" s="503"/>
      <c r="N485" s="503"/>
      <c r="O485" s="503"/>
      <c r="P485" s="503"/>
      <c r="Q485" s="503"/>
      <c r="R485" s="503"/>
      <c r="S485" s="503"/>
      <c r="T485" s="503"/>
      <c r="U485" s="503"/>
      <c r="V485" s="496"/>
      <c r="W485" s="496"/>
      <c r="X485" s="496"/>
      <c r="Y485" s="496"/>
      <c r="Z485" s="496"/>
      <c r="AA485" s="496"/>
      <c r="AB485" s="496"/>
      <c r="AC485" s="496"/>
      <c r="AD485" s="496"/>
      <c r="AE485" s="496"/>
      <c r="AF485" s="496"/>
      <c r="AG485" s="496"/>
      <c r="AH485" s="496"/>
      <c r="AI485" s="496"/>
      <c r="AJ485" s="496"/>
      <c r="AK485" s="496"/>
      <c r="AL485" s="496"/>
      <c r="AM485" s="496"/>
      <c r="AN485" s="496"/>
      <c r="AO485" s="496"/>
      <c r="AP485" s="496"/>
      <c r="AQ485" s="496"/>
      <c r="AR485" s="496"/>
      <c r="AS485" s="496"/>
      <c r="AT485" s="496"/>
      <c r="AU485" s="496"/>
      <c r="AV485" s="496"/>
      <c r="AW485" s="496"/>
      <c r="AX485" s="496"/>
      <c r="AY485" s="496"/>
      <c r="AZ485" s="496"/>
      <c r="BA485" s="496"/>
      <c r="BB485" s="496"/>
      <c r="BC485" s="496"/>
      <c r="BD485" s="496"/>
      <c r="BE485" s="496"/>
      <c r="BF485" s="496"/>
      <c r="BG485" s="496"/>
      <c r="BH485" s="496"/>
      <c r="BI485" s="496"/>
      <c r="BJ485" s="496"/>
      <c r="BK485" s="496"/>
      <c r="BL485" s="496"/>
      <c r="BM485" s="496"/>
      <c r="BN485" s="496"/>
      <c r="BO485" s="496"/>
      <c r="BP485" s="496"/>
      <c r="BQ485" s="496"/>
      <c r="BR485" s="496"/>
      <c r="BS485" s="496"/>
      <c r="BT485" s="496"/>
      <c r="BU485" s="496"/>
      <c r="BV485" s="496"/>
      <c r="BW485" s="496"/>
      <c r="BX485" s="496"/>
      <c r="BY485" s="496"/>
      <c r="BZ485" s="496"/>
      <c r="CA485" s="496"/>
      <c r="CB485" s="496"/>
      <c r="CC485" s="496"/>
      <c r="CD485" s="496"/>
      <c r="CE485" s="496"/>
      <c r="CF485" s="496"/>
      <c r="CG485" s="496"/>
      <c r="CH485" s="496"/>
      <c r="CI485" s="496"/>
      <c r="CJ485" s="496"/>
      <c r="CK485" s="496"/>
      <c r="CL485" s="496"/>
      <c r="CM485" s="496"/>
      <c r="CN485" s="496"/>
      <c r="CO485" s="496"/>
      <c r="CP485" s="496"/>
      <c r="CQ485" s="496"/>
      <c r="CR485" s="496"/>
      <c r="CS485" s="496"/>
      <c r="CT485" s="496"/>
      <c r="CU485" s="496"/>
      <c r="CV485" s="496"/>
      <c r="CW485" s="496"/>
      <c r="CX485" s="496"/>
      <c r="CY485" s="496"/>
      <c r="CZ485" s="496"/>
      <c r="DA485" s="496"/>
      <c r="DB485" s="496"/>
      <c r="DC485" s="496"/>
      <c r="DD485" s="496"/>
      <c r="DE485" s="496"/>
      <c r="DF485" s="496"/>
      <c r="DG485" s="496"/>
      <c r="DH485" s="496"/>
      <c r="DI485" s="496"/>
      <c r="DJ485" s="496"/>
      <c r="DK485" s="496"/>
      <c r="DL485" s="496"/>
      <c r="DM485" s="496"/>
      <c r="DN485" s="496"/>
      <c r="DO485" s="496"/>
      <c r="DP485" s="496"/>
      <c r="DQ485" s="496"/>
      <c r="DR485" s="496"/>
      <c r="DS485" s="496"/>
      <c r="DT485" s="496"/>
      <c r="DU485" s="496"/>
      <c r="DV485" s="496"/>
      <c r="DW485" s="496"/>
      <c r="DX485" s="496"/>
      <c r="DY485" s="496"/>
      <c r="DZ485" s="496"/>
      <c r="EA485" s="496"/>
      <c r="EB485" s="496"/>
      <c r="EC485" s="496"/>
      <c r="ED485" s="496"/>
      <c r="EE485" s="496"/>
      <c r="EF485" s="496"/>
      <c r="EG485" s="496"/>
      <c r="EH485" s="496"/>
      <c r="EI485" s="496"/>
      <c r="EJ485" s="496"/>
      <c r="EK485" s="496"/>
      <c r="EL485" s="496"/>
      <c r="EM485" s="496"/>
      <c r="EN485" s="496"/>
      <c r="EO485" s="496"/>
      <c r="EP485" s="496"/>
      <c r="EQ485" s="496"/>
      <c r="ER485" s="496"/>
      <c r="ES485" s="496"/>
      <c r="ET485" s="496"/>
      <c r="EU485" s="496"/>
      <c r="EV485" s="496"/>
      <c r="EW485" s="496"/>
      <c r="EX485" s="496"/>
      <c r="EY485" s="496"/>
      <c r="EZ485" s="496"/>
      <c r="FA485" s="496"/>
      <c r="FB485" s="496"/>
      <c r="FC485" s="496"/>
      <c r="FD485" s="496"/>
      <c r="FE485" s="496"/>
      <c r="FF485" s="496"/>
      <c r="FG485" s="496"/>
      <c r="FH485" s="496"/>
      <c r="FI485" s="496"/>
      <c r="FJ485" s="496"/>
      <c r="FK485" s="496"/>
      <c r="FL485" s="496"/>
      <c r="FM485" s="496"/>
      <c r="FN485" s="496"/>
      <c r="FO485" s="496"/>
      <c r="FP485" s="496"/>
      <c r="FQ485" s="496"/>
      <c r="FR485" s="496"/>
      <c r="FS485" s="496"/>
      <c r="FT485" s="496"/>
      <c r="FU485" s="496"/>
      <c r="FV485" s="496"/>
      <c r="FW485" s="496"/>
      <c r="FX485" s="496"/>
      <c r="FY485" s="496"/>
      <c r="FZ485" s="496"/>
      <c r="GA485" s="496"/>
      <c r="GB485" s="496"/>
      <c r="GC485" s="496"/>
      <c r="GD485" s="496"/>
      <c r="GE485" s="496"/>
      <c r="GF485" s="496"/>
      <c r="GG485" s="496"/>
      <c r="GH485" s="496"/>
      <c r="GI485" s="496"/>
      <c r="GJ485" s="496"/>
      <c r="GK485" s="496"/>
      <c r="GL485" s="496"/>
      <c r="GM485" s="496"/>
      <c r="GN485" s="496"/>
      <c r="GO485" s="496"/>
      <c r="GP485" s="496"/>
      <c r="GQ485" s="496"/>
      <c r="GR485" s="496"/>
      <c r="GS485" s="496"/>
      <c r="GT485" s="496"/>
      <c r="GU485" s="496"/>
      <c r="GV485" s="496"/>
      <c r="GW485" s="496"/>
      <c r="GX485" s="496"/>
      <c r="GY485" s="496"/>
      <c r="GZ485" s="496"/>
      <c r="HA485" s="496"/>
      <c r="HB485" s="496"/>
      <c r="HC485" s="496"/>
      <c r="HD485" s="496"/>
      <c r="HE485" s="496"/>
      <c r="HF485" s="496"/>
      <c r="HG485" s="496"/>
      <c r="HH485" s="496"/>
      <c r="HI485" s="496"/>
      <c r="HJ485" s="496"/>
      <c r="HK485" s="496"/>
      <c r="HL485" s="496"/>
      <c r="HM485" s="496"/>
      <c r="HN485" s="496"/>
      <c r="HO485" s="496"/>
      <c r="HP485" s="496"/>
      <c r="HQ485" s="496"/>
      <c r="HR485" s="496"/>
      <c r="HS485" s="496"/>
      <c r="HT485" s="496"/>
      <c r="HU485" s="496"/>
      <c r="HV485" s="496"/>
      <c r="HW485" s="496"/>
      <c r="HX485" s="496"/>
      <c r="HY485" s="496"/>
      <c r="HZ485" s="496"/>
      <c r="IA485" s="496"/>
      <c r="IB485" s="496"/>
      <c r="IC485" s="496"/>
      <c r="ID485" s="496"/>
      <c r="IE485" s="496"/>
      <c r="IF485" s="496"/>
      <c r="IG485" s="496"/>
      <c r="IH485" s="496"/>
      <c r="II485" s="496"/>
      <c r="IJ485" s="496"/>
      <c r="IK485" s="496"/>
      <c r="IL485" s="496"/>
      <c r="IM485" s="496"/>
      <c r="IN485" s="496"/>
      <c r="IO485" s="496"/>
      <c r="IP485" s="496"/>
      <c r="IQ485" s="496"/>
      <c r="IR485" s="496"/>
      <c r="IS485" s="496"/>
      <c r="IT485" s="496"/>
      <c r="IU485" s="496"/>
      <c r="IV485" s="496"/>
      <c r="IW485" s="496"/>
    </row>
    <row r="486" customFormat="false" ht="12.75" hidden="false" customHeight="false" outlineLevel="1" collapsed="false">
      <c r="A486" s="504"/>
      <c r="B486" s="503"/>
      <c r="C486" s="503"/>
      <c r="D486" s="503"/>
      <c r="E486" s="503"/>
      <c r="F486" s="503"/>
      <c r="G486" s="503"/>
      <c r="H486" s="503"/>
      <c r="I486" s="503"/>
      <c r="J486" s="503"/>
      <c r="K486" s="503"/>
      <c r="L486" s="503"/>
      <c r="M486" s="503"/>
      <c r="N486" s="503"/>
      <c r="O486" s="503"/>
      <c r="P486" s="503"/>
      <c r="Q486" s="503"/>
      <c r="R486" s="503"/>
      <c r="S486" s="503"/>
      <c r="T486" s="503"/>
      <c r="U486" s="503"/>
      <c r="V486" s="496"/>
      <c r="W486" s="496"/>
      <c r="X486" s="496"/>
      <c r="Y486" s="496"/>
      <c r="Z486" s="496"/>
      <c r="AA486" s="496"/>
      <c r="AB486" s="496"/>
      <c r="AC486" s="496"/>
      <c r="AD486" s="496"/>
      <c r="AE486" s="496"/>
      <c r="AF486" s="496"/>
      <c r="AG486" s="496"/>
      <c r="AH486" s="496"/>
      <c r="AI486" s="496"/>
      <c r="AJ486" s="496"/>
      <c r="AK486" s="496"/>
      <c r="AL486" s="496"/>
      <c r="AM486" s="496"/>
      <c r="AN486" s="496"/>
      <c r="AO486" s="496"/>
      <c r="AP486" s="496"/>
      <c r="AQ486" s="496"/>
      <c r="AR486" s="496"/>
      <c r="AS486" s="496"/>
      <c r="AT486" s="496"/>
      <c r="AU486" s="496"/>
      <c r="AV486" s="496"/>
      <c r="AW486" s="496"/>
      <c r="AX486" s="496"/>
      <c r="AY486" s="496"/>
      <c r="AZ486" s="496"/>
      <c r="BA486" s="496"/>
      <c r="BB486" s="496"/>
      <c r="BC486" s="496"/>
      <c r="BD486" s="496"/>
      <c r="BE486" s="496"/>
      <c r="BF486" s="496"/>
      <c r="BG486" s="496"/>
      <c r="BH486" s="496"/>
      <c r="BI486" s="496"/>
      <c r="BJ486" s="496"/>
      <c r="BK486" s="496"/>
      <c r="BL486" s="496"/>
      <c r="BM486" s="496"/>
      <c r="BN486" s="496"/>
      <c r="BO486" s="496"/>
      <c r="BP486" s="496"/>
      <c r="BQ486" s="496"/>
      <c r="BR486" s="496"/>
      <c r="BS486" s="496"/>
      <c r="BT486" s="496"/>
      <c r="BU486" s="496"/>
      <c r="BV486" s="496"/>
      <c r="BW486" s="496"/>
      <c r="BX486" s="496"/>
      <c r="BY486" s="496"/>
      <c r="BZ486" s="496"/>
      <c r="CA486" s="496"/>
      <c r="CB486" s="496"/>
      <c r="CC486" s="496"/>
      <c r="CD486" s="496"/>
      <c r="CE486" s="496"/>
      <c r="CF486" s="496"/>
      <c r="CG486" s="496"/>
      <c r="CH486" s="496"/>
      <c r="CI486" s="496"/>
      <c r="CJ486" s="496"/>
      <c r="CK486" s="496"/>
      <c r="CL486" s="496"/>
      <c r="CM486" s="496"/>
      <c r="CN486" s="496"/>
      <c r="CO486" s="496"/>
      <c r="CP486" s="496"/>
      <c r="CQ486" s="496"/>
      <c r="CR486" s="496"/>
      <c r="CS486" s="496"/>
      <c r="CT486" s="496"/>
      <c r="CU486" s="496"/>
      <c r="CV486" s="496"/>
      <c r="CW486" s="496"/>
      <c r="CX486" s="496"/>
      <c r="CY486" s="496"/>
      <c r="CZ486" s="496"/>
      <c r="DA486" s="496"/>
      <c r="DB486" s="496"/>
      <c r="DC486" s="496"/>
      <c r="DD486" s="496"/>
      <c r="DE486" s="496"/>
      <c r="DF486" s="496"/>
      <c r="DG486" s="496"/>
      <c r="DH486" s="496"/>
      <c r="DI486" s="496"/>
      <c r="DJ486" s="496"/>
      <c r="DK486" s="496"/>
      <c r="DL486" s="496"/>
      <c r="DM486" s="496"/>
      <c r="DN486" s="496"/>
      <c r="DO486" s="496"/>
      <c r="DP486" s="496"/>
      <c r="DQ486" s="496"/>
      <c r="DR486" s="496"/>
      <c r="DS486" s="496"/>
      <c r="DT486" s="496"/>
      <c r="DU486" s="496"/>
      <c r="DV486" s="496"/>
      <c r="DW486" s="496"/>
      <c r="DX486" s="496"/>
      <c r="DY486" s="496"/>
      <c r="DZ486" s="496"/>
      <c r="EA486" s="496"/>
      <c r="EB486" s="496"/>
      <c r="EC486" s="496"/>
      <c r="ED486" s="496"/>
      <c r="EE486" s="496"/>
      <c r="EF486" s="496"/>
      <c r="EG486" s="496"/>
      <c r="EH486" s="496"/>
      <c r="EI486" s="496"/>
      <c r="EJ486" s="496"/>
      <c r="EK486" s="496"/>
      <c r="EL486" s="496"/>
      <c r="EM486" s="496"/>
      <c r="EN486" s="496"/>
      <c r="EO486" s="496"/>
      <c r="EP486" s="496"/>
      <c r="EQ486" s="496"/>
      <c r="ER486" s="496"/>
      <c r="ES486" s="496"/>
      <c r="ET486" s="496"/>
      <c r="EU486" s="496"/>
      <c r="EV486" s="496"/>
      <c r="EW486" s="496"/>
      <c r="EX486" s="496"/>
      <c r="EY486" s="496"/>
      <c r="EZ486" s="496"/>
      <c r="FA486" s="496"/>
      <c r="FB486" s="496"/>
      <c r="FC486" s="496"/>
      <c r="FD486" s="496"/>
      <c r="FE486" s="496"/>
      <c r="FF486" s="496"/>
      <c r="FG486" s="496"/>
      <c r="FH486" s="496"/>
      <c r="FI486" s="496"/>
      <c r="FJ486" s="496"/>
      <c r="FK486" s="496"/>
      <c r="FL486" s="496"/>
      <c r="FM486" s="496"/>
      <c r="FN486" s="496"/>
      <c r="FO486" s="496"/>
      <c r="FP486" s="496"/>
      <c r="FQ486" s="496"/>
      <c r="FR486" s="496"/>
      <c r="FS486" s="496"/>
      <c r="FT486" s="496"/>
      <c r="FU486" s="496"/>
      <c r="FV486" s="496"/>
      <c r="FW486" s="496"/>
      <c r="FX486" s="496"/>
      <c r="FY486" s="496"/>
      <c r="FZ486" s="496"/>
      <c r="GA486" s="496"/>
      <c r="GB486" s="496"/>
      <c r="GC486" s="496"/>
      <c r="GD486" s="496"/>
      <c r="GE486" s="496"/>
      <c r="GF486" s="496"/>
      <c r="GG486" s="496"/>
      <c r="GH486" s="496"/>
      <c r="GI486" s="496"/>
      <c r="GJ486" s="496"/>
      <c r="GK486" s="496"/>
      <c r="GL486" s="496"/>
      <c r="GM486" s="496"/>
      <c r="GN486" s="496"/>
      <c r="GO486" s="496"/>
      <c r="GP486" s="496"/>
      <c r="GQ486" s="496"/>
      <c r="GR486" s="496"/>
      <c r="GS486" s="496"/>
      <c r="GT486" s="496"/>
      <c r="GU486" s="496"/>
      <c r="GV486" s="496"/>
      <c r="GW486" s="496"/>
      <c r="GX486" s="496"/>
      <c r="GY486" s="496"/>
      <c r="GZ486" s="496"/>
      <c r="HA486" s="496"/>
      <c r="HB486" s="496"/>
      <c r="HC486" s="496"/>
      <c r="HD486" s="496"/>
      <c r="HE486" s="496"/>
      <c r="HF486" s="496"/>
      <c r="HG486" s="496"/>
      <c r="HH486" s="496"/>
      <c r="HI486" s="496"/>
      <c r="HJ486" s="496"/>
      <c r="HK486" s="496"/>
      <c r="HL486" s="496"/>
      <c r="HM486" s="496"/>
      <c r="HN486" s="496"/>
      <c r="HO486" s="496"/>
      <c r="HP486" s="496"/>
      <c r="HQ486" s="496"/>
      <c r="HR486" s="496"/>
      <c r="HS486" s="496"/>
      <c r="HT486" s="496"/>
      <c r="HU486" s="496"/>
      <c r="HV486" s="496"/>
      <c r="HW486" s="496"/>
      <c r="HX486" s="496"/>
      <c r="HY486" s="496"/>
      <c r="HZ486" s="496"/>
      <c r="IA486" s="496"/>
      <c r="IB486" s="496"/>
      <c r="IC486" s="496"/>
      <c r="ID486" s="496"/>
      <c r="IE486" s="496"/>
      <c r="IF486" s="496"/>
      <c r="IG486" s="496"/>
      <c r="IH486" s="496"/>
      <c r="II486" s="496"/>
      <c r="IJ486" s="496"/>
      <c r="IK486" s="496"/>
      <c r="IL486" s="496"/>
      <c r="IM486" s="496"/>
      <c r="IN486" s="496"/>
      <c r="IO486" s="496"/>
      <c r="IP486" s="496"/>
      <c r="IQ486" s="496"/>
      <c r="IR486" s="496"/>
      <c r="IS486" s="496"/>
      <c r="IT486" s="496"/>
      <c r="IU486" s="496"/>
      <c r="IV486" s="496"/>
      <c r="IW486" s="496"/>
    </row>
    <row r="487" customFormat="false" ht="12.75" hidden="false" customHeight="false" outlineLevel="1" collapsed="false">
      <c r="A487" s="477"/>
      <c r="B487" s="503"/>
      <c r="C487" s="503"/>
      <c r="D487" s="503"/>
      <c r="E487" s="503"/>
      <c r="F487" s="503"/>
      <c r="G487" s="503"/>
      <c r="H487" s="503"/>
      <c r="I487" s="503"/>
      <c r="J487" s="503"/>
      <c r="K487" s="503"/>
      <c r="L487" s="503"/>
      <c r="M487" s="503"/>
      <c r="N487" s="503"/>
      <c r="O487" s="503"/>
      <c r="P487" s="503"/>
      <c r="Q487" s="503"/>
      <c r="R487" s="503"/>
      <c r="S487" s="503"/>
      <c r="T487" s="503"/>
      <c r="U487" s="503"/>
      <c r="V487" s="496"/>
      <c r="W487" s="496"/>
      <c r="X487" s="496"/>
      <c r="Y487" s="496"/>
      <c r="Z487" s="496"/>
      <c r="AA487" s="496"/>
      <c r="AB487" s="496"/>
      <c r="AC487" s="496"/>
      <c r="AD487" s="496"/>
      <c r="AE487" s="496"/>
      <c r="AF487" s="496"/>
      <c r="AG487" s="496"/>
      <c r="AH487" s="496"/>
      <c r="AI487" s="496"/>
      <c r="AJ487" s="496"/>
      <c r="AK487" s="496"/>
      <c r="AL487" s="496"/>
      <c r="AM487" s="496"/>
      <c r="AN487" s="496"/>
      <c r="AO487" s="496"/>
      <c r="AP487" s="496"/>
      <c r="AQ487" s="496"/>
      <c r="AR487" s="496"/>
      <c r="AS487" s="496"/>
      <c r="AT487" s="496"/>
      <c r="AU487" s="496"/>
      <c r="AV487" s="496"/>
      <c r="AW487" s="496"/>
      <c r="AX487" s="496"/>
      <c r="AY487" s="496"/>
      <c r="AZ487" s="496"/>
      <c r="BA487" s="496"/>
      <c r="BB487" s="496"/>
      <c r="BC487" s="496"/>
      <c r="BD487" s="496"/>
      <c r="BE487" s="496"/>
      <c r="BF487" s="496"/>
      <c r="BG487" s="496"/>
      <c r="BH487" s="496"/>
      <c r="BI487" s="496"/>
      <c r="BJ487" s="496"/>
      <c r="BK487" s="496"/>
      <c r="BL487" s="496"/>
      <c r="BM487" s="496"/>
      <c r="BN487" s="496"/>
      <c r="BO487" s="496"/>
      <c r="BP487" s="496"/>
      <c r="BQ487" s="496"/>
      <c r="BR487" s="496"/>
      <c r="BS487" s="496"/>
      <c r="BT487" s="496"/>
      <c r="BU487" s="496"/>
      <c r="BV487" s="496"/>
      <c r="BW487" s="496"/>
      <c r="BX487" s="496"/>
      <c r="BY487" s="496"/>
      <c r="BZ487" s="496"/>
      <c r="CA487" s="496"/>
      <c r="CB487" s="496"/>
      <c r="CC487" s="496"/>
      <c r="CD487" s="496"/>
      <c r="CE487" s="496"/>
      <c r="CF487" s="496"/>
      <c r="CG487" s="496"/>
      <c r="CH487" s="496"/>
      <c r="CI487" s="496"/>
      <c r="CJ487" s="496"/>
      <c r="CK487" s="496"/>
      <c r="CL487" s="496"/>
      <c r="CM487" s="496"/>
      <c r="CN487" s="496"/>
      <c r="CO487" s="496"/>
      <c r="CP487" s="496"/>
      <c r="CQ487" s="496"/>
      <c r="CR487" s="496"/>
      <c r="CS487" s="496"/>
      <c r="CT487" s="496"/>
      <c r="CU487" s="496"/>
      <c r="CV487" s="496"/>
      <c r="CW487" s="496"/>
      <c r="CX487" s="496"/>
      <c r="CY487" s="496"/>
      <c r="CZ487" s="496"/>
      <c r="DA487" s="496"/>
      <c r="DB487" s="496"/>
      <c r="DC487" s="496"/>
      <c r="DD487" s="496"/>
      <c r="DE487" s="496"/>
      <c r="DF487" s="496"/>
      <c r="DG487" s="496"/>
      <c r="DH487" s="496"/>
      <c r="DI487" s="496"/>
      <c r="DJ487" s="496"/>
      <c r="DK487" s="496"/>
      <c r="DL487" s="496"/>
      <c r="DM487" s="496"/>
      <c r="DN487" s="496"/>
      <c r="DO487" s="496"/>
      <c r="DP487" s="496"/>
      <c r="DQ487" s="496"/>
      <c r="DR487" s="496"/>
      <c r="DS487" s="496"/>
      <c r="DT487" s="496"/>
      <c r="DU487" s="496"/>
      <c r="DV487" s="496"/>
      <c r="DW487" s="496"/>
      <c r="DX487" s="496"/>
      <c r="DY487" s="496"/>
      <c r="DZ487" s="496"/>
      <c r="EA487" s="496"/>
      <c r="EB487" s="496"/>
      <c r="EC487" s="496"/>
      <c r="ED487" s="496"/>
      <c r="EE487" s="496"/>
      <c r="EF487" s="496"/>
      <c r="EG487" s="496"/>
      <c r="EH487" s="496"/>
      <c r="EI487" s="496"/>
      <c r="EJ487" s="496"/>
      <c r="EK487" s="496"/>
      <c r="EL487" s="496"/>
      <c r="EM487" s="496"/>
      <c r="EN487" s="496"/>
      <c r="EO487" s="496"/>
      <c r="EP487" s="496"/>
      <c r="EQ487" s="496"/>
      <c r="ER487" s="496"/>
      <c r="ES487" s="496"/>
      <c r="ET487" s="496"/>
      <c r="EU487" s="496"/>
      <c r="EV487" s="496"/>
      <c r="EW487" s="496"/>
      <c r="EX487" s="496"/>
      <c r="EY487" s="496"/>
      <c r="EZ487" s="496"/>
      <c r="FA487" s="496"/>
      <c r="FB487" s="496"/>
      <c r="FC487" s="496"/>
      <c r="FD487" s="496"/>
      <c r="FE487" s="496"/>
      <c r="FF487" s="496"/>
      <c r="FG487" s="496"/>
      <c r="FH487" s="496"/>
      <c r="FI487" s="496"/>
      <c r="FJ487" s="496"/>
      <c r="FK487" s="496"/>
      <c r="FL487" s="496"/>
      <c r="FM487" s="496"/>
      <c r="FN487" s="496"/>
      <c r="FO487" s="496"/>
      <c r="FP487" s="496"/>
      <c r="FQ487" s="496"/>
      <c r="FR487" s="496"/>
      <c r="FS487" s="496"/>
      <c r="FT487" s="496"/>
      <c r="FU487" s="496"/>
      <c r="FV487" s="496"/>
      <c r="FW487" s="496"/>
      <c r="FX487" s="496"/>
      <c r="FY487" s="496"/>
      <c r="FZ487" s="496"/>
      <c r="GA487" s="496"/>
      <c r="GB487" s="496"/>
      <c r="GC487" s="496"/>
      <c r="GD487" s="496"/>
      <c r="GE487" s="496"/>
      <c r="GF487" s="496"/>
      <c r="GG487" s="496"/>
      <c r="GH487" s="496"/>
      <c r="GI487" s="496"/>
      <c r="GJ487" s="496"/>
      <c r="GK487" s="496"/>
      <c r="GL487" s="496"/>
      <c r="GM487" s="496"/>
      <c r="GN487" s="496"/>
      <c r="GO487" s="496"/>
      <c r="GP487" s="496"/>
      <c r="GQ487" s="496"/>
      <c r="GR487" s="496"/>
      <c r="GS487" s="496"/>
      <c r="GT487" s="496"/>
      <c r="GU487" s="496"/>
      <c r="GV487" s="496"/>
      <c r="GW487" s="496"/>
      <c r="GX487" s="496"/>
      <c r="GY487" s="496"/>
      <c r="GZ487" s="496"/>
      <c r="HA487" s="496"/>
      <c r="HB487" s="496"/>
      <c r="HC487" s="496"/>
      <c r="HD487" s="496"/>
      <c r="HE487" s="496"/>
      <c r="HF487" s="496"/>
      <c r="HG487" s="496"/>
      <c r="HH487" s="496"/>
      <c r="HI487" s="496"/>
      <c r="HJ487" s="496"/>
      <c r="HK487" s="496"/>
      <c r="HL487" s="496"/>
      <c r="HM487" s="496"/>
      <c r="HN487" s="496"/>
      <c r="HO487" s="496"/>
      <c r="HP487" s="496"/>
      <c r="HQ487" s="496"/>
      <c r="HR487" s="496"/>
      <c r="HS487" s="496"/>
      <c r="HT487" s="496"/>
      <c r="HU487" s="496"/>
      <c r="HV487" s="496"/>
      <c r="HW487" s="496"/>
      <c r="HX487" s="496"/>
      <c r="HY487" s="496"/>
      <c r="HZ487" s="496"/>
      <c r="IA487" s="496"/>
      <c r="IB487" s="496"/>
      <c r="IC487" s="496"/>
      <c r="ID487" s="496"/>
      <c r="IE487" s="496"/>
      <c r="IF487" s="496"/>
      <c r="IG487" s="496"/>
      <c r="IH487" s="496"/>
      <c r="II487" s="496"/>
      <c r="IJ487" s="496"/>
      <c r="IK487" s="496"/>
      <c r="IL487" s="496"/>
      <c r="IM487" s="496"/>
      <c r="IN487" s="496"/>
      <c r="IO487" s="496"/>
      <c r="IP487" s="496"/>
      <c r="IQ487" s="496"/>
      <c r="IR487" s="496"/>
      <c r="IS487" s="496"/>
      <c r="IT487" s="496"/>
      <c r="IU487" s="496"/>
      <c r="IV487" s="496"/>
      <c r="IW487" s="496"/>
    </row>
    <row r="488" customFormat="false" ht="12.75" hidden="false" customHeight="false" outlineLevel="1" collapsed="false">
      <c r="A488" s="477"/>
      <c r="B488" s="503"/>
      <c r="C488" s="503"/>
      <c r="D488" s="503"/>
      <c r="E488" s="503"/>
      <c r="F488" s="503"/>
      <c r="G488" s="503"/>
      <c r="H488" s="503"/>
      <c r="I488" s="503"/>
      <c r="J488" s="503"/>
      <c r="K488" s="503"/>
      <c r="L488" s="503"/>
      <c r="M488" s="503"/>
      <c r="N488" s="503"/>
      <c r="O488" s="503"/>
      <c r="P488" s="503"/>
      <c r="Q488" s="503"/>
      <c r="R488" s="503"/>
      <c r="S488" s="503"/>
      <c r="T488" s="503"/>
      <c r="U488" s="503"/>
      <c r="V488" s="496"/>
      <c r="W488" s="496"/>
      <c r="X488" s="496"/>
      <c r="Y488" s="496"/>
      <c r="Z488" s="496"/>
      <c r="AA488" s="496"/>
      <c r="AB488" s="496"/>
      <c r="AC488" s="496"/>
      <c r="AD488" s="496"/>
      <c r="AE488" s="496"/>
      <c r="AF488" s="496"/>
      <c r="AG488" s="496"/>
      <c r="AH488" s="496"/>
      <c r="AI488" s="496"/>
      <c r="AJ488" s="496"/>
      <c r="AK488" s="496"/>
      <c r="AL488" s="496"/>
      <c r="AM488" s="496"/>
      <c r="AN488" s="496"/>
      <c r="AO488" s="496"/>
      <c r="AP488" s="496"/>
      <c r="AQ488" s="496"/>
      <c r="AR488" s="496"/>
      <c r="AS488" s="496"/>
      <c r="AT488" s="496"/>
      <c r="AU488" s="496"/>
      <c r="AV488" s="496"/>
      <c r="AW488" s="496"/>
      <c r="AX488" s="496"/>
      <c r="AY488" s="496"/>
      <c r="AZ488" s="496"/>
      <c r="BA488" s="496"/>
      <c r="BB488" s="496"/>
      <c r="BC488" s="496"/>
      <c r="BD488" s="496"/>
      <c r="BE488" s="496"/>
      <c r="BF488" s="496"/>
      <c r="BG488" s="496"/>
      <c r="BH488" s="496"/>
      <c r="BI488" s="496"/>
      <c r="BJ488" s="496"/>
      <c r="BK488" s="496"/>
      <c r="BL488" s="496"/>
      <c r="BM488" s="496"/>
      <c r="BN488" s="496"/>
      <c r="BO488" s="496"/>
      <c r="BP488" s="496"/>
      <c r="BQ488" s="496"/>
      <c r="BR488" s="496"/>
      <c r="BS488" s="496"/>
      <c r="BT488" s="496"/>
      <c r="BU488" s="496"/>
      <c r="BV488" s="496"/>
      <c r="BW488" s="496"/>
      <c r="BX488" s="496"/>
      <c r="BY488" s="496"/>
      <c r="BZ488" s="496"/>
      <c r="CA488" s="496"/>
      <c r="CB488" s="496"/>
      <c r="CC488" s="496"/>
      <c r="CD488" s="496"/>
      <c r="CE488" s="496"/>
      <c r="CF488" s="496"/>
      <c r="CG488" s="496"/>
      <c r="CH488" s="496"/>
      <c r="CI488" s="496"/>
      <c r="CJ488" s="496"/>
      <c r="CK488" s="496"/>
      <c r="CL488" s="496"/>
      <c r="CM488" s="496"/>
      <c r="CN488" s="496"/>
      <c r="CO488" s="496"/>
      <c r="CP488" s="496"/>
      <c r="CQ488" s="496"/>
      <c r="CR488" s="496"/>
      <c r="CS488" s="496"/>
      <c r="CT488" s="496"/>
      <c r="CU488" s="496"/>
      <c r="CV488" s="496"/>
      <c r="CW488" s="496"/>
      <c r="CX488" s="496"/>
      <c r="CY488" s="496"/>
      <c r="CZ488" s="496"/>
      <c r="DA488" s="496"/>
      <c r="DB488" s="496"/>
      <c r="DC488" s="496"/>
      <c r="DD488" s="496"/>
      <c r="DE488" s="496"/>
      <c r="DF488" s="496"/>
      <c r="DG488" s="496"/>
      <c r="DH488" s="496"/>
      <c r="DI488" s="496"/>
      <c r="DJ488" s="496"/>
      <c r="DK488" s="496"/>
      <c r="DL488" s="496"/>
      <c r="DM488" s="496"/>
      <c r="DN488" s="496"/>
      <c r="DO488" s="496"/>
      <c r="DP488" s="496"/>
      <c r="DQ488" s="496"/>
      <c r="DR488" s="496"/>
      <c r="DS488" s="496"/>
      <c r="DT488" s="496"/>
      <c r="DU488" s="496"/>
      <c r="DV488" s="496"/>
      <c r="DW488" s="496"/>
      <c r="DX488" s="496"/>
      <c r="DY488" s="496"/>
      <c r="DZ488" s="496"/>
      <c r="EA488" s="496"/>
      <c r="EB488" s="496"/>
      <c r="EC488" s="496"/>
      <c r="ED488" s="496"/>
      <c r="EE488" s="496"/>
      <c r="EF488" s="496"/>
      <c r="EG488" s="496"/>
      <c r="EH488" s="496"/>
      <c r="EI488" s="496"/>
      <c r="EJ488" s="496"/>
      <c r="EK488" s="496"/>
      <c r="EL488" s="496"/>
      <c r="EM488" s="496"/>
      <c r="EN488" s="496"/>
      <c r="EO488" s="496"/>
      <c r="EP488" s="496"/>
      <c r="EQ488" s="496"/>
      <c r="ER488" s="496"/>
      <c r="ES488" s="496"/>
      <c r="ET488" s="496"/>
      <c r="EU488" s="496"/>
      <c r="EV488" s="496"/>
      <c r="EW488" s="496"/>
      <c r="EX488" s="496"/>
      <c r="EY488" s="496"/>
      <c r="EZ488" s="496"/>
      <c r="FA488" s="496"/>
      <c r="FB488" s="496"/>
      <c r="FC488" s="496"/>
      <c r="FD488" s="496"/>
      <c r="FE488" s="496"/>
      <c r="FF488" s="496"/>
      <c r="FG488" s="496"/>
      <c r="FH488" s="496"/>
      <c r="FI488" s="496"/>
      <c r="FJ488" s="496"/>
      <c r="FK488" s="496"/>
      <c r="FL488" s="496"/>
      <c r="FM488" s="496"/>
      <c r="FN488" s="496"/>
      <c r="FO488" s="496"/>
      <c r="FP488" s="496"/>
      <c r="FQ488" s="496"/>
      <c r="FR488" s="496"/>
      <c r="FS488" s="496"/>
      <c r="FT488" s="496"/>
      <c r="FU488" s="496"/>
      <c r="FV488" s="496"/>
      <c r="FW488" s="496"/>
      <c r="FX488" s="496"/>
      <c r="FY488" s="496"/>
      <c r="FZ488" s="496"/>
      <c r="GA488" s="496"/>
      <c r="GB488" s="496"/>
      <c r="GC488" s="496"/>
      <c r="GD488" s="496"/>
      <c r="GE488" s="496"/>
      <c r="GF488" s="496"/>
      <c r="GG488" s="496"/>
      <c r="GH488" s="496"/>
      <c r="GI488" s="496"/>
      <c r="GJ488" s="496"/>
      <c r="GK488" s="496"/>
      <c r="GL488" s="496"/>
      <c r="GM488" s="496"/>
      <c r="GN488" s="496"/>
      <c r="GO488" s="496"/>
      <c r="GP488" s="496"/>
      <c r="GQ488" s="496"/>
      <c r="GR488" s="496"/>
      <c r="GS488" s="496"/>
      <c r="GT488" s="496"/>
      <c r="GU488" s="496"/>
      <c r="GV488" s="496"/>
      <c r="GW488" s="496"/>
      <c r="GX488" s="496"/>
      <c r="GY488" s="496"/>
      <c r="GZ488" s="496"/>
      <c r="HA488" s="496"/>
      <c r="HB488" s="496"/>
      <c r="HC488" s="496"/>
      <c r="HD488" s="496"/>
      <c r="HE488" s="496"/>
      <c r="HF488" s="496"/>
      <c r="HG488" s="496"/>
      <c r="HH488" s="496"/>
      <c r="HI488" s="496"/>
      <c r="HJ488" s="496"/>
      <c r="HK488" s="496"/>
      <c r="HL488" s="496"/>
      <c r="HM488" s="496"/>
      <c r="HN488" s="496"/>
      <c r="HO488" s="496"/>
      <c r="HP488" s="496"/>
      <c r="HQ488" s="496"/>
      <c r="HR488" s="496"/>
      <c r="HS488" s="496"/>
      <c r="HT488" s="496"/>
      <c r="HU488" s="496"/>
      <c r="HV488" s="496"/>
      <c r="HW488" s="496"/>
      <c r="HX488" s="496"/>
      <c r="HY488" s="496"/>
      <c r="HZ488" s="496"/>
      <c r="IA488" s="496"/>
      <c r="IB488" s="496"/>
      <c r="IC488" s="496"/>
      <c r="ID488" s="496"/>
      <c r="IE488" s="496"/>
      <c r="IF488" s="496"/>
      <c r="IG488" s="496"/>
      <c r="IH488" s="496"/>
      <c r="II488" s="496"/>
      <c r="IJ488" s="496"/>
      <c r="IK488" s="496"/>
      <c r="IL488" s="496"/>
      <c r="IM488" s="496"/>
      <c r="IN488" s="496"/>
      <c r="IO488" s="496"/>
      <c r="IP488" s="496"/>
      <c r="IQ488" s="496"/>
      <c r="IR488" s="496"/>
      <c r="IS488" s="496"/>
      <c r="IT488" s="496"/>
      <c r="IU488" s="496"/>
      <c r="IV488" s="496"/>
      <c r="IW488" s="496"/>
    </row>
    <row r="489" customFormat="false" ht="12.75" hidden="false" customHeight="false" outlineLevel="1" collapsed="false">
      <c r="A489" s="477"/>
      <c r="B489" s="503"/>
      <c r="C489" s="503"/>
      <c r="D489" s="503"/>
      <c r="E489" s="503"/>
      <c r="F489" s="503"/>
      <c r="G489" s="503"/>
      <c r="H489" s="503"/>
      <c r="I489" s="503"/>
      <c r="J489" s="503"/>
      <c r="K489" s="503"/>
      <c r="L489" s="503"/>
      <c r="M489" s="503"/>
      <c r="N489" s="503"/>
      <c r="O489" s="503"/>
      <c r="P489" s="503"/>
      <c r="Q489" s="503"/>
      <c r="R489" s="503"/>
      <c r="S489" s="503"/>
      <c r="T489" s="503"/>
      <c r="U489" s="503"/>
      <c r="V489" s="496"/>
      <c r="W489" s="496"/>
      <c r="X489" s="496"/>
      <c r="Y489" s="496"/>
      <c r="Z489" s="496"/>
      <c r="AA489" s="496"/>
      <c r="AB489" s="496"/>
      <c r="AC489" s="496"/>
      <c r="AD489" s="496"/>
      <c r="AE489" s="496"/>
      <c r="AF489" s="496"/>
      <c r="AG489" s="496"/>
      <c r="AH489" s="496"/>
      <c r="AI489" s="496"/>
      <c r="AJ489" s="496"/>
      <c r="AK489" s="496"/>
      <c r="AL489" s="496"/>
      <c r="AM489" s="496"/>
      <c r="AN489" s="496"/>
      <c r="AO489" s="496"/>
      <c r="AP489" s="496"/>
      <c r="AQ489" s="496"/>
      <c r="AR489" s="496"/>
      <c r="AS489" s="496"/>
      <c r="AT489" s="496"/>
      <c r="AU489" s="496"/>
      <c r="AV489" s="496"/>
      <c r="AW489" s="496"/>
      <c r="AX489" s="496"/>
      <c r="AY489" s="496"/>
      <c r="AZ489" s="496"/>
      <c r="BA489" s="496"/>
      <c r="BB489" s="496"/>
      <c r="BC489" s="496"/>
      <c r="BD489" s="496"/>
      <c r="BE489" s="496"/>
      <c r="BF489" s="496"/>
      <c r="BG489" s="496"/>
      <c r="BH489" s="496"/>
      <c r="BI489" s="496"/>
      <c r="BJ489" s="496"/>
      <c r="BK489" s="496"/>
      <c r="BL489" s="496"/>
      <c r="BM489" s="496"/>
      <c r="BN489" s="496"/>
      <c r="BO489" s="496"/>
      <c r="BP489" s="496"/>
      <c r="BQ489" s="496"/>
      <c r="BR489" s="496"/>
      <c r="BS489" s="496"/>
      <c r="BT489" s="496"/>
      <c r="BU489" s="496"/>
      <c r="BV489" s="496"/>
      <c r="BW489" s="496"/>
      <c r="BX489" s="496"/>
      <c r="BY489" s="496"/>
      <c r="BZ489" s="496"/>
      <c r="CA489" s="496"/>
      <c r="CB489" s="496"/>
      <c r="CC489" s="496"/>
      <c r="CD489" s="496"/>
      <c r="CE489" s="496"/>
      <c r="CF489" s="496"/>
      <c r="CG489" s="496"/>
      <c r="CH489" s="496"/>
      <c r="CI489" s="496"/>
      <c r="CJ489" s="496"/>
      <c r="CK489" s="496"/>
      <c r="CL489" s="496"/>
      <c r="CM489" s="496"/>
      <c r="CN489" s="496"/>
      <c r="CO489" s="496"/>
      <c r="CP489" s="496"/>
      <c r="CQ489" s="496"/>
      <c r="CR489" s="496"/>
      <c r="CS489" s="496"/>
      <c r="CT489" s="496"/>
      <c r="CU489" s="496"/>
      <c r="CV489" s="496"/>
      <c r="CW489" s="496"/>
      <c r="CX489" s="496"/>
      <c r="CY489" s="496"/>
      <c r="CZ489" s="496"/>
      <c r="DA489" s="496"/>
      <c r="DB489" s="496"/>
      <c r="DC489" s="496"/>
      <c r="DD489" s="496"/>
      <c r="DE489" s="496"/>
      <c r="DF489" s="496"/>
      <c r="DG489" s="496"/>
      <c r="DH489" s="496"/>
      <c r="DI489" s="496"/>
      <c r="DJ489" s="496"/>
      <c r="DK489" s="496"/>
      <c r="DL489" s="496"/>
      <c r="DM489" s="496"/>
      <c r="DN489" s="496"/>
      <c r="DO489" s="496"/>
      <c r="DP489" s="496"/>
      <c r="DQ489" s="496"/>
      <c r="DR489" s="496"/>
      <c r="DS489" s="496"/>
      <c r="DT489" s="496"/>
      <c r="DU489" s="496"/>
      <c r="DV489" s="496"/>
      <c r="DW489" s="496"/>
      <c r="DX489" s="496"/>
      <c r="DY489" s="496"/>
      <c r="DZ489" s="496"/>
      <c r="EA489" s="496"/>
      <c r="EB489" s="496"/>
      <c r="EC489" s="496"/>
      <c r="ED489" s="496"/>
      <c r="EE489" s="496"/>
      <c r="EF489" s="496"/>
      <c r="EG489" s="496"/>
      <c r="EH489" s="496"/>
      <c r="EI489" s="496"/>
      <c r="EJ489" s="496"/>
      <c r="EK489" s="496"/>
      <c r="EL489" s="496"/>
      <c r="EM489" s="496"/>
      <c r="EN489" s="496"/>
      <c r="EO489" s="496"/>
      <c r="EP489" s="496"/>
      <c r="EQ489" s="496"/>
      <c r="ER489" s="496"/>
      <c r="ES489" s="496"/>
      <c r="ET489" s="496"/>
      <c r="EU489" s="496"/>
      <c r="EV489" s="496"/>
      <c r="EW489" s="496"/>
      <c r="EX489" s="496"/>
      <c r="EY489" s="496"/>
      <c r="EZ489" s="496"/>
      <c r="FA489" s="496"/>
      <c r="FB489" s="496"/>
      <c r="FC489" s="496"/>
      <c r="FD489" s="496"/>
      <c r="FE489" s="496"/>
      <c r="FF489" s="496"/>
      <c r="FG489" s="496"/>
      <c r="FH489" s="496"/>
      <c r="FI489" s="496"/>
      <c r="FJ489" s="496"/>
      <c r="FK489" s="496"/>
      <c r="FL489" s="496"/>
      <c r="FM489" s="496"/>
      <c r="FN489" s="496"/>
      <c r="FO489" s="496"/>
      <c r="FP489" s="496"/>
      <c r="FQ489" s="496"/>
      <c r="FR489" s="496"/>
      <c r="FS489" s="496"/>
      <c r="FT489" s="496"/>
      <c r="FU489" s="496"/>
      <c r="FV489" s="496"/>
      <c r="FW489" s="496"/>
      <c r="FX489" s="496"/>
      <c r="FY489" s="496"/>
      <c r="FZ489" s="496"/>
      <c r="GA489" s="496"/>
      <c r="GB489" s="496"/>
      <c r="GC489" s="496"/>
      <c r="GD489" s="496"/>
      <c r="GE489" s="496"/>
      <c r="GF489" s="496"/>
      <c r="GG489" s="496"/>
      <c r="GH489" s="496"/>
      <c r="GI489" s="496"/>
      <c r="GJ489" s="496"/>
      <c r="GK489" s="496"/>
      <c r="GL489" s="496"/>
      <c r="GM489" s="496"/>
      <c r="GN489" s="496"/>
      <c r="GO489" s="496"/>
      <c r="GP489" s="496"/>
      <c r="GQ489" s="496"/>
      <c r="GR489" s="496"/>
      <c r="GS489" s="496"/>
      <c r="GT489" s="496"/>
      <c r="GU489" s="496"/>
      <c r="GV489" s="496"/>
      <c r="GW489" s="496"/>
      <c r="GX489" s="496"/>
      <c r="GY489" s="496"/>
      <c r="GZ489" s="496"/>
      <c r="HA489" s="496"/>
      <c r="HB489" s="496"/>
      <c r="HC489" s="496"/>
      <c r="HD489" s="496"/>
      <c r="HE489" s="496"/>
      <c r="HF489" s="496"/>
      <c r="HG489" s="496"/>
      <c r="HH489" s="496"/>
      <c r="HI489" s="496"/>
      <c r="HJ489" s="496"/>
      <c r="HK489" s="496"/>
      <c r="HL489" s="496"/>
      <c r="HM489" s="496"/>
      <c r="HN489" s="496"/>
      <c r="HO489" s="496"/>
      <c r="HP489" s="496"/>
      <c r="HQ489" s="496"/>
      <c r="HR489" s="496"/>
      <c r="HS489" s="496"/>
      <c r="HT489" s="496"/>
      <c r="HU489" s="496"/>
      <c r="HV489" s="496"/>
      <c r="HW489" s="496"/>
      <c r="HX489" s="496"/>
      <c r="HY489" s="496"/>
      <c r="HZ489" s="496"/>
      <c r="IA489" s="496"/>
      <c r="IB489" s="496"/>
      <c r="IC489" s="496"/>
      <c r="ID489" s="496"/>
      <c r="IE489" s="496"/>
      <c r="IF489" s="496"/>
      <c r="IG489" s="496"/>
      <c r="IH489" s="496"/>
      <c r="II489" s="496"/>
      <c r="IJ489" s="496"/>
      <c r="IK489" s="496"/>
      <c r="IL489" s="496"/>
      <c r="IM489" s="496"/>
      <c r="IN489" s="496"/>
      <c r="IO489" s="496"/>
      <c r="IP489" s="496"/>
      <c r="IQ489" s="496"/>
      <c r="IR489" s="496"/>
      <c r="IS489" s="496"/>
      <c r="IT489" s="496"/>
      <c r="IU489" s="496"/>
      <c r="IV489" s="496"/>
      <c r="IW489" s="496"/>
    </row>
    <row r="490" customFormat="false" ht="12.75" hidden="false" customHeight="false" outlineLevel="1" collapsed="false">
      <c r="A490" s="477"/>
      <c r="B490" s="503"/>
      <c r="C490" s="503"/>
      <c r="D490" s="503"/>
      <c r="E490" s="503"/>
      <c r="F490" s="503"/>
      <c r="G490" s="503"/>
      <c r="H490" s="503"/>
      <c r="I490" s="503"/>
      <c r="J490" s="503"/>
      <c r="K490" s="503"/>
      <c r="L490" s="503"/>
      <c r="M490" s="503"/>
      <c r="N490" s="503"/>
      <c r="O490" s="503"/>
      <c r="P490" s="503"/>
      <c r="Q490" s="503"/>
      <c r="R490" s="503"/>
      <c r="S490" s="503"/>
      <c r="T490" s="503"/>
      <c r="U490" s="503"/>
      <c r="V490" s="496"/>
      <c r="W490" s="496"/>
      <c r="X490" s="496"/>
      <c r="Y490" s="496"/>
      <c r="Z490" s="496"/>
      <c r="AA490" s="496"/>
      <c r="AB490" s="496"/>
      <c r="AC490" s="496"/>
      <c r="AD490" s="496"/>
      <c r="AE490" s="496"/>
      <c r="AF490" s="496"/>
      <c r="AG490" s="496"/>
      <c r="AH490" s="496"/>
      <c r="AI490" s="496"/>
      <c r="AJ490" s="496"/>
      <c r="AK490" s="496"/>
      <c r="AL490" s="496"/>
      <c r="AM490" s="496"/>
      <c r="AN490" s="496"/>
      <c r="AO490" s="496"/>
      <c r="AP490" s="496"/>
      <c r="AQ490" s="496"/>
      <c r="AR490" s="496"/>
      <c r="AS490" s="496"/>
      <c r="AT490" s="496"/>
      <c r="AU490" s="496"/>
      <c r="AV490" s="496"/>
      <c r="AW490" s="496"/>
      <c r="AX490" s="496"/>
      <c r="AY490" s="496"/>
      <c r="AZ490" s="496"/>
      <c r="BA490" s="496"/>
      <c r="BB490" s="496"/>
      <c r="BC490" s="496"/>
      <c r="BD490" s="496"/>
      <c r="BE490" s="496"/>
      <c r="BF490" s="496"/>
      <c r="BG490" s="496"/>
      <c r="BH490" s="496"/>
      <c r="BI490" s="496"/>
      <c r="BJ490" s="496"/>
      <c r="BK490" s="496"/>
      <c r="BL490" s="496"/>
      <c r="BM490" s="496"/>
      <c r="BN490" s="496"/>
      <c r="BO490" s="496"/>
      <c r="BP490" s="496"/>
      <c r="BQ490" s="496"/>
      <c r="BR490" s="496"/>
      <c r="BS490" s="496"/>
      <c r="BT490" s="496"/>
      <c r="BU490" s="496"/>
      <c r="BV490" s="496"/>
      <c r="BW490" s="496"/>
      <c r="BX490" s="496"/>
      <c r="BY490" s="496"/>
      <c r="BZ490" s="496"/>
      <c r="CA490" s="496"/>
      <c r="CB490" s="496"/>
      <c r="CC490" s="496"/>
      <c r="CD490" s="496"/>
      <c r="CE490" s="496"/>
      <c r="CF490" s="496"/>
      <c r="CG490" s="496"/>
      <c r="CH490" s="496"/>
      <c r="CI490" s="496"/>
      <c r="CJ490" s="496"/>
      <c r="CK490" s="496"/>
      <c r="CL490" s="496"/>
      <c r="CM490" s="496"/>
      <c r="CN490" s="496"/>
      <c r="CO490" s="496"/>
      <c r="CP490" s="496"/>
      <c r="CQ490" s="496"/>
      <c r="CR490" s="496"/>
      <c r="CS490" s="496"/>
      <c r="CT490" s="496"/>
      <c r="CU490" s="496"/>
      <c r="CV490" s="496"/>
      <c r="CW490" s="496"/>
      <c r="CX490" s="496"/>
      <c r="CY490" s="496"/>
      <c r="CZ490" s="496"/>
      <c r="DA490" s="496"/>
      <c r="DB490" s="496"/>
      <c r="DC490" s="496"/>
      <c r="DD490" s="496"/>
      <c r="DE490" s="496"/>
      <c r="DF490" s="496"/>
      <c r="DG490" s="496"/>
      <c r="DH490" s="496"/>
      <c r="DI490" s="496"/>
      <c r="DJ490" s="496"/>
      <c r="DK490" s="496"/>
      <c r="DL490" s="496"/>
      <c r="DM490" s="496"/>
      <c r="DN490" s="496"/>
      <c r="DO490" s="496"/>
      <c r="DP490" s="496"/>
      <c r="DQ490" s="496"/>
      <c r="DR490" s="496"/>
      <c r="DS490" s="496"/>
      <c r="DT490" s="496"/>
      <c r="DU490" s="496"/>
      <c r="DV490" s="496"/>
      <c r="DW490" s="496"/>
      <c r="DX490" s="496"/>
      <c r="DY490" s="496"/>
      <c r="DZ490" s="496"/>
      <c r="EA490" s="496"/>
      <c r="EB490" s="496"/>
      <c r="EC490" s="496"/>
      <c r="ED490" s="496"/>
      <c r="EE490" s="496"/>
      <c r="EF490" s="496"/>
      <c r="EG490" s="496"/>
      <c r="EH490" s="496"/>
      <c r="EI490" s="496"/>
      <c r="EJ490" s="496"/>
      <c r="EK490" s="496"/>
      <c r="EL490" s="496"/>
      <c r="EM490" s="496"/>
      <c r="EN490" s="496"/>
      <c r="EO490" s="496"/>
      <c r="EP490" s="496"/>
      <c r="EQ490" s="496"/>
      <c r="ER490" s="496"/>
      <c r="ES490" s="496"/>
      <c r="ET490" s="496"/>
      <c r="EU490" s="496"/>
      <c r="EV490" s="496"/>
      <c r="EW490" s="496"/>
      <c r="EX490" s="496"/>
      <c r="EY490" s="496"/>
      <c r="EZ490" s="496"/>
      <c r="FA490" s="496"/>
      <c r="FB490" s="496"/>
      <c r="FC490" s="496"/>
      <c r="FD490" s="496"/>
      <c r="FE490" s="496"/>
      <c r="FF490" s="496"/>
      <c r="FG490" s="496"/>
      <c r="FH490" s="496"/>
      <c r="FI490" s="496"/>
      <c r="FJ490" s="496"/>
      <c r="FK490" s="496"/>
      <c r="FL490" s="496"/>
      <c r="FM490" s="496"/>
      <c r="FN490" s="496"/>
      <c r="FO490" s="496"/>
      <c r="FP490" s="496"/>
      <c r="FQ490" s="496"/>
      <c r="FR490" s="496"/>
      <c r="FS490" s="496"/>
      <c r="FT490" s="496"/>
      <c r="FU490" s="496"/>
      <c r="FV490" s="496"/>
      <c r="FW490" s="496"/>
      <c r="FX490" s="496"/>
      <c r="FY490" s="496"/>
      <c r="FZ490" s="496"/>
      <c r="GA490" s="496"/>
      <c r="GB490" s="496"/>
      <c r="GC490" s="496"/>
      <c r="GD490" s="496"/>
      <c r="GE490" s="496"/>
      <c r="GF490" s="496"/>
      <c r="GG490" s="496"/>
      <c r="GH490" s="496"/>
      <c r="GI490" s="496"/>
      <c r="GJ490" s="496"/>
      <c r="GK490" s="496"/>
      <c r="GL490" s="496"/>
      <c r="GM490" s="496"/>
      <c r="GN490" s="496"/>
      <c r="GO490" s="496"/>
      <c r="GP490" s="496"/>
      <c r="GQ490" s="496"/>
      <c r="GR490" s="496"/>
      <c r="GS490" s="496"/>
      <c r="GT490" s="496"/>
      <c r="GU490" s="496"/>
      <c r="GV490" s="496"/>
      <c r="GW490" s="496"/>
      <c r="GX490" s="496"/>
      <c r="GY490" s="496"/>
      <c r="GZ490" s="496"/>
      <c r="HA490" s="496"/>
      <c r="HB490" s="496"/>
      <c r="HC490" s="496"/>
      <c r="HD490" s="496"/>
      <c r="HE490" s="496"/>
      <c r="HF490" s="496"/>
      <c r="HG490" s="496"/>
      <c r="HH490" s="496"/>
      <c r="HI490" s="496"/>
      <c r="HJ490" s="496"/>
      <c r="HK490" s="496"/>
      <c r="HL490" s="496"/>
      <c r="HM490" s="496"/>
      <c r="HN490" s="496"/>
      <c r="HO490" s="496"/>
      <c r="HP490" s="496"/>
      <c r="HQ490" s="496"/>
      <c r="HR490" s="496"/>
      <c r="HS490" s="496"/>
      <c r="HT490" s="496"/>
      <c r="HU490" s="496"/>
      <c r="HV490" s="496"/>
      <c r="HW490" s="496"/>
      <c r="HX490" s="496"/>
      <c r="HY490" s="496"/>
      <c r="HZ490" s="496"/>
      <c r="IA490" s="496"/>
      <c r="IB490" s="496"/>
      <c r="IC490" s="496"/>
      <c r="ID490" s="496"/>
      <c r="IE490" s="496"/>
      <c r="IF490" s="496"/>
      <c r="IG490" s="496"/>
      <c r="IH490" s="496"/>
      <c r="II490" s="496"/>
      <c r="IJ490" s="496"/>
      <c r="IK490" s="496"/>
      <c r="IL490" s="496"/>
      <c r="IM490" s="496"/>
      <c r="IN490" s="496"/>
      <c r="IO490" s="496"/>
      <c r="IP490" s="496"/>
      <c r="IQ490" s="496"/>
      <c r="IR490" s="496"/>
      <c r="IS490" s="496"/>
      <c r="IT490" s="496"/>
      <c r="IU490" s="496"/>
      <c r="IV490" s="496"/>
      <c r="IW490" s="496"/>
    </row>
    <row r="491" customFormat="false" ht="12.75" hidden="false" customHeight="false" outlineLevel="1" collapsed="false">
      <c r="A491" s="383"/>
      <c r="B491" s="503"/>
      <c r="C491" s="503"/>
      <c r="D491" s="503"/>
      <c r="E491" s="503"/>
      <c r="F491" s="503"/>
      <c r="G491" s="503"/>
      <c r="H491" s="503"/>
      <c r="I491" s="503"/>
      <c r="J491" s="503"/>
      <c r="K491" s="503"/>
      <c r="L491" s="503"/>
      <c r="M491" s="503"/>
      <c r="N491" s="503"/>
      <c r="O491" s="503"/>
      <c r="P491" s="503"/>
      <c r="Q491" s="503"/>
      <c r="R491" s="503"/>
      <c r="S491" s="503"/>
      <c r="T491" s="503"/>
      <c r="U491" s="503"/>
      <c r="V491" s="496"/>
      <c r="W491" s="496"/>
      <c r="X491" s="496"/>
      <c r="Y491" s="496"/>
      <c r="Z491" s="496"/>
      <c r="AA491" s="496"/>
      <c r="AB491" s="496"/>
      <c r="AC491" s="496"/>
      <c r="AD491" s="496"/>
      <c r="AE491" s="496"/>
      <c r="AF491" s="496"/>
      <c r="AG491" s="496"/>
      <c r="AH491" s="496"/>
      <c r="AI491" s="496"/>
      <c r="AJ491" s="496"/>
      <c r="AK491" s="496"/>
      <c r="AL491" s="496"/>
      <c r="AM491" s="496"/>
      <c r="AN491" s="496"/>
      <c r="AO491" s="496"/>
      <c r="AP491" s="496"/>
      <c r="AQ491" s="496"/>
      <c r="AR491" s="496"/>
      <c r="AS491" s="496"/>
      <c r="AT491" s="496"/>
      <c r="AU491" s="496"/>
      <c r="AV491" s="496"/>
      <c r="AW491" s="496"/>
      <c r="AX491" s="496"/>
      <c r="AY491" s="496"/>
      <c r="AZ491" s="496"/>
      <c r="BA491" s="496"/>
      <c r="BB491" s="496"/>
      <c r="BC491" s="496"/>
      <c r="BD491" s="496"/>
      <c r="BE491" s="496"/>
      <c r="BF491" s="496"/>
      <c r="BG491" s="496"/>
      <c r="BH491" s="496"/>
      <c r="BI491" s="496"/>
      <c r="BJ491" s="496"/>
      <c r="BK491" s="496"/>
      <c r="BL491" s="496"/>
      <c r="BM491" s="496"/>
      <c r="BN491" s="496"/>
      <c r="BO491" s="496"/>
      <c r="BP491" s="496"/>
      <c r="BQ491" s="496"/>
      <c r="BR491" s="496"/>
      <c r="BS491" s="496"/>
      <c r="BT491" s="496"/>
      <c r="BU491" s="496"/>
      <c r="BV491" s="496"/>
      <c r="BW491" s="496"/>
      <c r="BX491" s="496"/>
      <c r="BY491" s="496"/>
      <c r="BZ491" s="496"/>
      <c r="CA491" s="496"/>
      <c r="CB491" s="496"/>
      <c r="CC491" s="496"/>
      <c r="CD491" s="496"/>
      <c r="CE491" s="496"/>
      <c r="CF491" s="496"/>
      <c r="CG491" s="496"/>
      <c r="CH491" s="496"/>
      <c r="CI491" s="496"/>
      <c r="CJ491" s="496"/>
      <c r="CK491" s="496"/>
      <c r="CL491" s="496"/>
      <c r="CM491" s="496"/>
      <c r="CN491" s="496"/>
      <c r="CO491" s="496"/>
      <c r="CP491" s="496"/>
      <c r="CQ491" s="496"/>
      <c r="CR491" s="496"/>
      <c r="CS491" s="496"/>
      <c r="CT491" s="496"/>
      <c r="CU491" s="496"/>
      <c r="CV491" s="496"/>
      <c r="CW491" s="496"/>
      <c r="CX491" s="496"/>
      <c r="CY491" s="496"/>
      <c r="CZ491" s="496"/>
      <c r="DA491" s="496"/>
      <c r="DB491" s="496"/>
      <c r="DC491" s="496"/>
      <c r="DD491" s="496"/>
      <c r="DE491" s="496"/>
      <c r="DF491" s="496"/>
      <c r="DG491" s="496"/>
      <c r="DH491" s="496"/>
      <c r="DI491" s="496"/>
      <c r="DJ491" s="496"/>
      <c r="DK491" s="496"/>
      <c r="DL491" s="496"/>
      <c r="DM491" s="496"/>
      <c r="DN491" s="496"/>
      <c r="DO491" s="496"/>
      <c r="DP491" s="496"/>
      <c r="DQ491" s="496"/>
      <c r="DR491" s="496"/>
      <c r="DS491" s="496"/>
      <c r="DT491" s="496"/>
      <c r="DU491" s="496"/>
      <c r="DV491" s="496"/>
      <c r="DW491" s="496"/>
      <c r="DX491" s="496"/>
      <c r="DY491" s="496"/>
      <c r="DZ491" s="496"/>
      <c r="EA491" s="496"/>
      <c r="EB491" s="496"/>
      <c r="EC491" s="496"/>
      <c r="ED491" s="496"/>
      <c r="EE491" s="496"/>
      <c r="EF491" s="496"/>
      <c r="EG491" s="496"/>
      <c r="EH491" s="496"/>
      <c r="EI491" s="496"/>
      <c r="EJ491" s="496"/>
      <c r="EK491" s="496"/>
      <c r="EL491" s="496"/>
      <c r="EM491" s="496"/>
      <c r="EN491" s="496"/>
      <c r="EO491" s="496"/>
      <c r="EP491" s="496"/>
      <c r="EQ491" s="496"/>
      <c r="ER491" s="496"/>
      <c r="ES491" s="496"/>
      <c r="ET491" s="496"/>
      <c r="EU491" s="496"/>
      <c r="EV491" s="496"/>
      <c r="EW491" s="496"/>
      <c r="EX491" s="496"/>
      <c r="EY491" s="496"/>
      <c r="EZ491" s="496"/>
      <c r="FA491" s="496"/>
      <c r="FB491" s="496"/>
      <c r="FC491" s="496"/>
      <c r="FD491" s="496"/>
      <c r="FE491" s="496"/>
      <c r="FF491" s="496"/>
      <c r="FG491" s="496"/>
      <c r="FH491" s="496"/>
      <c r="FI491" s="496"/>
      <c r="FJ491" s="496"/>
      <c r="FK491" s="496"/>
      <c r="FL491" s="496"/>
      <c r="FM491" s="496"/>
      <c r="FN491" s="496"/>
      <c r="FO491" s="496"/>
      <c r="FP491" s="496"/>
      <c r="FQ491" s="496"/>
      <c r="FR491" s="496"/>
      <c r="FS491" s="496"/>
      <c r="FT491" s="496"/>
      <c r="FU491" s="496"/>
      <c r="FV491" s="496"/>
      <c r="FW491" s="496"/>
      <c r="FX491" s="496"/>
      <c r="FY491" s="496"/>
      <c r="FZ491" s="496"/>
      <c r="GA491" s="496"/>
      <c r="GB491" s="496"/>
      <c r="GC491" s="496"/>
      <c r="GD491" s="496"/>
      <c r="GE491" s="496"/>
      <c r="GF491" s="496"/>
      <c r="GG491" s="496"/>
      <c r="GH491" s="496"/>
      <c r="GI491" s="496"/>
      <c r="GJ491" s="496"/>
      <c r="GK491" s="496"/>
      <c r="GL491" s="496"/>
      <c r="GM491" s="496"/>
      <c r="GN491" s="496"/>
      <c r="GO491" s="496"/>
      <c r="GP491" s="496"/>
      <c r="GQ491" s="496"/>
      <c r="GR491" s="496"/>
      <c r="GS491" s="496"/>
      <c r="GT491" s="496"/>
      <c r="GU491" s="496"/>
      <c r="GV491" s="496"/>
      <c r="GW491" s="496"/>
      <c r="GX491" s="496"/>
      <c r="GY491" s="496"/>
      <c r="GZ491" s="496"/>
      <c r="HA491" s="496"/>
      <c r="HB491" s="496"/>
      <c r="HC491" s="496"/>
      <c r="HD491" s="496"/>
      <c r="HE491" s="496"/>
      <c r="HF491" s="496"/>
      <c r="HG491" s="496"/>
      <c r="HH491" s="496"/>
      <c r="HI491" s="496"/>
      <c r="HJ491" s="496"/>
      <c r="HK491" s="496"/>
      <c r="HL491" s="496"/>
      <c r="HM491" s="496"/>
      <c r="HN491" s="496"/>
      <c r="HO491" s="496"/>
      <c r="HP491" s="496"/>
      <c r="HQ491" s="496"/>
      <c r="HR491" s="496"/>
      <c r="HS491" s="496"/>
      <c r="HT491" s="496"/>
      <c r="HU491" s="496"/>
      <c r="HV491" s="496"/>
      <c r="HW491" s="496"/>
      <c r="HX491" s="496"/>
      <c r="HY491" s="496"/>
      <c r="HZ491" s="496"/>
      <c r="IA491" s="496"/>
      <c r="IB491" s="496"/>
      <c r="IC491" s="496"/>
      <c r="ID491" s="496"/>
      <c r="IE491" s="496"/>
      <c r="IF491" s="496"/>
      <c r="IG491" s="496"/>
      <c r="IH491" s="496"/>
      <c r="II491" s="496"/>
      <c r="IJ491" s="496"/>
      <c r="IK491" s="496"/>
      <c r="IL491" s="496"/>
      <c r="IM491" s="496"/>
      <c r="IN491" s="496"/>
      <c r="IO491" s="496"/>
      <c r="IP491" s="496"/>
      <c r="IQ491" s="496"/>
      <c r="IR491" s="496"/>
      <c r="IS491" s="496"/>
      <c r="IT491" s="496"/>
      <c r="IU491" s="496"/>
      <c r="IV491" s="496"/>
      <c r="IW491" s="496"/>
    </row>
    <row r="492" customFormat="false" ht="12.75" hidden="false" customHeight="false" outlineLevel="1" collapsed="false">
      <c r="A492" s="383"/>
      <c r="B492" s="503"/>
      <c r="C492" s="503"/>
      <c r="D492" s="503"/>
      <c r="E492" s="503"/>
      <c r="F492" s="503"/>
      <c r="G492" s="503"/>
      <c r="H492" s="503"/>
      <c r="I492" s="503"/>
      <c r="J492" s="503"/>
      <c r="K492" s="503"/>
      <c r="L492" s="503"/>
      <c r="M492" s="503"/>
      <c r="N492" s="503"/>
      <c r="O492" s="503"/>
      <c r="P492" s="503"/>
      <c r="Q492" s="503"/>
      <c r="R492" s="503"/>
      <c r="S492" s="503"/>
      <c r="T492" s="503"/>
      <c r="U492" s="503"/>
      <c r="V492" s="496"/>
      <c r="W492" s="496"/>
      <c r="X492" s="496"/>
      <c r="Y492" s="496"/>
      <c r="Z492" s="496"/>
      <c r="AA492" s="496"/>
      <c r="AB492" s="496"/>
      <c r="AC492" s="496"/>
      <c r="AD492" s="496"/>
      <c r="AE492" s="496"/>
      <c r="AF492" s="496"/>
      <c r="AG492" s="496"/>
      <c r="AH492" s="496"/>
      <c r="AI492" s="496"/>
      <c r="AJ492" s="496"/>
      <c r="AK492" s="496"/>
      <c r="AL492" s="496"/>
      <c r="AM492" s="496"/>
      <c r="AN492" s="496"/>
      <c r="AO492" s="496"/>
      <c r="AP492" s="496"/>
      <c r="AQ492" s="496"/>
      <c r="AR492" s="496"/>
      <c r="AS492" s="496"/>
      <c r="AT492" s="496"/>
      <c r="AU492" s="496"/>
      <c r="AV492" s="496"/>
      <c r="AW492" s="496"/>
      <c r="AX492" s="496"/>
      <c r="AY492" s="496"/>
      <c r="AZ492" s="496"/>
      <c r="BA492" s="496"/>
      <c r="BB492" s="496"/>
      <c r="BC492" s="496"/>
      <c r="BD492" s="496"/>
      <c r="BE492" s="496"/>
      <c r="BF492" s="496"/>
      <c r="BG492" s="496"/>
      <c r="BH492" s="496"/>
      <c r="BI492" s="496"/>
      <c r="BJ492" s="496"/>
      <c r="BK492" s="496"/>
      <c r="BL492" s="496"/>
      <c r="BM492" s="496"/>
      <c r="BN492" s="496"/>
      <c r="BO492" s="496"/>
      <c r="BP492" s="496"/>
      <c r="BQ492" s="496"/>
      <c r="BR492" s="496"/>
      <c r="BS492" s="496"/>
      <c r="BT492" s="496"/>
      <c r="BU492" s="496"/>
      <c r="BV492" s="496"/>
      <c r="BW492" s="496"/>
      <c r="BX492" s="496"/>
      <c r="BY492" s="496"/>
      <c r="BZ492" s="496"/>
      <c r="CA492" s="496"/>
      <c r="CB492" s="496"/>
      <c r="CC492" s="496"/>
      <c r="CD492" s="496"/>
      <c r="CE492" s="496"/>
      <c r="CF492" s="496"/>
      <c r="CG492" s="496"/>
      <c r="CH492" s="496"/>
      <c r="CI492" s="496"/>
      <c r="CJ492" s="496"/>
      <c r="CK492" s="496"/>
      <c r="CL492" s="496"/>
      <c r="CM492" s="496"/>
      <c r="CN492" s="496"/>
      <c r="CO492" s="496"/>
      <c r="CP492" s="496"/>
      <c r="CQ492" s="496"/>
      <c r="CR492" s="496"/>
      <c r="CS492" s="496"/>
      <c r="CT492" s="496"/>
      <c r="CU492" s="496"/>
      <c r="CV492" s="496"/>
      <c r="CW492" s="496"/>
      <c r="CX492" s="496"/>
      <c r="CY492" s="496"/>
      <c r="CZ492" s="496"/>
      <c r="DA492" s="496"/>
      <c r="DB492" s="496"/>
      <c r="DC492" s="496"/>
      <c r="DD492" s="496"/>
      <c r="DE492" s="496"/>
      <c r="DF492" s="496"/>
      <c r="DG492" s="496"/>
      <c r="DH492" s="496"/>
      <c r="DI492" s="496"/>
      <c r="DJ492" s="496"/>
      <c r="DK492" s="496"/>
      <c r="DL492" s="496"/>
      <c r="DM492" s="496"/>
      <c r="DN492" s="496"/>
      <c r="DO492" s="496"/>
      <c r="DP492" s="496"/>
      <c r="DQ492" s="496"/>
      <c r="DR492" s="496"/>
      <c r="DS492" s="496"/>
      <c r="DT492" s="496"/>
      <c r="DU492" s="496"/>
      <c r="DV492" s="496"/>
      <c r="DW492" s="496"/>
      <c r="DX492" s="496"/>
      <c r="DY492" s="496"/>
      <c r="DZ492" s="496"/>
      <c r="EA492" s="496"/>
      <c r="EB492" s="496"/>
      <c r="EC492" s="496"/>
      <c r="ED492" s="496"/>
      <c r="EE492" s="496"/>
      <c r="EF492" s="496"/>
      <c r="EG492" s="496"/>
      <c r="EH492" s="496"/>
      <c r="EI492" s="496"/>
      <c r="EJ492" s="496"/>
      <c r="EK492" s="496"/>
      <c r="EL492" s="496"/>
      <c r="EM492" s="496"/>
      <c r="EN492" s="496"/>
      <c r="EO492" s="496"/>
      <c r="EP492" s="496"/>
      <c r="EQ492" s="496"/>
      <c r="ER492" s="496"/>
      <c r="ES492" s="496"/>
      <c r="ET492" s="496"/>
      <c r="EU492" s="496"/>
      <c r="EV492" s="496"/>
      <c r="EW492" s="496"/>
      <c r="EX492" s="496"/>
      <c r="EY492" s="496"/>
      <c r="EZ492" s="496"/>
      <c r="FA492" s="496"/>
      <c r="FB492" s="496"/>
      <c r="FC492" s="496"/>
      <c r="FD492" s="496"/>
      <c r="FE492" s="496"/>
      <c r="FF492" s="496"/>
      <c r="FG492" s="496"/>
      <c r="FH492" s="496"/>
      <c r="FI492" s="496"/>
      <c r="FJ492" s="496"/>
      <c r="FK492" s="496"/>
      <c r="FL492" s="496"/>
      <c r="FM492" s="496"/>
      <c r="FN492" s="496"/>
      <c r="FO492" s="496"/>
      <c r="FP492" s="496"/>
      <c r="FQ492" s="496"/>
      <c r="FR492" s="496"/>
      <c r="FS492" s="496"/>
      <c r="FT492" s="496"/>
      <c r="FU492" s="496"/>
      <c r="FV492" s="496"/>
      <c r="FW492" s="496"/>
      <c r="FX492" s="496"/>
      <c r="FY492" s="496"/>
      <c r="FZ492" s="496"/>
      <c r="GA492" s="496"/>
      <c r="GB492" s="496"/>
      <c r="GC492" s="496"/>
      <c r="GD492" s="496"/>
      <c r="GE492" s="496"/>
      <c r="GF492" s="496"/>
      <c r="GG492" s="496"/>
      <c r="GH492" s="496"/>
      <c r="GI492" s="496"/>
      <c r="GJ492" s="496"/>
      <c r="GK492" s="496"/>
      <c r="GL492" s="496"/>
      <c r="GM492" s="496"/>
      <c r="GN492" s="496"/>
      <c r="GO492" s="496"/>
      <c r="GP492" s="496"/>
      <c r="GQ492" s="496"/>
      <c r="GR492" s="496"/>
      <c r="GS492" s="496"/>
      <c r="GT492" s="496"/>
      <c r="GU492" s="496"/>
      <c r="GV492" s="496"/>
      <c r="GW492" s="496"/>
      <c r="GX492" s="496"/>
      <c r="GY492" s="496"/>
      <c r="GZ492" s="496"/>
      <c r="HA492" s="496"/>
      <c r="HB492" s="496"/>
      <c r="HC492" s="496"/>
      <c r="HD492" s="496"/>
      <c r="HE492" s="496"/>
      <c r="HF492" s="496"/>
      <c r="HG492" s="496"/>
      <c r="HH492" s="496"/>
      <c r="HI492" s="496"/>
      <c r="HJ492" s="496"/>
      <c r="HK492" s="496"/>
      <c r="HL492" s="496"/>
      <c r="HM492" s="496"/>
      <c r="HN492" s="496"/>
      <c r="HO492" s="496"/>
      <c r="HP492" s="496"/>
      <c r="HQ492" s="496"/>
      <c r="HR492" s="496"/>
      <c r="HS492" s="496"/>
      <c r="HT492" s="496"/>
      <c r="HU492" s="496"/>
      <c r="HV492" s="496"/>
      <c r="HW492" s="496"/>
      <c r="HX492" s="496"/>
      <c r="HY492" s="496"/>
      <c r="HZ492" s="496"/>
      <c r="IA492" s="496"/>
      <c r="IB492" s="496"/>
      <c r="IC492" s="496"/>
      <c r="ID492" s="496"/>
      <c r="IE492" s="496"/>
      <c r="IF492" s="496"/>
      <c r="IG492" s="496"/>
      <c r="IH492" s="496"/>
      <c r="II492" s="496"/>
      <c r="IJ492" s="496"/>
      <c r="IK492" s="496"/>
      <c r="IL492" s="496"/>
      <c r="IM492" s="496"/>
      <c r="IN492" s="496"/>
      <c r="IO492" s="496"/>
      <c r="IP492" s="496"/>
      <c r="IQ492" s="496"/>
      <c r="IR492" s="496"/>
      <c r="IS492" s="496"/>
      <c r="IT492" s="496"/>
      <c r="IU492" s="496"/>
      <c r="IV492" s="496"/>
      <c r="IW492" s="496"/>
    </row>
    <row r="493" customFormat="false" ht="12.75" hidden="false" customHeight="false" outlineLevel="1" collapsed="false">
      <c r="A493" s="477"/>
      <c r="B493" s="503"/>
      <c r="C493" s="503"/>
      <c r="D493" s="503"/>
      <c r="E493" s="503"/>
      <c r="F493" s="503"/>
      <c r="G493" s="503"/>
      <c r="H493" s="503"/>
      <c r="I493" s="503"/>
      <c r="J493" s="503"/>
      <c r="K493" s="503"/>
      <c r="L493" s="503"/>
      <c r="M493" s="503"/>
      <c r="N493" s="503"/>
      <c r="O493" s="503"/>
      <c r="P493" s="503"/>
      <c r="Q493" s="503"/>
      <c r="R493" s="503"/>
      <c r="S493" s="503"/>
      <c r="T493" s="503"/>
      <c r="U493" s="503"/>
      <c r="V493" s="496"/>
      <c r="W493" s="496"/>
      <c r="X493" s="496"/>
      <c r="Y493" s="496"/>
      <c r="Z493" s="496"/>
      <c r="AA493" s="496"/>
      <c r="AB493" s="496"/>
      <c r="AC493" s="496"/>
      <c r="AD493" s="496"/>
      <c r="AE493" s="496"/>
      <c r="AF493" s="496"/>
      <c r="AG493" s="496"/>
      <c r="AH493" s="496"/>
      <c r="AI493" s="496"/>
      <c r="AJ493" s="496"/>
      <c r="AK493" s="496"/>
      <c r="AL493" s="496"/>
      <c r="AM493" s="496"/>
      <c r="AN493" s="496"/>
      <c r="AO493" s="496"/>
      <c r="AP493" s="496"/>
      <c r="AQ493" s="496"/>
      <c r="AR493" s="496"/>
      <c r="AS493" s="496"/>
      <c r="AT493" s="496"/>
      <c r="AU493" s="496"/>
      <c r="AV493" s="496"/>
      <c r="AW493" s="496"/>
      <c r="AX493" s="496"/>
      <c r="AY493" s="496"/>
      <c r="AZ493" s="496"/>
      <c r="BA493" s="496"/>
      <c r="BB493" s="496"/>
      <c r="BC493" s="496"/>
      <c r="BD493" s="496"/>
      <c r="BE493" s="496"/>
      <c r="BF493" s="496"/>
      <c r="BG493" s="496"/>
      <c r="BH493" s="496"/>
      <c r="BI493" s="496"/>
      <c r="BJ493" s="496"/>
      <c r="BK493" s="496"/>
      <c r="BL493" s="496"/>
      <c r="BM493" s="496"/>
      <c r="BN493" s="496"/>
      <c r="BO493" s="496"/>
      <c r="BP493" s="496"/>
      <c r="BQ493" s="496"/>
      <c r="BR493" s="496"/>
      <c r="BS493" s="496"/>
      <c r="BT493" s="496"/>
      <c r="BU493" s="496"/>
      <c r="BV493" s="496"/>
      <c r="BW493" s="496"/>
      <c r="BX493" s="496"/>
      <c r="BY493" s="496"/>
      <c r="BZ493" s="496"/>
      <c r="CA493" s="496"/>
      <c r="CB493" s="496"/>
      <c r="CC493" s="496"/>
      <c r="CD493" s="496"/>
      <c r="CE493" s="496"/>
      <c r="CF493" s="496"/>
      <c r="CG493" s="496"/>
      <c r="CH493" s="496"/>
      <c r="CI493" s="496"/>
      <c r="CJ493" s="496"/>
      <c r="CK493" s="496"/>
      <c r="CL493" s="496"/>
      <c r="CM493" s="496"/>
      <c r="CN493" s="496"/>
      <c r="CO493" s="496"/>
      <c r="CP493" s="496"/>
      <c r="CQ493" s="496"/>
      <c r="CR493" s="496"/>
      <c r="CS493" s="496"/>
      <c r="CT493" s="496"/>
      <c r="CU493" s="496"/>
      <c r="CV493" s="496"/>
      <c r="CW493" s="496"/>
      <c r="CX493" s="496"/>
      <c r="CY493" s="496"/>
      <c r="CZ493" s="496"/>
      <c r="DA493" s="496"/>
      <c r="DB493" s="496"/>
      <c r="DC493" s="496"/>
      <c r="DD493" s="496"/>
      <c r="DE493" s="496"/>
      <c r="DF493" s="496"/>
      <c r="DG493" s="496"/>
      <c r="DH493" s="496"/>
      <c r="DI493" s="496"/>
      <c r="DJ493" s="496"/>
      <c r="DK493" s="496"/>
      <c r="DL493" s="496"/>
      <c r="DM493" s="496"/>
      <c r="DN493" s="496"/>
      <c r="DO493" s="496"/>
      <c r="DP493" s="496"/>
      <c r="DQ493" s="496"/>
      <c r="DR493" s="496"/>
      <c r="DS493" s="496"/>
      <c r="DT493" s="496"/>
      <c r="DU493" s="496"/>
      <c r="DV493" s="496"/>
      <c r="DW493" s="496"/>
      <c r="DX493" s="496"/>
      <c r="DY493" s="496"/>
      <c r="DZ493" s="496"/>
      <c r="EA493" s="496"/>
      <c r="EB493" s="496"/>
      <c r="EC493" s="496"/>
      <c r="ED493" s="496"/>
      <c r="EE493" s="496"/>
      <c r="EF493" s="496"/>
      <c r="EG493" s="496"/>
      <c r="EH493" s="496"/>
      <c r="EI493" s="496"/>
      <c r="EJ493" s="496"/>
      <c r="EK493" s="496"/>
      <c r="EL493" s="496"/>
      <c r="EM493" s="496"/>
      <c r="EN493" s="496"/>
      <c r="EO493" s="496"/>
      <c r="EP493" s="496"/>
      <c r="EQ493" s="496"/>
      <c r="ER493" s="496"/>
      <c r="ES493" s="496"/>
      <c r="ET493" s="496"/>
      <c r="EU493" s="496"/>
      <c r="EV493" s="496"/>
      <c r="EW493" s="496"/>
      <c r="EX493" s="496"/>
      <c r="EY493" s="496"/>
      <c r="EZ493" s="496"/>
      <c r="FA493" s="496"/>
      <c r="FB493" s="496"/>
      <c r="FC493" s="496"/>
      <c r="FD493" s="496"/>
      <c r="FE493" s="496"/>
      <c r="FF493" s="496"/>
      <c r="FG493" s="496"/>
      <c r="FH493" s="496"/>
      <c r="FI493" s="496"/>
      <c r="FJ493" s="496"/>
      <c r="FK493" s="496"/>
      <c r="FL493" s="496"/>
      <c r="FM493" s="496"/>
      <c r="FN493" s="496"/>
      <c r="FO493" s="496"/>
      <c r="FP493" s="496"/>
      <c r="FQ493" s="496"/>
      <c r="FR493" s="496"/>
      <c r="FS493" s="496"/>
      <c r="FT493" s="496"/>
      <c r="FU493" s="496"/>
      <c r="FV493" s="496"/>
      <c r="FW493" s="496"/>
      <c r="FX493" s="496"/>
      <c r="FY493" s="496"/>
      <c r="FZ493" s="496"/>
      <c r="GA493" s="496"/>
      <c r="GB493" s="496"/>
      <c r="GC493" s="496"/>
      <c r="GD493" s="496"/>
      <c r="GE493" s="496"/>
      <c r="GF493" s="496"/>
      <c r="GG493" s="496"/>
      <c r="GH493" s="496"/>
      <c r="GI493" s="496"/>
      <c r="GJ493" s="496"/>
      <c r="GK493" s="496"/>
      <c r="GL493" s="496"/>
      <c r="GM493" s="496"/>
      <c r="GN493" s="496"/>
      <c r="GO493" s="496"/>
      <c r="GP493" s="496"/>
      <c r="GQ493" s="496"/>
      <c r="GR493" s="496"/>
      <c r="GS493" s="496"/>
      <c r="GT493" s="496"/>
      <c r="GU493" s="496"/>
      <c r="GV493" s="496"/>
      <c r="GW493" s="496"/>
      <c r="GX493" s="496"/>
      <c r="GY493" s="496"/>
      <c r="GZ493" s="496"/>
      <c r="HA493" s="496"/>
      <c r="HB493" s="496"/>
      <c r="HC493" s="496"/>
      <c r="HD493" s="496"/>
      <c r="HE493" s="496"/>
      <c r="HF493" s="496"/>
      <c r="HG493" s="496"/>
      <c r="HH493" s="496"/>
      <c r="HI493" s="496"/>
      <c r="HJ493" s="496"/>
      <c r="HK493" s="496"/>
      <c r="HL493" s="496"/>
      <c r="HM493" s="496"/>
      <c r="HN493" s="496"/>
      <c r="HO493" s="496"/>
      <c r="HP493" s="496"/>
      <c r="HQ493" s="496"/>
      <c r="HR493" s="496"/>
      <c r="HS493" s="496"/>
      <c r="HT493" s="496"/>
      <c r="HU493" s="496"/>
      <c r="HV493" s="496"/>
      <c r="HW493" s="496"/>
      <c r="HX493" s="496"/>
      <c r="HY493" s="496"/>
      <c r="HZ493" s="496"/>
      <c r="IA493" s="496"/>
      <c r="IB493" s="496"/>
      <c r="IC493" s="496"/>
      <c r="ID493" s="496"/>
      <c r="IE493" s="496"/>
      <c r="IF493" s="496"/>
      <c r="IG493" s="496"/>
      <c r="IH493" s="496"/>
      <c r="II493" s="496"/>
      <c r="IJ493" s="496"/>
      <c r="IK493" s="496"/>
      <c r="IL493" s="496"/>
      <c r="IM493" s="496"/>
      <c r="IN493" s="496"/>
      <c r="IO493" s="496"/>
      <c r="IP493" s="496"/>
      <c r="IQ493" s="496"/>
      <c r="IR493" s="496"/>
      <c r="IS493" s="496"/>
      <c r="IT493" s="496"/>
      <c r="IU493" s="496"/>
      <c r="IV493" s="496"/>
      <c r="IW493" s="496"/>
    </row>
    <row r="494" customFormat="false" ht="12.75" hidden="false" customHeight="false" outlineLevel="1" collapsed="false">
      <c r="A494" s="476"/>
      <c r="B494" s="505"/>
      <c r="C494" s="505"/>
      <c r="D494" s="505"/>
      <c r="E494" s="505"/>
      <c r="F494" s="505"/>
      <c r="G494" s="505"/>
      <c r="H494" s="505"/>
      <c r="I494" s="505"/>
      <c r="J494" s="505"/>
      <c r="K494" s="505"/>
      <c r="L494" s="505"/>
      <c r="M494" s="505"/>
      <c r="N494" s="505"/>
      <c r="O494" s="505"/>
      <c r="P494" s="505"/>
      <c r="Q494" s="505"/>
      <c r="R494" s="505"/>
      <c r="S494" s="505"/>
      <c r="T494" s="505"/>
      <c r="U494" s="505"/>
      <c r="V494" s="496"/>
      <c r="W494" s="496"/>
      <c r="X494" s="496"/>
      <c r="Y494" s="496"/>
      <c r="Z494" s="496"/>
      <c r="AA494" s="496"/>
      <c r="AB494" s="496"/>
      <c r="AC494" s="496"/>
      <c r="AD494" s="496"/>
      <c r="AE494" s="496"/>
      <c r="AF494" s="496"/>
      <c r="AG494" s="496"/>
      <c r="AH494" s="496"/>
      <c r="AI494" s="496"/>
      <c r="AJ494" s="496"/>
      <c r="AK494" s="496"/>
      <c r="AL494" s="496"/>
      <c r="AM494" s="496"/>
      <c r="AN494" s="496"/>
      <c r="AO494" s="496"/>
      <c r="AP494" s="496"/>
      <c r="AQ494" s="496"/>
      <c r="AR494" s="496"/>
      <c r="AS494" s="496"/>
      <c r="AT494" s="496"/>
      <c r="AU494" s="496"/>
      <c r="AV494" s="496"/>
      <c r="AW494" s="496"/>
      <c r="AX494" s="496"/>
      <c r="AY494" s="496"/>
      <c r="AZ494" s="496"/>
      <c r="BA494" s="496"/>
      <c r="BB494" s="496"/>
      <c r="BC494" s="496"/>
      <c r="BD494" s="496"/>
      <c r="BE494" s="496"/>
      <c r="BF494" s="496"/>
      <c r="BG494" s="496"/>
      <c r="BH494" s="496"/>
      <c r="BI494" s="496"/>
      <c r="BJ494" s="496"/>
      <c r="BK494" s="496"/>
      <c r="BL494" s="496"/>
      <c r="BM494" s="496"/>
      <c r="BN494" s="496"/>
      <c r="BO494" s="496"/>
      <c r="BP494" s="496"/>
      <c r="BQ494" s="496"/>
      <c r="BR494" s="496"/>
      <c r="BS494" s="496"/>
      <c r="BT494" s="496"/>
      <c r="BU494" s="496"/>
      <c r="BV494" s="496"/>
      <c r="BW494" s="496"/>
      <c r="BX494" s="496"/>
      <c r="BY494" s="496"/>
      <c r="BZ494" s="496"/>
      <c r="CA494" s="496"/>
      <c r="CB494" s="496"/>
      <c r="CC494" s="496"/>
      <c r="CD494" s="496"/>
      <c r="CE494" s="496"/>
      <c r="CF494" s="496"/>
      <c r="CG494" s="496"/>
      <c r="CH494" s="496"/>
      <c r="CI494" s="496"/>
      <c r="CJ494" s="496"/>
      <c r="CK494" s="496"/>
      <c r="CL494" s="496"/>
      <c r="CM494" s="496"/>
      <c r="CN494" s="496"/>
      <c r="CO494" s="496"/>
      <c r="CP494" s="496"/>
      <c r="CQ494" s="496"/>
      <c r="CR494" s="496"/>
      <c r="CS494" s="496"/>
      <c r="CT494" s="496"/>
      <c r="CU494" s="496"/>
      <c r="CV494" s="496"/>
      <c r="CW494" s="496"/>
      <c r="CX494" s="496"/>
      <c r="CY494" s="496"/>
      <c r="CZ494" s="496"/>
      <c r="DA494" s="496"/>
      <c r="DB494" s="496"/>
      <c r="DC494" s="496"/>
      <c r="DD494" s="496"/>
      <c r="DE494" s="496"/>
      <c r="DF494" s="496"/>
      <c r="DG494" s="496"/>
      <c r="DH494" s="496"/>
      <c r="DI494" s="496"/>
      <c r="DJ494" s="496"/>
      <c r="DK494" s="496"/>
      <c r="DL494" s="496"/>
      <c r="DM494" s="496"/>
      <c r="DN494" s="496"/>
      <c r="DO494" s="496"/>
      <c r="DP494" s="496"/>
      <c r="DQ494" s="496"/>
      <c r="DR494" s="496"/>
      <c r="DS494" s="496"/>
      <c r="DT494" s="496"/>
      <c r="DU494" s="496"/>
      <c r="DV494" s="496"/>
      <c r="DW494" s="496"/>
      <c r="DX494" s="496"/>
      <c r="DY494" s="496"/>
      <c r="DZ494" s="496"/>
      <c r="EA494" s="496"/>
      <c r="EB494" s="496"/>
      <c r="EC494" s="496"/>
      <c r="ED494" s="496"/>
      <c r="EE494" s="496"/>
      <c r="EF494" s="496"/>
      <c r="EG494" s="496"/>
      <c r="EH494" s="496"/>
      <c r="EI494" s="496"/>
      <c r="EJ494" s="496"/>
      <c r="EK494" s="496"/>
      <c r="EL494" s="496"/>
      <c r="EM494" s="496"/>
      <c r="EN494" s="496"/>
      <c r="EO494" s="496"/>
      <c r="EP494" s="496"/>
      <c r="EQ494" s="496"/>
      <c r="ER494" s="496"/>
      <c r="ES494" s="496"/>
      <c r="ET494" s="496"/>
      <c r="EU494" s="496"/>
      <c r="EV494" s="496"/>
      <c r="EW494" s="496"/>
      <c r="EX494" s="496"/>
      <c r="EY494" s="496"/>
      <c r="EZ494" s="496"/>
      <c r="FA494" s="496"/>
      <c r="FB494" s="496"/>
      <c r="FC494" s="496"/>
      <c r="FD494" s="496"/>
      <c r="FE494" s="496"/>
      <c r="FF494" s="496"/>
      <c r="FG494" s="496"/>
      <c r="FH494" s="496"/>
      <c r="FI494" s="496"/>
      <c r="FJ494" s="496"/>
      <c r="FK494" s="496"/>
      <c r="FL494" s="496"/>
      <c r="FM494" s="496"/>
      <c r="FN494" s="496"/>
      <c r="FO494" s="496"/>
      <c r="FP494" s="496"/>
      <c r="FQ494" s="496"/>
      <c r="FR494" s="496"/>
      <c r="FS494" s="496"/>
      <c r="FT494" s="496"/>
      <c r="FU494" s="496"/>
      <c r="FV494" s="496"/>
      <c r="FW494" s="496"/>
      <c r="FX494" s="496"/>
      <c r="FY494" s="496"/>
      <c r="FZ494" s="496"/>
      <c r="GA494" s="496"/>
      <c r="GB494" s="496"/>
      <c r="GC494" s="496"/>
      <c r="GD494" s="496"/>
      <c r="GE494" s="496"/>
      <c r="GF494" s="496"/>
      <c r="GG494" s="496"/>
      <c r="GH494" s="496"/>
      <c r="GI494" s="496"/>
      <c r="GJ494" s="496"/>
      <c r="GK494" s="496"/>
      <c r="GL494" s="496"/>
      <c r="GM494" s="496"/>
      <c r="GN494" s="496"/>
      <c r="GO494" s="496"/>
      <c r="GP494" s="496"/>
      <c r="GQ494" s="496"/>
      <c r="GR494" s="496"/>
      <c r="GS494" s="496"/>
      <c r="GT494" s="496"/>
      <c r="GU494" s="496"/>
      <c r="GV494" s="496"/>
      <c r="GW494" s="496"/>
      <c r="GX494" s="496"/>
      <c r="GY494" s="496"/>
      <c r="GZ494" s="496"/>
      <c r="HA494" s="496"/>
      <c r="HB494" s="496"/>
      <c r="HC494" s="496"/>
      <c r="HD494" s="496"/>
      <c r="HE494" s="496"/>
      <c r="HF494" s="496"/>
      <c r="HG494" s="496"/>
      <c r="HH494" s="496"/>
      <c r="HI494" s="496"/>
      <c r="HJ494" s="496"/>
      <c r="HK494" s="496"/>
      <c r="HL494" s="496"/>
      <c r="HM494" s="496"/>
      <c r="HN494" s="496"/>
      <c r="HO494" s="496"/>
      <c r="HP494" s="496"/>
      <c r="HQ494" s="496"/>
      <c r="HR494" s="496"/>
      <c r="HS494" s="496"/>
      <c r="HT494" s="496"/>
      <c r="HU494" s="496"/>
      <c r="HV494" s="496"/>
      <c r="HW494" s="496"/>
      <c r="HX494" s="496"/>
      <c r="HY494" s="496"/>
      <c r="HZ494" s="496"/>
      <c r="IA494" s="496"/>
      <c r="IB494" s="496"/>
      <c r="IC494" s="496"/>
      <c r="ID494" s="496"/>
      <c r="IE494" s="496"/>
      <c r="IF494" s="496"/>
      <c r="IG494" s="496"/>
      <c r="IH494" s="496"/>
      <c r="II494" s="496"/>
      <c r="IJ494" s="496"/>
      <c r="IK494" s="496"/>
      <c r="IL494" s="496"/>
      <c r="IM494" s="496"/>
      <c r="IN494" s="496"/>
      <c r="IO494" s="496"/>
      <c r="IP494" s="496"/>
      <c r="IQ494" s="496"/>
      <c r="IR494" s="496"/>
      <c r="IS494" s="496"/>
      <c r="IT494" s="496"/>
      <c r="IU494" s="496"/>
      <c r="IV494" s="496"/>
      <c r="IW494" s="496"/>
    </row>
    <row r="495" customFormat="false" ht="12.75" hidden="false" customHeight="false" outlineLevel="1" collapsed="false">
      <c r="A495" s="383"/>
      <c r="B495" s="503"/>
      <c r="C495" s="503"/>
      <c r="D495" s="503"/>
      <c r="E495" s="503"/>
      <c r="F495" s="503"/>
      <c r="G495" s="503"/>
      <c r="H495" s="503"/>
      <c r="I495" s="503"/>
      <c r="J495" s="503"/>
      <c r="K495" s="503"/>
      <c r="L495" s="503"/>
      <c r="M495" s="503"/>
      <c r="N495" s="503"/>
      <c r="O495" s="503"/>
      <c r="P495" s="503"/>
      <c r="Q495" s="503"/>
      <c r="R495" s="503"/>
      <c r="S495" s="503"/>
      <c r="T495" s="503"/>
      <c r="U495" s="503"/>
      <c r="V495" s="496"/>
      <c r="W495" s="496"/>
      <c r="X495" s="496"/>
      <c r="Y495" s="496"/>
      <c r="Z495" s="496"/>
      <c r="AA495" s="496"/>
      <c r="AB495" s="496"/>
      <c r="AC495" s="496"/>
      <c r="AD495" s="496"/>
      <c r="AE495" s="496"/>
      <c r="AF495" s="496"/>
      <c r="AG495" s="496"/>
      <c r="AH495" s="496"/>
      <c r="AI495" s="496"/>
      <c r="AJ495" s="496"/>
      <c r="AK495" s="496"/>
      <c r="AL495" s="496"/>
      <c r="AM495" s="496"/>
      <c r="AN495" s="496"/>
      <c r="AO495" s="496"/>
      <c r="AP495" s="496"/>
      <c r="AQ495" s="496"/>
      <c r="AR495" s="496"/>
      <c r="AS495" s="496"/>
      <c r="AT495" s="496"/>
      <c r="AU495" s="496"/>
      <c r="AV495" s="496"/>
      <c r="AW495" s="496"/>
      <c r="AX495" s="496"/>
      <c r="AY495" s="496"/>
      <c r="AZ495" s="496"/>
      <c r="BA495" s="496"/>
      <c r="BB495" s="496"/>
      <c r="BC495" s="496"/>
      <c r="BD495" s="496"/>
      <c r="BE495" s="496"/>
      <c r="BF495" s="496"/>
      <c r="BG495" s="496"/>
      <c r="BH495" s="496"/>
      <c r="BI495" s="496"/>
      <c r="BJ495" s="496"/>
      <c r="BK495" s="496"/>
      <c r="BL495" s="496"/>
      <c r="BM495" s="496"/>
      <c r="BN495" s="496"/>
      <c r="BO495" s="496"/>
      <c r="BP495" s="496"/>
      <c r="BQ495" s="496"/>
      <c r="BR495" s="496"/>
      <c r="BS495" s="496"/>
      <c r="BT495" s="496"/>
      <c r="BU495" s="496"/>
      <c r="BV495" s="496"/>
      <c r="BW495" s="496"/>
      <c r="BX495" s="496"/>
      <c r="BY495" s="496"/>
      <c r="BZ495" s="496"/>
      <c r="CA495" s="496"/>
      <c r="CB495" s="496"/>
      <c r="CC495" s="496"/>
      <c r="CD495" s="496"/>
      <c r="CE495" s="496"/>
      <c r="CF495" s="496"/>
      <c r="CG495" s="496"/>
      <c r="CH495" s="496"/>
      <c r="CI495" s="496"/>
      <c r="CJ495" s="496"/>
      <c r="CK495" s="496"/>
      <c r="CL495" s="496"/>
      <c r="CM495" s="496"/>
      <c r="CN495" s="496"/>
      <c r="CO495" s="496"/>
      <c r="CP495" s="496"/>
      <c r="CQ495" s="496"/>
      <c r="CR495" s="496"/>
      <c r="CS495" s="496"/>
      <c r="CT495" s="496"/>
      <c r="CU495" s="496"/>
      <c r="CV495" s="496"/>
      <c r="CW495" s="496"/>
      <c r="CX495" s="496"/>
      <c r="CY495" s="496"/>
      <c r="CZ495" s="496"/>
      <c r="DA495" s="496"/>
      <c r="DB495" s="496"/>
      <c r="DC495" s="496"/>
      <c r="DD495" s="496"/>
      <c r="DE495" s="496"/>
      <c r="DF495" s="496"/>
      <c r="DG495" s="496"/>
      <c r="DH495" s="496"/>
      <c r="DI495" s="496"/>
      <c r="DJ495" s="496"/>
      <c r="DK495" s="496"/>
      <c r="DL495" s="496"/>
      <c r="DM495" s="496"/>
      <c r="DN495" s="496"/>
      <c r="DO495" s="496"/>
      <c r="DP495" s="496"/>
      <c r="DQ495" s="496"/>
      <c r="DR495" s="496"/>
      <c r="DS495" s="496"/>
      <c r="DT495" s="496"/>
      <c r="DU495" s="496"/>
      <c r="DV495" s="496"/>
      <c r="DW495" s="496"/>
      <c r="DX495" s="496"/>
      <c r="DY495" s="496"/>
      <c r="DZ495" s="496"/>
      <c r="EA495" s="496"/>
      <c r="EB495" s="496"/>
      <c r="EC495" s="496"/>
      <c r="ED495" s="496"/>
      <c r="EE495" s="496"/>
      <c r="EF495" s="496"/>
      <c r="EG495" s="496"/>
      <c r="EH495" s="496"/>
      <c r="EI495" s="496"/>
      <c r="EJ495" s="496"/>
      <c r="EK495" s="496"/>
      <c r="EL495" s="496"/>
      <c r="EM495" s="496"/>
      <c r="EN495" s="496"/>
      <c r="EO495" s="496"/>
      <c r="EP495" s="496"/>
      <c r="EQ495" s="496"/>
      <c r="ER495" s="496"/>
      <c r="ES495" s="496"/>
      <c r="ET495" s="496"/>
      <c r="EU495" s="496"/>
      <c r="EV495" s="496"/>
      <c r="EW495" s="496"/>
      <c r="EX495" s="496"/>
      <c r="EY495" s="496"/>
      <c r="EZ495" s="496"/>
      <c r="FA495" s="496"/>
      <c r="FB495" s="496"/>
      <c r="FC495" s="496"/>
      <c r="FD495" s="496"/>
      <c r="FE495" s="496"/>
      <c r="FF495" s="496"/>
      <c r="FG495" s="496"/>
      <c r="FH495" s="496"/>
      <c r="FI495" s="496"/>
      <c r="FJ495" s="496"/>
      <c r="FK495" s="496"/>
      <c r="FL495" s="496"/>
      <c r="FM495" s="496"/>
      <c r="FN495" s="496"/>
      <c r="FO495" s="496"/>
      <c r="FP495" s="496"/>
      <c r="FQ495" s="496"/>
      <c r="FR495" s="496"/>
      <c r="FS495" s="496"/>
      <c r="FT495" s="496"/>
      <c r="FU495" s="496"/>
      <c r="FV495" s="496"/>
      <c r="FW495" s="496"/>
      <c r="FX495" s="496"/>
      <c r="FY495" s="496"/>
      <c r="FZ495" s="496"/>
      <c r="GA495" s="496"/>
      <c r="GB495" s="496"/>
      <c r="GC495" s="496"/>
      <c r="GD495" s="496"/>
      <c r="GE495" s="496"/>
      <c r="GF495" s="496"/>
      <c r="GG495" s="496"/>
      <c r="GH495" s="496"/>
      <c r="GI495" s="496"/>
      <c r="GJ495" s="496"/>
      <c r="GK495" s="496"/>
      <c r="GL495" s="496"/>
      <c r="GM495" s="496"/>
      <c r="GN495" s="496"/>
      <c r="GO495" s="496"/>
      <c r="GP495" s="496"/>
      <c r="GQ495" s="496"/>
      <c r="GR495" s="496"/>
      <c r="GS495" s="496"/>
      <c r="GT495" s="496"/>
      <c r="GU495" s="496"/>
      <c r="GV495" s="496"/>
      <c r="GW495" s="496"/>
      <c r="GX495" s="496"/>
      <c r="GY495" s="496"/>
      <c r="GZ495" s="496"/>
      <c r="HA495" s="496"/>
      <c r="HB495" s="496"/>
      <c r="HC495" s="496"/>
      <c r="HD495" s="496"/>
      <c r="HE495" s="496"/>
      <c r="HF495" s="496"/>
      <c r="HG495" s="496"/>
      <c r="HH495" s="496"/>
      <c r="HI495" s="496"/>
      <c r="HJ495" s="496"/>
      <c r="HK495" s="496"/>
      <c r="HL495" s="496"/>
      <c r="HM495" s="496"/>
      <c r="HN495" s="496"/>
      <c r="HO495" s="496"/>
      <c r="HP495" s="496"/>
      <c r="HQ495" s="496"/>
      <c r="HR495" s="496"/>
      <c r="HS495" s="496"/>
      <c r="HT495" s="496"/>
      <c r="HU495" s="496"/>
      <c r="HV495" s="496"/>
      <c r="HW495" s="496"/>
      <c r="HX495" s="496"/>
      <c r="HY495" s="496"/>
      <c r="HZ495" s="496"/>
      <c r="IA495" s="496"/>
      <c r="IB495" s="496"/>
      <c r="IC495" s="496"/>
      <c r="ID495" s="496"/>
      <c r="IE495" s="496"/>
      <c r="IF495" s="496"/>
      <c r="IG495" s="496"/>
      <c r="IH495" s="496"/>
      <c r="II495" s="496"/>
      <c r="IJ495" s="496"/>
      <c r="IK495" s="496"/>
      <c r="IL495" s="496"/>
      <c r="IM495" s="496"/>
      <c r="IN495" s="496"/>
      <c r="IO495" s="496"/>
      <c r="IP495" s="496"/>
      <c r="IQ495" s="496"/>
      <c r="IR495" s="496"/>
      <c r="IS495" s="496"/>
      <c r="IT495" s="496"/>
      <c r="IU495" s="496"/>
      <c r="IV495" s="496"/>
      <c r="IW495" s="496"/>
    </row>
    <row r="496" customFormat="false" ht="13.9" hidden="false" customHeight="true" outlineLevel="1" collapsed="false">
      <c r="A496" s="379"/>
      <c r="B496" s="503"/>
      <c r="C496" s="503"/>
      <c r="D496" s="503"/>
      <c r="E496" s="503"/>
      <c r="F496" s="503"/>
      <c r="G496" s="503"/>
      <c r="H496" s="503"/>
      <c r="I496" s="503"/>
      <c r="J496" s="503"/>
      <c r="K496" s="503"/>
      <c r="L496" s="503"/>
      <c r="M496" s="503"/>
      <c r="N496" s="503"/>
      <c r="O496" s="503"/>
      <c r="P496" s="503"/>
      <c r="Q496" s="503"/>
      <c r="R496" s="503"/>
      <c r="S496" s="503"/>
      <c r="T496" s="503"/>
      <c r="U496" s="503"/>
      <c r="V496" s="496"/>
      <c r="W496" s="496"/>
      <c r="X496" s="496"/>
      <c r="Y496" s="496"/>
      <c r="Z496" s="496"/>
      <c r="AA496" s="496"/>
      <c r="AB496" s="496"/>
      <c r="AC496" s="496"/>
      <c r="AD496" s="496"/>
      <c r="AE496" s="496"/>
      <c r="AF496" s="496"/>
      <c r="AG496" s="496"/>
      <c r="AH496" s="496"/>
      <c r="AI496" s="496"/>
      <c r="AJ496" s="496"/>
      <c r="AK496" s="496"/>
      <c r="AL496" s="496"/>
      <c r="AM496" s="496"/>
      <c r="AN496" s="496"/>
      <c r="AO496" s="496"/>
      <c r="AP496" s="496"/>
      <c r="AQ496" s="496"/>
      <c r="AR496" s="496"/>
      <c r="AS496" s="496"/>
      <c r="AT496" s="496"/>
      <c r="AU496" s="496"/>
      <c r="AV496" s="496"/>
      <c r="AW496" s="496"/>
      <c r="AX496" s="496"/>
      <c r="AY496" s="496"/>
      <c r="AZ496" s="496"/>
      <c r="BA496" s="496"/>
      <c r="BB496" s="496"/>
      <c r="BC496" s="496"/>
      <c r="BD496" s="496"/>
      <c r="BE496" s="496"/>
      <c r="BF496" s="496"/>
      <c r="BG496" s="496"/>
      <c r="BH496" s="496"/>
      <c r="BI496" s="496"/>
      <c r="BJ496" s="496"/>
      <c r="BK496" s="496"/>
      <c r="BL496" s="496"/>
      <c r="BM496" s="496"/>
      <c r="BN496" s="496"/>
      <c r="BO496" s="496"/>
      <c r="BP496" s="496"/>
      <c r="BQ496" s="496"/>
      <c r="BR496" s="496"/>
      <c r="BS496" s="496"/>
      <c r="BT496" s="496"/>
      <c r="BU496" s="496"/>
      <c r="BV496" s="496"/>
      <c r="BW496" s="496"/>
      <c r="BX496" s="496"/>
      <c r="BY496" s="496"/>
      <c r="BZ496" s="496"/>
      <c r="CA496" s="496"/>
      <c r="CB496" s="496"/>
      <c r="CC496" s="496"/>
      <c r="CD496" s="496"/>
      <c r="CE496" s="496"/>
      <c r="CF496" s="496"/>
      <c r="CG496" s="496"/>
      <c r="CH496" s="496"/>
      <c r="CI496" s="496"/>
      <c r="CJ496" s="496"/>
      <c r="CK496" s="496"/>
      <c r="CL496" s="496"/>
      <c r="CM496" s="496"/>
      <c r="CN496" s="496"/>
      <c r="CO496" s="496"/>
      <c r="CP496" s="496"/>
      <c r="CQ496" s="496"/>
      <c r="CR496" s="496"/>
      <c r="CS496" s="496"/>
      <c r="CT496" s="496"/>
      <c r="CU496" s="496"/>
      <c r="CV496" s="496"/>
      <c r="CW496" s="496"/>
      <c r="CX496" s="496"/>
      <c r="CY496" s="496"/>
      <c r="CZ496" s="496"/>
      <c r="DA496" s="496"/>
      <c r="DB496" s="496"/>
      <c r="DC496" s="496"/>
      <c r="DD496" s="496"/>
      <c r="DE496" s="496"/>
      <c r="DF496" s="496"/>
      <c r="DG496" s="496"/>
      <c r="DH496" s="496"/>
      <c r="DI496" s="496"/>
      <c r="DJ496" s="496"/>
      <c r="DK496" s="496"/>
      <c r="DL496" s="496"/>
      <c r="DM496" s="496"/>
      <c r="DN496" s="496"/>
      <c r="DO496" s="496"/>
      <c r="DP496" s="496"/>
      <c r="DQ496" s="496"/>
      <c r="DR496" s="496"/>
      <c r="DS496" s="496"/>
      <c r="DT496" s="496"/>
      <c r="DU496" s="496"/>
      <c r="DV496" s="496"/>
      <c r="DW496" s="496"/>
      <c r="DX496" s="496"/>
      <c r="DY496" s="496"/>
      <c r="DZ496" s="496"/>
      <c r="EA496" s="496"/>
      <c r="EB496" s="496"/>
      <c r="EC496" s="496"/>
      <c r="ED496" s="496"/>
      <c r="EE496" s="496"/>
      <c r="EF496" s="496"/>
      <c r="EG496" s="496"/>
      <c r="EH496" s="496"/>
      <c r="EI496" s="496"/>
      <c r="EJ496" s="496"/>
      <c r="EK496" s="496"/>
      <c r="EL496" s="496"/>
      <c r="EM496" s="496"/>
      <c r="EN496" s="496"/>
      <c r="EO496" s="496"/>
      <c r="EP496" s="496"/>
      <c r="EQ496" s="496"/>
      <c r="ER496" s="496"/>
      <c r="ES496" s="496"/>
      <c r="ET496" s="496"/>
      <c r="EU496" s="496"/>
      <c r="EV496" s="496"/>
      <c r="EW496" s="496"/>
      <c r="EX496" s="496"/>
      <c r="EY496" s="496"/>
      <c r="EZ496" s="496"/>
      <c r="FA496" s="496"/>
      <c r="FB496" s="496"/>
      <c r="FC496" s="496"/>
      <c r="FD496" s="496"/>
      <c r="FE496" s="496"/>
      <c r="FF496" s="496"/>
      <c r="FG496" s="496"/>
      <c r="FH496" s="496"/>
      <c r="FI496" s="496"/>
      <c r="FJ496" s="496"/>
      <c r="FK496" s="496"/>
      <c r="FL496" s="496"/>
      <c r="FM496" s="496"/>
      <c r="FN496" s="496"/>
      <c r="FO496" s="496"/>
      <c r="FP496" s="496"/>
      <c r="FQ496" s="496"/>
      <c r="FR496" s="496"/>
      <c r="FS496" s="496"/>
      <c r="FT496" s="496"/>
      <c r="FU496" s="496"/>
      <c r="FV496" s="496"/>
      <c r="FW496" s="496"/>
      <c r="FX496" s="496"/>
      <c r="FY496" s="496"/>
      <c r="FZ496" s="496"/>
      <c r="GA496" s="496"/>
      <c r="GB496" s="496"/>
      <c r="GC496" s="496"/>
      <c r="GD496" s="496"/>
      <c r="GE496" s="496"/>
      <c r="GF496" s="496"/>
      <c r="GG496" s="496"/>
      <c r="GH496" s="496"/>
      <c r="GI496" s="496"/>
      <c r="GJ496" s="496"/>
      <c r="GK496" s="496"/>
      <c r="GL496" s="496"/>
      <c r="GM496" s="496"/>
      <c r="GN496" s="496"/>
      <c r="GO496" s="496"/>
      <c r="GP496" s="496"/>
      <c r="GQ496" s="496"/>
      <c r="GR496" s="496"/>
      <c r="GS496" s="496"/>
      <c r="GT496" s="496"/>
      <c r="GU496" s="496"/>
      <c r="GV496" s="496"/>
      <c r="GW496" s="496"/>
      <c r="GX496" s="496"/>
      <c r="GY496" s="496"/>
      <c r="GZ496" s="496"/>
      <c r="HA496" s="496"/>
      <c r="HB496" s="496"/>
      <c r="HC496" s="496"/>
      <c r="HD496" s="496"/>
      <c r="HE496" s="496"/>
      <c r="HF496" s="496"/>
      <c r="HG496" s="496"/>
      <c r="HH496" s="496"/>
      <c r="HI496" s="496"/>
      <c r="HJ496" s="496"/>
      <c r="HK496" s="496"/>
      <c r="HL496" s="496"/>
      <c r="HM496" s="496"/>
      <c r="HN496" s="496"/>
      <c r="HO496" s="496"/>
      <c r="HP496" s="496"/>
      <c r="HQ496" s="496"/>
      <c r="HR496" s="496"/>
      <c r="HS496" s="496"/>
      <c r="HT496" s="496"/>
      <c r="HU496" s="496"/>
      <c r="HV496" s="496"/>
      <c r="HW496" s="496"/>
      <c r="HX496" s="496"/>
      <c r="HY496" s="496"/>
      <c r="HZ496" s="496"/>
      <c r="IA496" s="496"/>
      <c r="IB496" s="496"/>
      <c r="IC496" s="496"/>
      <c r="ID496" s="496"/>
      <c r="IE496" s="496"/>
      <c r="IF496" s="496"/>
      <c r="IG496" s="496"/>
      <c r="IH496" s="496"/>
      <c r="II496" s="496"/>
      <c r="IJ496" s="496"/>
      <c r="IK496" s="496"/>
      <c r="IL496" s="496"/>
      <c r="IM496" s="496"/>
      <c r="IN496" s="496"/>
      <c r="IO496" s="496"/>
      <c r="IP496" s="496"/>
      <c r="IQ496" s="496"/>
      <c r="IR496" s="496"/>
      <c r="IS496" s="496"/>
      <c r="IT496" s="496"/>
      <c r="IU496" s="496"/>
      <c r="IV496" s="496"/>
      <c r="IW496" s="496"/>
    </row>
    <row r="497" customFormat="false" ht="12.75" hidden="false" customHeight="false" outlineLevel="1" collapsed="false">
      <c r="A497" s="506"/>
      <c r="B497" s="503"/>
      <c r="C497" s="503"/>
      <c r="D497" s="503"/>
      <c r="E497" s="503"/>
      <c r="F497" s="503"/>
      <c r="G497" s="503"/>
      <c r="H497" s="503"/>
      <c r="I497" s="503"/>
      <c r="J497" s="503"/>
      <c r="K497" s="503"/>
      <c r="L497" s="503"/>
      <c r="M497" s="503"/>
      <c r="N497" s="503"/>
      <c r="O497" s="503"/>
      <c r="P497" s="503"/>
      <c r="Q497" s="503"/>
      <c r="R497" s="503"/>
      <c r="S497" s="503"/>
      <c r="T497" s="503"/>
      <c r="U497" s="503"/>
      <c r="V497" s="507"/>
      <c r="W497" s="507"/>
      <c r="X497" s="507"/>
      <c r="Y497" s="507"/>
      <c r="Z497" s="507"/>
      <c r="AA497" s="507"/>
      <c r="AB497" s="507"/>
      <c r="AC497" s="507"/>
      <c r="AD497" s="507"/>
      <c r="AE497" s="507"/>
      <c r="AF497" s="507"/>
      <c r="AG497" s="507"/>
      <c r="AH497" s="507"/>
      <c r="AI497" s="507"/>
      <c r="AJ497" s="507"/>
      <c r="AK497" s="507"/>
      <c r="AL497" s="507"/>
      <c r="AM497" s="507"/>
      <c r="AN497" s="507"/>
      <c r="AO497" s="507"/>
      <c r="AP497" s="507"/>
      <c r="AQ497" s="507"/>
      <c r="AR497" s="507"/>
      <c r="AS497" s="507"/>
      <c r="AT497" s="507"/>
      <c r="AU497" s="507"/>
      <c r="AV497" s="507"/>
      <c r="AW497" s="507"/>
      <c r="AX497" s="507"/>
      <c r="AY497" s="507"/>
      <c r="AZ497" s="507"/>
      <c r="BA497" s="507"/>
      <c r="BB497" s="507"/>
      <c r="BC497" s="507"/>
      <c r="BD497" s="507"/>
      <c r="BE497" s="507"/>
      <c r="BF497" s="507"/>
      <c r="BG497" s="507"/>
      <c r="BH497" s="507"/>
      <c r="BI497" s="507"/>
      <c r="BJ497" s="507"/>
      <c r="BK497" s="507"/>
      <c r="BL497" s="507"/>
      <c r="BM497" s="507"/>
      <c r="BN497" s="507"/>
      <c r="BO497" s="507"/>
      <c r="BP497" s="507"/>
      <c r="BQ497" s="507"/>
      <c r="BR497" s="507"/>
      <c r="BS497" s="507"/>
      <c r="BT497" s="507"/>
      <c r="BU497" s="507"/>
      <c r="BV497" s="507"/>
      <c r="BW497" s="507"/>
      <c r="BX497" s="507"/>
      <c r="BY497" s="507"/>
      <c r="BZ497" s="507"/>
      <c r="CA497" s="507"/>
      <c r="CB497" s="507"/>
      <c r="CC497" s="507"/>
      <c r="CD497" s="507"/>
      <c r="CE497" s="507"/>
      <c r="CF497" s="507"/>
      <c r="CG497" s="507"/>
      <c r="CH497" s="507"/>
      <c r="CI497" s="507"/>
      <c r="CJ497" s="507"/>
      <c r="CK497" s="507"/>
      <c r="CL497" s="507"/>
      <c r="CM497" s="507"/>
      <c r="CN497" s="507"/>
      <c r="CO497" s="507"/>
      <c r="CP497" s="507"/>
      <c r="CQ497" s="507"/>
      <c r="CR497" s="507"/>
      <c r="CS497" s="507"/>
      <c r="CT497" s="507"/>
      <c r="CU497" s="507"/>
      <c r="CV497" s="507"/>
      <c r="CW497" s="507"/>
      <c r="CX497" s="507"/>
      <c r="CY497" s="507"/>
      <c r="CZ497" s="507"/>
      <c r="DA497" s="507"/>
      <c r="DB497" s="507"/>
      <c r="DC497" s="507"/>
      <c r="DD497" s="507"/>
      <c r="DE497" s="507"/>
      <c r="DF497" s="507"/>
      <c r="DG497" s="507"/>
      <c r="DH497" s="507"/>
      <c r="DI497" s="507"/>
      <c r="DJ497" s="507"/>
      <c r="DK497" s="507"/>
      <c r="DL497" s="507"/>
      <c r="DM497" s="507"/>
      <c r="DN497" s="507"/>
      <c r="DO497" s="507"/>
      <c r="DP497" s="507"/>
      <c r="DQ497" s="507"/>
      <c r="DR497" s="507"/>
      <c r="DS497" s="507"/>
      <c r="DT497" s="507"/>
      <c r="DU497" s="507"/>
      <c r="DV497" s="507"/>
      <c r="DW497" s="507"/>
      <c r="DX497" s="507"/>
      <c r="DY497" s="507"/>
      <c r="DZ497" s="507"/>
      <c r="EA497" s="507"/>
      <c r="EB497" s="507"/>
      <c r="EC497" s="507"/>
      <c r="ED497" s="507"/>
      <c r="EE497" s="507"/>
      <c r="EF497" s="507"/>
      <c r="EG497" s="507"/>
      <c r="EH497" s="507"/>
      <c r="EI497" s="507"/>
      <c r="EJ497" s="507"/>
      <c r="EK497" s="507"/>
      <c r="EL497" s="507"/>
      <c r="EM497" s="507"/>
      <c r="EN497" s="507"/>
      <c r="EO497" s="507"/>
      <c r="EP497" s="507"/>
      <c r="EQ497" s="507"/>
      <c r="ER497" s="507"/>
      <c r="ES497" s="507"/>
      <c r="ET497" s="507"/>
      <c r="EU497" s="507"/>
      <c r="EV497" s="507"/>
      <c r="EW497" s="507"/>
      <c r="EX497" s="507"/>
      <c r="EY497" s="507"/>
      <c r="EZ497" s="507"/>
      <c r="FA497" s="507"/>
      <c r="FB497" s="507"/>
      <c r="FC497" s="507"/>
      <c r="FD497" s="507"/>
      <c r="FE497" s="507"/>
      <c r="FF497" s="507"/>
      <c r="FG497" s="507"/>
      <c r="FH497" s="507"/>
      <c r="FI497" s="507"/>
      <c r="FJ497" s="507"/>
      <c r="FK497" s="507"/>
      <c r="FL497" s="507"/>
      <c r="FM497" s="507"/>
      <c r="FN497" s="507"/>
      <c r="FO497" s="507"/>
      <c r="FP497" s="507"/>
      <c r="FQ497" s="507"/>
      <c r="FR497" s="507"/>
      <c r="FS497" s="507"/>
      <c r="FT497" s="507"/>
      <c r="FU497" s="507"/>
      <c r="FV497" s="507"/>
      <c r="FW497" s="507"/>
      <c r="FX497" s="507"/>
      <c r="FY497" s="507"/>
      <c r="FZ497" s="507"/>
      <c r="GA497" s="507"/>
      <c r="GB497" s="507"/>
      <c r="GC497" s="507"/>
      <c r="GD497" s="507"/>
      <c r="GE497" s="507"/>
      <c r="GF497" s="507"/>
      <c r="GG497" s="507"/>
      <c r="GH497" s="507"/>
      <c r="GI497" s="507"/>
      <c r="GJ497" s="507"/>
      <c r="GK497" s="507"/>
      <c r="GL497" s="507"/>
      <c r="GM497" s="507"/>
      <c r="GN497" s="507"/>
      <c r="GO497" s="507"/>
      <c r="GP497" s="507"/>
      <c r="GQ497" s="507"/>
      <c r="GR497" s="507"/>
      <c r="GS497" s="507"/>
      <c r="GT497" s="507"/>
      <c r="GU497" s="507"/>
      <c r="GV497" s="507"/>
      <c r="GW497" s="507"/>
      <c r="GX497" s="507"/>
      <c r="GY497" s="507"/>
      <c r="GZ497" s="507"/>
      <c r="HA497" s="507"/>
      <c r="HB497" s="507"/>
      <c r="HC497" s="507"/>
      <c r="HD497" s="507"/>
      <c r="HE497" s="507"/>
      <c r="HF497" s="507"/>
      <c r="HG497" s="507"/>
      <c r="HH497" s="507"/>
      <c r="HI497" s="507"/>
      <c r="HJ497" s="507"/>
      <c r="HK497" s="507"/>
      <c r="HL497" s="507"/>
      <c r="HM497" s="507"/>
      <c r="HN497" s="507"/>
      <c r="HO497" s="507"/>
      <c r="HP497" s="507"/>
      <c r="HQ497" s="507"/>
      <c r="HR497" s="507"/>
      <c r="HS497" s="507"/>
      <c r="HT497" s="507"/>
      <c r="HU497" s="507"/>
      <c r="HV497" s="507"/>
      <c r="HW497" s="507"/>
      <c r="HX497" s="507"/>
      <c r="HY497" s="507"/>
      <c r="HZ497" s="507"/>
      <c r="IA497" s="507"/>
      <c r="IB497" s="507"/>
      <c r="IC497" s="507"/>
      <c r="ID497" s="507"/>
      <c r="IE497" s="507"/>
      <c r="IF497" s="507"/>
      <c r="IG497" s="507"/>
      <c r="IH497" s="507"/>
      <c r="II497" s="507"/>
      <c r="IJ497" s="507"/>
      <c r="IK497" s="507"/>
      <c r="IL497" s="507"/>
      <c r="IM497" s="507"/>
      <c r="IN497" s="507"/>
      <c r="IO497" s="507"/>
      <c r="IP497" s="507"/>
      <c r="IQ497" s="507"/>
      <c r="IR497" s="507"/>
      <c r="IS497" s="507"/>
      <c r="IT497" s="507"/>
      <c r="IU497" s="507"/>
      <c r="IV497" s="507"/>
      <c r="IW497" s="507"/>
    </row>
    <row r="498" customFormat="false" ht="12.75" hidden="false" customHeight="false" outlineLevel="1" collapsed="false">
      <c r="A498" s="379"/>
      <c r="B498" s="503"/>
      <c r="C498" s="503"/>
      <c r="D498" s="503"/>
      <c r="E498" s="503"/>
      <c r="F498" s="503"/>
      <c r="G498" s="503"/>
      <c r="H498" s="503"/>
      <c r="I498" s="503"/>
      <c r="J498" s="503"/>
      <c r="K498" s="503"/>
      <c r="L498" s="503"/>
      <c r="M498" s="503"/>
      <c r="N498" s="503"/>
      <c r="O498" s="503"/>
      <c r="P498" s="503"/>
      <c r="Q498" s="503"/>
      <c r="R498" s="503"/>
      <c r="S498" s="503"/>
      <c r="T498" s="503"/>
      <c r="U498" s="503"/>
      <c r="V498" s="496"/>
      <c r="W498" s="496"/>
      <c r="X498" s="496"/>
      <c r="Y498" s="496"/>
      <c r="Z498" s="496"/>
      <c r="AA498" s="496"/>
      <c r="AB498" s="496"/>
      <c r="AC498" s="496"/>
      <c r="AD498" s="496"/>
      <c r="AE498" s="496"/>
      <c r="AF498" s="496"/>
      <c r="AG498" s="496"/>
      <c r="AH498" s="496"/>
      <c r="AI498" s="496"/>
      <c r="AJ498" s="496"/>
      <c r="AK498" s="496"/>
      <c r="AL498" s="496"/>
      <c r="AM498" s="496"/>
      <c r="AN498" s="496"/>
      <c r="AO498" s="496"/>
      <c r="AP498" s="496"/>
      <c r="AQ498" s="496"/>
      <c r="AR498" s="496"/>
      <c r="AS498" s="496"/>
      <c r="AT498" s="496"/>
      <c r="AU498" s="496"/>
      <c r="AV498" s="496"/>
      <c r="AW498" s="496"/>
      <c r="AX498" s="496"/>
      <c r="AY498" s="496"/>
      <c r="AZ498" s="496"/>
      <c r="BA498" s="496"/>
      <c r="BB498" s="496"/>
      <c r="BC498" s="496"/>
      <c r="BD498" s="496"/>
      <c r="BE498" s="496"/>
      <c r="BF498" s="496"/>
      <c r="BG498" s="496"/>
      <c r="BH498" s="496"/>
      <c r="BI498" s="496"/>
      <c r="BJ498" s="496"/>
      <c r="BK498" s="496"/>
      <c r="BL498" s="496"/>
      <c r="BM498" s="496"/>
      <c r="BN498" s="496"/>
      <c r="BO498" s="496"/>
      <c r="BP498" s="496"/>
      <c r="BQ498" s="496"/>
      <c r="BR498" s="496"/>
      <c r="BS498" s="496"/>
      <c r="BT498" s="496"/>
      <c r="BU498" s="496"/>
      <c r="BV498" s="496"/>
      <c r="BW498" s="496"/>
      <c r="BX498" s="496"/>
      <c r="BY498" s="496"/>
      <c r="BZ498" s="496"/>
      <c r="CA498" s="496"/>
      <c r="CB498" s="496"/>
      <c r="CC498" s="496"/>
      <c r="CD498" s="496"/>
      <c r="CE498" s="496"/>
      <c r="CF498" s="496"/>
      <c r="CG498" s="496"/>
      <c r="CH498" s="496"/>
      <c r="CI498" s="496"/>
      <c r="CJ498" s="496"/>
      <c r="CK498" s="496"/>
      <c r="CL498" s="496"/>
      <c r="CM498" s="496"/>
      <c r="CN498" s="496"/>
      <c r="CO498" s="496"/>
      <c r="CP498" s="496"/>
      <c r="CQ498" s="496"/>
      <c r="CR498" s="496"/>
      <c r="CS498" s="496"/>
      <c r="CT498" s="496"/>
      <c r="CU498" s="496"/>
      <c r="CV498" s="496"/>
      <c r="CW498" s="496"/>
      <c r="CX498" s="496"/>
      <c r="CY498" s="496"/>
      <c r="CZ498" s="496"/>
      <c r="DA498" s="496"/>
      <c r="DB498" s="496"/>
      <c r="DC498" s="496"/>
      <c r="DD498" s="496"/>
      <c r="DE498" s="496"/>
      <c r="DF498" s="496"/>
      <c r="DG498" s="496"/>
      <c r="DH498" s="496"/>
      <c r="DI498" s="496"/>
      <c r="DJ498" s="496"/>
      <c r="DK498" s="496"/>
      <c r="DL498" s="496"/>
      <c r="DM498" s="496"/>
      <c r="DN498" s="496"/>
      <c r="DO498" s="496"/>
      <c r="DP498" s="496"/>
      <c r="DQ498" s="496"/>
      <c r="DR498" s="496"/>
      <c r="DS498" s="496"/>
      <c r="DT498" s="496"/>
      <c r="DU498" s="496"/>
      <c r="DV498" s="496"/>
      <c r="DW498" s="496"/>
      <c r="DX498" s="496"/>
      <c r="DY498" s="496"/>
      <c r="DZ498" s="496"/>
      <c r="EA498" s="496"/>
      <c r="EB498" s="496"/>
      <c r="EC498" s="496"/>
      <c r="ED498" s="496"/>
      <c r="EE498" s="496"/>
      <c r="EF498" s="496"/>
      <c r="EG498" s="496"/>
      <c r="EH498" s="496"/>
      <c r="EI498" s="496"/>
      <c r="EJ498" s="496"/>
      <c r="EK498" s="496"/>
      <c r="EL498" s="496"/>
      <c r="EM498" s="496"/>
      <c r="EN498" s="496"/>
      <c r="EO498" s="496"/>
      <c r="EP498" s="496"/>
      <c r="EQ498" s="496"/>
      <c r="ER498" s="496"/>
      <c r="ES498" s="496"/>
      <c r="ET498" s="496"/>
      <c r="EU498" s="496"/>
      <c r="EV498" s="496"/>
      <c r="EW498" s="496"/>
      <c r="EX498" s="496"/>
      <c r="EY498" s="496"/>
      <c r="EZ498" s="496"/>
      <c r="FA498" s="496"/>
      <c r="FB498" s="496"/>
      <c r="FC498" s="496"/>
      <c r="FD498" s="496"/>
      <c r="FE498" s="496"/>
      <c r="FF498" s="496"/>
      <c r="FG498" s="496"/>
      <c r="FH498" s="496"/>
      <c r="FI498" s="496"/>
      <c r="FJ498" s="496"/>
      <c r="FK498" s="496"/>
      <c r="FL498" s="496"/>
      <c r="FM498" s="496"/>
      <c r="FN498" s="496"/>
      <c r="FO498" s="496"/>
      <c r="FP498" s="496"/>
      <c r="FQ498" s="496"/>
      <c r="FR498" s="496"/>
      <c r="FS498" s="496"/>
      <c r="FT498" s="496"/>
      <c r="FU498" s="496"/>
      <c r="FV498" s="496"/>
      <c r="FW498" s="496"/>
      <c r="FX498" s="496"/>
      <c r="FY498" s="496"/>
      <c r="FZ498" s="496"/>
      <c r="GA498" s="496"/>
      <c r="GB498" s="496"/>
      <c r="GC498" s="496"/>
      <c r="GD498" s="496"/>
      <c r="GE498" s="496"/>
      <c r="GF498" s="496"/>
      <c r="GG498" s="496"/>
      <c r="GH498" s="496"/>
      <c r="GI498" s="496"/>
      <c r="GJ498" s="496"/>
      <c r="GK498" s="496"/>
      <c r="GL498" s="496"/>
      <c r="GM498" s="496"/>
      <c r="GN498" s="496"/>
      <c r="GO498" s="496"/>
      <c r="GP498" s="496"/>
      <c r="GQ498" s="496"/>
      <c r="GR498" s="496"/>
      <c r="GS498" s="496"/>
      <c r="GT498" s="496"/>
      <c r="GU498" s="496"/>
      <c r="GV498" s="496"/>
      <c r="GW498" s="496"/>
      <c r="GX498" s="496"/>
      <c r="GY498" s="496"/>
      <c r="GZ498" s="496"/>
      <c r="HA498" s="496"/>
      <c r="HB498" s="496"/>
      <c r="HC498" s="496"/>
      <c r="HD498" s="496"/>
      <c r="HE498" s="496"/>
      <c r="HF498" s="496"/>
      <c r="HG498" s="496"/>
      <c r="HH498" s="496"/>
      <c r="HI498" s="496"/>
      <c r="HJ498" s="496"/>
      <c r="HK498" s="496"/>
      <c r="HL498" s="496"/>
      <c r="HM498" s="496"/>
      <c r="HN498" s="496"/>
      <c r="HO498" s="496"/>
      <c r="HP498" s="496"/>
      <c r="HQ498" s="496"/>
      <c r="HR498" s="496"/>
      <c r="HS498" s="496"/>
      <c r="HT498" s="496"/>
      <c r="HU498" s="496"/>
      <c r="HV498" s="496"/>
      <c r="HW498" s="496"/>
      <c r="HX498" s="496"/>
      <c r="HY498" s="496"/>
      <c r="HZ498" s="496"/>
      <c r="IA498" s="496"/>
      <c r="IB498" s="496"/>
      <c r="IC498" s="496"/>
      <c r="ID498" s="496"/>
      <c r="IE498" s="496"/>
      <c r="IF498" s="496"/>
      <c r="IG498" s="496"/>
      <c r="IH498" s="496"/>
      <c r="II498" s="496"/>
      <c r="IJ498" s="496"/>
      <c r="IK498" s="496"/>
      <c r="IL498" s="496"/>
      <c r="IM498" s="496"/>
      <c r="IN498" s="496"/>
      <c r="IO498" s="496"/>
      <c r="IP498" s="496"/>
      <c r="IQ498" s="496"/>
      <c r="IR498" s="496"/>
      <c r="IS498" s="496"/>
      <c r="IT498" s="496"/>
      <c r="IU498" s="496"/>
      <c r="IV498" s="496"/>
      <c r="IW498" s="496"/>
    </row>
    <row r="499" customFormat="false" ht="12.75" hidden="false" customHeight="false" outlineLevel="1" collapsed="false">
      <c r="A499" s="383"/>
      <c r="B499" s="503"/>
      <c r="C499" s="503"/>
      <c r="D499" s="503"/>
      <c r="E499" s="503"/>
      <c r="F499" s="503"/>
      <c r="G499" s="503"/>
      <c r="H499" s="503"/>
      <c r="I499" s="503"/>
      <c r="J499" s="503"/>
      <c r="K499" s="503"/>
      <c r="L499" s="503"/>
      <c r="M499" s="503"/>
      <c r="N499" s="503"/>
      <c r="O499" s="503"/>
      <c r="P499" s="503"/>
      <c r="Q499" s="503"/>
      <c r="R499" s="503"/>
      <c r="S499" s="503"/>
      <c r="T499" s="503"/>
      <c r="U499" s="503"/>
      <c r="V499" s="496"/>
      <c r="W499" s="496"/>
      <c r="X499" s="496"/>
      <c r="Y499" s="496"/>
      <c r="Z499" s="496"/>
      <c r="AA499" s="496"/>
      <c r="AB499" s="496"/>
      <c r="AC499" s="496"/>
      <c r="AD499" s="496"/>
      <c r="AE499" s="496"/>
      <c r="AF499" s="496"/>
      <c r="AG499" s="496"/>
      <c r="AH499" s="496"/>
      <c r="AI499" s="496"/>
      <c r="AJ499" s="496"/>
      <c r="AK499" s="496"/>
      <c r="AL499" s="496"/>
      <c r="AM499" s="496"/>
      <c r="AN499" s="496"/>
      <c r="AO499" s="496"/>
      <c r="AP499" s="496"/>
      <c r="AQ499" s="496"/>
      <c r="AR499" s="496"/>
      <c r="AS499" s="496"/>
      <c r="AT499" s="496"/>
      <c r="AU499" s="496"/>
      <c r="AV499" s="496"/>
      <c r="AW499" s="496"/>
      <c r="AX499" s="496"/>
      <c r="AY499" s="496"/>
      <c r="AZ499" s="496"/>
      <c r="BA499" s="496"/>
      <c r="BB499" s="496"/>
      <c r="BC499" s="496"/>
      <c r="BD499" s="496"/>
      <c r="BE499" s="496"/>
      <c r="BF499" s="496"/>
      <c r="BG499" s="496"/>
      <c r="BH499" s="496"/>
      <c r="BI499" s="496"/>
      <c r="BJ499" s="496"/>
      <c r="BK499" s="496"/>
      <c r="BL499" s="496"/>
      <c r="BM499" s="496"/>
      <c r="BN499" s="496"/>
      <c r="BO499" s="496"/>
      <c r="BP499" s="496"/>
      <c r="BQ499" s="496"/>
      <c r="BR499" s="496"/>
      <c r="BS499" s="496"/>
      <c r="BT499" s="496"/>
      <c r="BU499" s="496"/>
      <c r="BV499" s="496"/>
      <c r="BW499" s="496"/>
      <c r="BX499" s="496"/>
      <c r="BY499" s="496"/>
      <c r="BZ499" s="496"/>
      <c r="CA499" s="496"/>
      <c r="CB499" s="496"/>
      <c r="CC499" s="496"/>
      <c r="CD499" s="496"/>
      <c r="CE499" s="496"/>
      <c r="CF499" s="496"/>
      <c r="CG499" s="496"/>
      <c r="CH499" s="496"/>
      <c r="CI499" s="496"/>
      <c r="CJ499" s="496"/>
      <c r="CK499" s="496"/>
      <c r="CL499" s="496"/>
      <c r="CM499" s="496"/>
      <c r="CN499" s="496"/>
      <c r="CO499" s="496"/>
      <c r="CP499" s="496"/>
      <c r="CQ499" s="496"/>
      <c r="CR499" s="496"/>
      <c r="CS499" s="496"/>
      <c r="CT499" s="496"/>
      <c r="CU499" s="496"/>
      <c r="CV499" s="496"/>
      <c r="CW499" s="496"/>
      <c r="CX499" s="496"/>
      <c r="CY499" s="496"/>
      <c r="CZ499" s="496"/>
      <c r="DA499" s="496"/>
      <c r="DB499" s="496"/>
      <c r="DC499" s="496"/>
      <c r="DD499" s="496"/>
      <c r="DE499" s="496"/>
      <c r="DF499" s="496"/>
      <c r="DG499" s="496"/>
      <c r="DH499" s="496"/>
      <c r="DI499" s="496"/>
      <c r="DJ499" s="496"/>
      <c r="DK499" s="496"/>
      <c r="DL499" s="496"/>
      <c r="DM499" s="496"/>
      <c r="DN499" s="496"/>
      <c r="DO499" s="496"/>
      <c r="DP499" s="496"/>
      <c r="DQ499" s="496"/>
      <c r="DR499" s="496"/>
      <c r="DS499" s="496"/>
      <c r="DT499" s="496"/>
      <c r="DU499" s="496"/>
      <c r="DV499" s="496"/>
      <c r="DW499" s="496"/>
      <c r="DX499" s="496"/>
      <c r="DY499" s="496"/>
      <c r="DZ499" s="496"/>
      <c r="EA499" s="496"/>
      <c r="EB499" s="496"/>
      <c r="EC499" s="496"/>
      <c r="ED499" s="496"/>
      <c r="EE499" s="496"/>
      <c r="EF499" s="496"/>
      <c r="EG499" s="496"/>
      <c r="EH499" s="496"/>
      <c r="EI499" s="496"/>
      <c r="EJ499" s="496"/>
      <c r="EK499" s="496"/>
      <c r="EL499" s="496"/>
      <c r="EM499" s="496"/>
      <c r="EN499" s="496"/>
      <c r="EO499" s="496"/>
      <c r="EP499" s="496"/>
      <c r="EQ499" s="496"/>
      <c r="ER499" s="496"/>
      <c r="ES499" s="496"/>
      <c r="ET499" s="496"/>
      <c r="EU499" s="496"/>
      <c r="EV499" s="496"/>
      <c r="EW499" s="496"/>
      <c r="EX499" s="496"/>
      <c r="EY499" s="496"/>
      <c r="EZ499" s="496"/>
      <c r="FA499" s="496"/>
      <c r="FB499" s="496"/>
      <c r="FC499" s="496"/>
      <c r="FD499" s="496"/>
      <c r="FE499" s="496"/>
      <c r="FF499" s="496"/>
      <c r="FG499" s="496"/>
      <c r="FH499" s="496"/>
      <c r="FI499" s="496"/>
      <c r="FJ499" s="496"/>
      <c r="FK499" s="496"/>
      <c r="FL499" s="496"/>
      <c r="FM499" s="496"/>
      <c r="FN499" s="496"/>
      <c r="FO499" s="496"/>
      <c r="FP499" s="496"/>
      <c r="FQ499" s="496"/>
      <c r="FR499" s="496"/>
      <c r="FS499" s="496"/>
      <c r="FT499" s="496"/>
      <c r="FU499" s="496"/>
      <c r="FV499" s="496"/>
      <c r="FW499" s="496"/>
      <c r="FX499" s="496"/>
      <c r="FY499" s="496"/>
      <c r="FZ499" s="496"/>
      <c r="GA499" s="496"/>
      <c r="GB499" s="496"/>
      <c r="GC499" s="496"/>
      <c r="GD499" s="496"/>
      <c r="GE499" s="496"/>
      <c r="GF499" s="496"/>
      <c r="GG499" s="496"/>
      <c r="GH499" s="496"/>
      <c r="GI499" s="496"/>
      <c r="GJ499" s="496"/>
      <c r="GK499" s="496"/>
      <c r="GL499" s="496"/>
      <c r="GM499" s="496"/>
      <c r="GN499" s="496"/>
      <c r="GO499" s="496"/>
      <c r="GP499" s="496"/>
      <c r="GQ499" s="496"/>
      <c r="GR499" s="496"/>
      <c r="GS499" s="496"/>
      <c r="GT499" s="496"/>
      <c r="GU499" s="496"/>
      <c r="GV499" s="496"/>
      <c r="GW499" s="496"/>
      <c r="GX499" s="496"/>
      <c r="GY499" s="496"/>
      <c r="GZ499" s="496"/>
      <c r="HA499" s="496"/>
      <c r="HB499" s="496"/>
      <c r="HC499" s="496"/>
      <c r="HD499" s="496"/>
      <c r="HE499" s="496"/>
      <c r="HF499" s="496"/>
      <c r="HG499" s="496"/>
      <c r="HH499" s="496"/>
      <c r="HI499" s="496"/>
      <c r="HJ499" s="496"/>
      <c r="HK499" s="496"/>
      <c r="HL499" s="496"/>
      <c r="HM499" s="496"/>
      <c r="HN499" s="496"/>
      <c r="HO499" s="496"/>
      <c r="HP499" s="496"/>
      <c r="HQ499" s="496"/>
      <c r="HR499" s="496"/>
      <c r="HS499" s="496"/>
      <c r="HT499" s="496"/>
      <c r="HU499" s="496"/>
      <c r="HV499" s="496"/>
      <c r="HW499" s="496"/>
      <c r="HX499" s="496"/>
      <c r="HY499" s="496"/>
      <c r="HZ499" s="496"/>
      <c r="IA499" s="496"/>
      <c r="IB499" s="496"/>
      <c r="IC499" s="496"/>
      <c r="ID499" s="496"/>
      <c r="IE499" s="496"/>
      <c r="IF499" s="496"/>
      <c r="IG499" s="496"/>
      <c r="IH499" s="496"/>
      <c r="II499" s="496"/>
      <c r="IJ499" s="496"/>
      <c r="IK499" s="496"/>
      <c r="IL499" s="496"/>
      <c r="IM499" s="496"/>
      <c r="IN499" s="496"/>
      <c r="IO499" s="496"/>
      <c r="IP499" s="496"/>
      <c r="IQ499" s="496"/>
      <c r="IR499" s="496"/>
      <c r="IS499" s="496"/>
      <c r="IT499" s="496"/>
      <c r="IU499" s="496"/>
      <c r="IV499" s="496"/>
      <c r="IW499" s="496"/>
    </row>
    <row r="500" customFormat="false" ht="12.75" hidden="false" customHeight="false" outlineLevel="1" collapsed="false">
      <c r="A500" s="383"/>
      <c r="B500" s="503"/>
      <c r="C500" s="503"/>
      <c r="D500" s="503"/>
      <c r="E500" s="503"/>
      <c r="F500" s="503"/>
      <c r="G500" s="503"/>
      <c r="H500" s="503"/>
      <c r="I500" s="503"/>
      <c r="J500" s="503"/>
      <c r="K500" s="503"/>
      <c r="L500" s="503"/>
      <c r="M500" s="503"/>
      <c r="N500" s="503"/>
      <c r="O500" s="503"/>
      <c r="P500" s="503"/>
      <c r="Q500" s="503"/>
      <c r="R500" s="503"/>
      <c r="S500" s="503"/>
      <c r="T500" s="503"/>
      <c r="U500" s="503"/>
      <c r="V500" s="496"/>
      <c r="W500" s="496"/>
      <c r="X500" s="496"/>
      <c r="Y500" s="496"/>
      <c r="Z500" s="496"/>
      <c r="AA500" s="496"/>
      <c r="AB500" s="496"/>
      <c r="AC500" s="496"/>
      <c r="AD500" s="496"/>
      <c r="AE500" s="496"/>
      <c r="AF500" s="496"/>
      <c r="AG500" s="496"/>
      <c r="AH500" s="496"/>
      <c r="AI500" s="496"/>
      <c r="AJ500" s="496"/>
      <c r="AK500" s="496"/>
      <c r="AL500" s="496"/>
      <c r="AM500" s="496"/>
      <c r="AN500" s="496"/>
      <c r="AO500" s="496"/>
      <c r="AP500" s="496"/>
      <c r="AQ500" s="496"/>
      <c r="AR500" s="496"/>
      <c r="AS500" s="496"/>
      <c r="AT500" s="496"/>
      <c r="AU500" s="496"/>
      <c r="AV500" s="496"/>
      <c r="AW500" s="496"/>
      <c r="AX500" s="496"/>
      <c r="AY500" s="496"/>
      <c r="AZ500" s="496"/>
      <c r="BA500" s="496"/>
      <c r="BB500" s="496"/>
      <c r="BC500" s="496"/>
      <c r="BD500" s="496"/>
      <c r="BE500" s="496"/>
      <c r="BF500" s="496"/>
      <c r="BG500" s="496"/>
      <c r="BH500" s="496"/>
      <c r="BI500" s="496"/>
      <c r="BJ500" s="496"/>
      <c r="BK500" s="496"/>
      <c r="BL500" s="496"/>
      <c r="BM500" s="496"/>
      <c r="BN500" s="496"/>
      <c r="BO500" s="496"/>
      <c r="BP500" s="496"/>
      <c r="BQ500" s="496"/>
      <c r="BR500" s="496"/>
      <c r="BS500" s="496"/>
      <c r="BT500" s="496"/>
      <c r="BU500" s="496"/>
      <c r="BV500" s="496"/>
      <c r="BW500" s="496"/>
      <c r="BX500" s="496"/>
      <c r="BY500" s="496"/>
      <c r="BZ500" s="496"/>
      <c r="CA500" s="496"/>
      <c r="CB500" s="496"/>
      <c r="CC500" s="496"/>
      <c r="CD500" s="496"/>
      <c r="CE500" s="496"/>
      <c r="CF500" s="496"/>
      <c r="CG500" s="496"/>
      <c r="CH500" s="496"/>
      <c r="CI500" s="496"/>
      <c r="CJ500" s="496"/>
      <c r="CK500" s="496"/>
      <c r="CL500" s="496"/>
      <c r="CM500" s="496"/>
      <c r="CN500" s="496"/>
      <c r="CO500" s="496"/>
      <c r="CP500" s="496"/>
      <c r="CQ500" s="496"/>
      <c r="CR500" s="496"/>
      <c r="CS500" s="496"/>
      <c r="CT500" s="496"/>
      <c r="CU500" s="496"/>
      <c r="CV500" s="496"/>
      <c r="CW500" s="496"/>
      <c r="CX500" s="496"/>
      <c r="CY500" s="496"/>
      <c r="CZ500" s="496"/>
      <c r="DA500" s="496"/>
      <c r="DB500" s="496"/>
      <c r="DC500" s="496"/>
      <c r="DD500" s="496"/>
      <c r="DE500" s="496"/>
      <c r="DF500" s="496"/>
      <c r="DG500" s="496"/>
      <c r="DH500" s="496"/>
      <c r="DI500" s="496"/>
      <c r="DJ500" s="496"/>
      <c r="DK500" s="496"/>
      <c r="DL500" s="496"/>
      <c r="DM500" s="496"/>
      <c r="DN500" s="496"/>
      <c r="DO500" s="496"/>
      <c r="DP500" s="496"/>
      <c r="DQ500" s="496"/>
      <c r="DR500" s="496"/>
      <c r="DS500" s="496"/>
      <c r="DT500" s="496"/>
      <c r="DU500" s="496"/>
      <c r="DV500" s="496"/>
      <c r="DW500" s="496"/>
      <c r="DX500" s="496"/>
      <c r="DY500" s="496"/>
      <c r="DZ500" s="496"/>
      <c r="EA500" s="496"/>
      <c r="EB500" s="496"/>
      <c r="EC500" s="496"/>
      <c r="ED500" s="496"/>
      <c r="EE500" s="496"/>
      <c r="EF500" s="496"/>
      <c r="EG500" s="496"/>
      <c r="EH500" s="496"/>
      <c r="EI500" s="496"/>
      <c r="EJ500" s="496"/>
      <c r="EK500" s="496"/>
      <c r="EL500" s="496"/>
      <c r="EM500" s="496"/>
      <c r="EN500" s="496"/>
      <c r="EO500" s="496"/>
      <c r="EP500" s="496"/>
      <c r="EQ500" s="496"/>
      <c r="ER500" s="496"/>
      <c r="ES500" s="496"/>
      <c r="ET500" s="496"/>
      <c r="EU500" s="496"/>
      <c r="EV500" s="496"/>
      <c r="EW500" s="496"/>
      <c r="EX500" s="496"/>
      <c r="EY500" s="496"/>
      <c r="EZ500" s="496"/>
      <c r="FA500" s="496"/>
      <c r="FB500" s="496"/>
      <c r="FC500" s="496"/>
      <c r="FD500" s="496"/>
      <c r="FE500" s="496"/>
      <c r="FF500" s="496"/>
      <c r="FG500" s="496"/>
      <c r="FH500" s="496"/>
      <c r="FI500" s="496"/>
      <c r="FJ500" s="496"/>
      <c r="FK500" s="496"/>
      <c r="FL500" s="496"/>
      <c r="FM500" s="496"/>
      <c r="FN500" s="496"/>
      <c r="FO500" s="496"/>
      <c r="FP500" s="496"/>
      <c r="FQ500" s="496"/>
      <c r="FR500" s="496"/>
      <c r="FS500" s="496"/>
      <c r="FT500" s="496"/>
      <c r="FU500" s="496"/>
      <c r="FV500" s="496"/>
      <c r="FW500" s="496"/>
      <c r="FX500" s="496"/>
      <c r="FY500" s="496"/>
      <c r="FZ500" s="496"/>
      <c r="GA500" s="496"/>
      <c r="GB500" s="496"/>
      <c r="GC500" s="496"/>
      <c r="GD500" s="496"/>
      <c r="GE500" s="496"/>
      <c r="GF500" s="496"/>
      <c r="GG500" s="496"/>
      <c r="GH500" s="496"/>
      <c r="GI500" s="496"/>
      <c r="GJ500" s="496"/>
      <c r="GK500" s="496"/>
      <c r="GL500" s="496"/>
      <c r="GM500" s="496"/>
      <c r="GN500" s="496"/>
      <c r="GO500" s="496"/>
      <c r="GP500" s="496"/>
      <c r="GQ500" s="496"/>
      <c r="GR500" s="496"/>
      <c r="GS500" s="496"/>
      <c r="GT500" s="496"/>
      <c r="GU500" s="496"/>
      <c r="GV500" s="496"/>
      <c r="GW500" s="496"/>
      <c r="GX500" s="496"/>
      <c r="GY500" s="496"/>
      <c r="GZ500" s="496"/>
      <c r="HA500" s="496"/>
      <c r="HB500" s="496"/>
      <c r="HC500" s="496"/>
      <c r="HD500" s="496"/>
      <c r="HE500" s="496"/>
      <c r="HF500" s="496"/>
      <c r="HG500" s="496"/>
      <c r="HH500" s="496"/>
      <c r="HI500" s="496"/>
      <c r="HJ500" s="496"/>
      <c r="HK500" s="496"/>
      <c r="HL500" s="496"/>
      <c r="HM500" s="496"/>
      <c r="HN500" s="496"/>
      <c r="HO500" s="496"/>
      <c r="HP500" s="496"/>
      <c r="HQ500" s="496"/>
      <c r="HR500" s="496"/>
      <c r="HS500" s="496"/>
      <c r="HT500" s="496"/>
      <c r="HU500" s="496"/>
      <c r="HV500" s="496"/>
      <c r="HW500" s="496"/>
      <c r="HX500" s="496"/>
      <c r="HY500" s="496"/>
      <c r="HZ500" s="496"/>
      <c r="IA500" s="496"/>
      <c r="IB500" s="496"/>
      <c r="IC500" s="496"/>
      <c r="ID500" s="496"/>
      <c r="IE500" s="496"/>
      <c r="IF500" s="496"/>
      <c r="IG500" s="496"/>
      <c r="IH500" s="496"/>
      <c r="II500" s="496"/>
      <c r="IJ500" s="496"/>
      <c r="IK500" s="496"/>
      <c r="IL500" s="496"/>
      <c r="IM500" s="496"/>
      <c r="IN500" s="496"/>
      <c r="IO500" s="496"/>
      <c r="IP500" s="496"/>
      <c r="IQ500" s="496"/>
      <c r="IR500" s="496"/>
      <c r="IS500" s="496"/>
      <c r="IT500" s="496"/>
      <c r="IU500" s="496"/>
      <c r="IV500" s="496"/>
      <c r="IW500" s="496"/>
    </row>
    <row r="501" customFormat="false" ht="12.75" hidden="false" customHeight="false" outlineLevel="1" collapsed="false">
      <c r="A501" s="383"/>
      <c r="B501" s="503"/>
      <c r="C501" s="503"/>
      <c r="D501" s="503"/>
      <c r="E501" s="503"/>
      <c r="F501" s="503"/>
      <c r="G501" s="503"/>
      <c r="H501" s="503"/>
      <c r="I501" s="503"/>
      <c r="J501" s="503"/>
      <c r="K501" s="503"/>
      <c r="L501" s="503"/>
      <c r="M501" s="503"/>
      <c r="N501" s="503"/>
      <c r="O501" s="503"/>
      <c r="P501" s="503"/>
      <c r="Q501" s="503"/>
      <c r="R501" s="503"/>
      <c r="S501" s="503"/>
      <c r="T501" s="503"/>
      <c r="U501" s="503"/>
      <c r="V501" s="496"/>
      <c r="W501" s="496"/>
      <c r="X501" s="496"/>
      <c r="Y501" s="496"/>
      <c r="Z501" s="496"/>
      <c r="AA501" s="496"/>
      <c r="AB501" s="496"/>
      <c r="AC501" s="496"/>
      <c r="AD501" s="496"/>
      <c r="AE501" s="496"/>
      <c r="AF501" s="496"/>
      <c r="AG501" s="496"/>
      <c r="AH501" s="496"/>
      <c r="AI501" s="496"/>
      <c r="AJ501" s="496"/>
      <c r="AK501" s="496"/>
      <c r="AL501" s="496"/>
      <c r="AM501" s="496"/>
      <c r="AN501" s="496"/>
      <c r="AO501" s="496"/>
      <c r="AP501" s="496"/>
      <c r="AQ501" s="496"/>
      <c r="AR501" s="496"/>
      <c r="AS501" s="496"/>
      <c r="AT501" s="496"/>
      <c r="AU501" s="496"/>
      <c r="AV501" s="496"/>
      <c r="AW501" s="496"/>
      <c r="AX501" s="496"/>
      <c r="AY501" s="496"/>
      <c r="AZ501" s="496"/>
      <c r="BA501" s="496"/>
      <c r="BB501" s="496"/>
      <c r="BC501" s="496"/>
      <c r="BD501" s="496"/>
      <c r="BE501" s="496"/>
      <c r="BF501" s="496"/>
      <c r="BG501" s="496"/>
      <c r="BH501" s="496"/>
      <c r="BI501" s="496"/>
      <c r="BJ501" s="496"/>
      <c r="BK501" s="496"/>
      <c r="BL501" s="496"/>
      <c r="BM501" s="496"/>
      <c r="BN501" s="496"/>
      <c r="BO501" s="496"/>
      <c r="BP501" s="496"/>
      <c r="BQ501" s="496"/>
      <c r="BR501" s="496"/>
      <c r="BS501" s="496"/>
      <c r="BT501" s="496"/>
      <c r="BU501" s="496"/>
      <c r="BV501" s="496"/>
      <c r="BW501" s="496"/>
      <c r="BX501" s="496"/>
      <c r="BY501" s="496"/>
      <c r="BZ501" s="496"/>
      <c r="CA501" s="496"/>
      <c r="CB501" s="496"/>
      <c r="CC501" s="496"/>
      <c r="CD501" s="496"/>
      <c r="CE501" s="496"/>
      <c r="CF501" s="496"/>
      <c r="CG501" s="496"/>
      <c r="CH501" s="496"/>
      <c r="CI501" s="496"/>
      <c r="CJ501" s="496"/>
      <c r="CK501" s="496"/>
      <c r="CL501" s="496"/>
      <c r="CM501" s="496"/>
      <c r="CN501" s="496"/>
      <c r="CO501" s="496"/>
      <c r="CP501" s="496"/>
      <c r="CQ501" s="496"/>
      <c r="CR501" s="496"/>
      <c r="CS501" s="496"/>
      <c r="CT501" s="496"/>
      <c r="CU501" s="496"/>
      <c r="CV501" s="496"/>
      <c r="CW501" s="496"/>
      <c r="CX501" s="496"/>
      <c r="CY501" s="496"/>
      <c r="CZ501" s="496"/>
      <c r="DA501" s="496"/>
      <c r="DB501" s="496"/>
      <c r="DC501" s="496"/>
      <c r="DD501" s="496"/>
      <c r="DE501" s="496"/>
      <c r="DF501" s="496"/>
      <c r="DG501" s="496"/>
      <c r="DH501" s="496"/>
      <c r="DI501" s="496"/>
      <c r="DJ501" s="496"/>
      <c r="DK501" s="496"/>
      <c r="DL501" s="496"/>
      <c r="DM501" s="496"/>
      <c r="DN501" s="496"/>
      <c r="DO501" s="496"/>
      <c r="DP501" s="496"/>
      <c r="DQ501" s="496"/>
      <c r="DR501" s="496"/>
      <c r="DS501" s="496"/>
      <c r="DT501" s="496"/>
      <c r="DU501" s="496"/>
      <c r="DV501" s="496"/>
      <c r="DW501" s="496"/>
      <c r="DX501" s="496"/>
      <c r="DY501" s="496"/>
      <c r="DZ501" s="496"/>
      <c r="EA501" s="496"/>
      <c r="EB501" s="496"/>
      <c r="EC501" s="496"/>
      <c r="ED501" s="496"/>
      <c r="EE501" s="496"/>
      <c r="EF501" s="496"/>
      <c r="EG501" s="496"/>
      <c r="EH501" s="496"/>
      <c r="EI501" s="496"/>
      <c r="EJ501" s="496"/>
      <c r="EK501" s="496"/>
      <c r="EL501" s="496"/>
      <c r="EM501" s="496"/>
      <c r="EN501" s="496"/>
      <c r="EO501" s="496"/>
      <c r="EP501" s="496"/>
      <c r="EQ501" s="496"/>
      <c r="ER501" s="496"/>
      <c r="ES501" s="496"/>
      <c r="ET501" s="496"/>
      <c r="EU501" s="496"/>
      <c r="EV501" s="496"/>
      <c r="EW501" s="496"/>
      <c r="EX501" s="496"/>
      <c r="EY501" s="496"/>
      <c r="EZ501" s="496"/>
      <c r="FA501" s="496"/>
      <c r="FB501" s="496"/>
      <c r="FC501" s="496"/>
      <c r="FD501" s="496"/>
      <c r="FE501" s="496"/>
      <c r="FF501" s="496"/>
      <c r="FG501" s="496"/>
      <c r="FH501" s="496"/>
      <c r="FI501" s="496"/>
      <c r="FJ501" s="496"/>
      <c r="FK501" s="496"/>
      <c r="FL501" s="496"/>
      <c r="FM501" s="496"/>
      <c r="FN501" s="496"/>
      <c r="FO501" s="496"/>
      <c r="FP501" s="496"/>
      <c r="FQ501" s="496"/>
      <c r="FR501" s="496"/>
      <c r="FS501" s="496"/>
      <c r="FT501" s="496"/>
      <c r="FU501" s="496"/>
      <c r="FV501" s="496"/>
      <c r="FW501" s="496"/>
      <c r="FX501" s="496"/>
      <c r="FY501" s="496"/>
      <c r="FZ501" s="496"/>
      <c r="GA501" s="496"/>
      <c r="GB501" s="496"/>
      <c r="GC501" s="496"/>
      <c r="GD501" s="496"/>
      <c r="GE501" s="496"/>
      <c r="GF501" s="496"/>
      <c r="GG501" s="496"/>
      <c r="GH501" s="496"/>
      <c r="GI501" s="496"/>
      <c r="GJ501" s="496"/>
      <c r="GK501" s="496"/>
      <c r="GL501" s="496"/>
      <c r="GM501" s="496"/>
      <c r="GN501" s="496"/>
      <c r="GO501" s="496"/>
      <c r="GP501" s="496"/>
      <c r="GQ501" s="496"/>
      <c r="GR501" s="496"/>
      <c r="GS501" s="496"/>
      <c r="GT501" s="496"/>
      <c r="GU501" s="496"/>
      <c r="GV501" s="496"/>
      <c r="GW501" s="496"/>
      <c r="GX501" s="496"/>
      <c r="GY501" s="496"/>
      <c r="GZ501" s="496"/>
      <c r="HA501" s="496"/>
      <c r="HB501" s="496"/>
      <c r="HC501" s="496"/>
      <c r="HD501" s="496"/>
      <c r="HE501" s="496"/>
      <c r="HF501" s="496"/>
      <c r="HG501" s="496"/>
      <c r="HH501" s="496"/>
      <c r="HI501" s="496"/>
      <c r="HJ501" s="496"/>
      <c r="HK501" s="496"/>
      <c r="HL501" s="496"/>
      <c r="HM501" s="496"/>
      <c r="HN501" s="496"/>
      <c r="HO501" s="496"/>
      <c r="HP501" s="496"/>
      <c r="HQ501" s="496"/>
      <c r="HR501" s="496"/>
      <c r="HS501" s="496"/>
      <c r="HT501" s="496"/>
      <c r="HU501" s="496"/>
      <c r="HV501" s="496"/>
      <c r="HW501" s="496"/>
      <c r="HX501" s="496"/>
      <c r="HY501" s="496"/>
      <c r="HZ501" s="496"/>
      <c r="IA501" s="496"/>
      <c r="IB501" s="496"/>
      <c r="IC501" s="496"/>
      <c r="ID501" s="496"/>
      <c r="IE501" s="496"/>
      <c r="IF501" s="496"/>
      <c r="IG501" s="496"/>
      <c r="IH501" s="496"/>
      <c r="II501" s="496"/>
      <c r="IJ501" s="496"/>
      <c r="IK501" s="496"/>
      <c r="IL501" s="496"/>
      <c r="IM501" s="496"/>
      <c r="IN501" s="496"/>
      <c r="IO501" s="496"/>
      <c r="IP501" s="496"/>
      <c r="IQ501" s="496"/>
      <c r="IR501" s="496"/>
      <c r="IS501" s="496"/>
      <c r="IT501" s="496"/>
      <c r="IU501" s="496"/>
      <c r="IV501" s="496"/>
      <c r="IW501" s="496"/>
    </row>
    <row r="502" customFormat="false" ht="12.75" hidden="false" customHeight="false" outlineLevel="1" collapsed="false">
      <c r="A502" s="383"/>
      <c r="B502" s="503"/>
      <c r="C502" s="503"/>
      <c r="D502" s="503"/>
      <c r="E502" s="503"/>
      <c r="F502" s="503"/>
      <c r="G502" s="503"/>
      <c r="H502" s="503"/>
      <c r="I502" s="503"/>
      <c r="J502" s="503"/>
      <c r="K502" s="503"/>
      <c r="L502" s="503"/>
      <c r="M502" s="503"/>
      <c r="N502" s="503"/>
      <c r="O502" s="503"/>
      <c r="P502" s="503"/>
      <c r="Q502" s="503"/>
      <c r="R502" s="503"/>
      <c r="S502" s="503"/>
      <c r="T502" s="503"/>
      <c r="U502" s="503"/>
      <c r="V502" s="496"/>
      <c r="W502" s="496"/>
      <c r="X502" s="496"/>
      <c r="Y502" s="496"/>
      <c r="Z502" s="496"/>
      <c r="AA502" s="496"/>
      <c r="AB502" s="496"/>
      <c r="AC502" s="496"/>
      <c r="AD502" s="496"/>
      <c r="AE502" s="496"/>
      <c r="AF502" s="496"/>
      <c r="AG502" s="496"/>
      <c r="AH502" s="496"/>
      <c r="AI502" s="496"/>
      <c r="AJ502" s="496"/>
      <c r="AK502" s="496"/>
      <c r="AL502" s="496"/>
      <c r="AM502" s="496"/>
      <c r="AN502" s="496"/>
      <c r="AO502" s="496"/>
      <c r="AP502" s="496"/>
      <c r="AQ502" s="496"/>
      <c r="AR502" s="496"/>
      <c r="AS502" s="496"/>
      <c r="AT502" s="496"/>
      <c r="AU502" s="496"/>
      <c r="AV502" s="496"/>
      <c r="AW502" s="496"/>
      <c r="AX502" s="496"/>
      <c r="AY502" s="496"/>
      <c r="AZ502" s="496"/>
      <c r="BA502" s="496"/>
      <c r="BB502" s="496"/>
      <c r="BC502" s="496"/>
      <c r="BD502" s="496"/>
      <c r="BE502" s="496"/>
      <c r="BF502" s="496"/>
      <c r="BG502" s="496"/>
      <c r="BH502" s="496"/>
      <c r="BI502" s="496"/>
      <c r="BJ502" s="496"/>
      <c r="BK502" s="496"/>
      <c r="BL502" s="496"/>
      <c r="BM502" s="496"/>
      <c r="BN502" s="496"/>
      <c r="BO502" s="496"/>
      <c r="BP502" s="496"/>
      <c r="BQ502" s="496"/>
      <c r="BR502" s="496"/>
      <c r="BS502" s="496"/>
      <c r="BT502" s="496"/>
      <c r="BU502" s="496"/>
      <c r="BV502" s="496"/>
      <c r="BW502" s="496"/>
      <c r="BX502" s="496"/>
      <c r="BY502" s="496"/>
      <c r="BZ502" s="496"/>
      <c r="CA502" s="496"/>
      <c r="CB502" s="496"/>
      <c r="CC502" s="496"/>
      <c r="CD502" s="496"/>
      <c r="CE502" s="496"/>
      <c r="CF502" s="496"/>
      <c r="CG502" s="496"/>
      <c r="CH502" s="496"/>
      <c r="CI502" s="496"/>
      <c r="CJ502" s="496"/>
      <c r="CK502" s="496"/>
      <c r="CL502" s="496"/>
      <c r="CM502" s="496"/>
      <c r="CN502" s="496"/>
      <c r="CO502" s="496"/>
      <c r="CP502" s="496"/>
      <c r="CQ502" s="496"/>
      <c r="CR502" s="496"/>
      <c r="CS502" s="496"/>
      <c r="CT502" s="496"/>
      <c r="CU502" s="496"/>
      <c r="CV502" s="496"/>
      <c r="CW502" s="496"/>
      <c r="CX502" s="496"/>
      <c r="CY502" s="496"/>
      <c r="CZ502" s="496"/>
      <c r="DA502" s="496"/>
      <c r="DB502" s="496"/>
      <c r="DC502" s="496"/>
      <c r="DD502" s="496"/>
      <c r="DE502" s="496"/>
      <c r="DF502" s="496"/>
      <c r="DG502" s="496"/>
      <c r="DH502" s="496"/>
      <c r="DI502" s="496"/>
      <c r="DJ502" s="496"/>
      <c r="DK502" s="496"/>
      <c r="DL502" s="496"/>
      <c r="DM502" s="496"/>
      <c r="DN502" s="496"/>
      <c r="DO502" s="496"/>
      <c r="DP502" s="496"/>
      <c r="DQ502" s="496"/>
      <c r="DR502" s="496"/>
      <c r="DS502" s="496"/>
      <c r="DT502" s="496"/>
      <c r="DU502" s="496"/>
      <c r="DV502" s="496"/>
      <c r="DW502" s="496"/>
      <c r="DX502" s="496"/>
      <c r="DY502" s="496"/>
      <c r="DZ502" s="496"/>
      <c r="EA502" s="496"/>
      <c r="EB502" s="496"/>
      <c r="EC502" s="496"/>
      <c r="ED502" s="496"/>
      <c r="EE502" s="496"/>
      <c r="EF502" s="496"/>
      <c r="EG502" s="496"/>
      <c r="EH502" s="496"/>
      <c r="EI502" s="496"/>
      <c r="EJ502" s="496"/>
      <c r="EK502" s="496"/>
      <c r="EL502" s="496"/>
      <c r="EM502" s="496"/>
      <c r="EN502" s="496"/>
      <c r="EO502" s="496"/>
      <c r="EP502" s="496"/>
      <c r="EQ502" s="496"/>
      <c r="ER502" s="496"/>
      <c r="ES502" s="496"/>
      <c r="ET502" s="496"/>
      <c r="EU502" s="496"/>
      <c r="EV502" s="496"/>
      <c r="EW502" s="496"/>
      <c r="EX502" s="496"/>
      <c r="EY502" s="496"/>
      <c r="EZ502" s="496"/>
      <c r="FA502" s="496"/>
      <c r="FB502" s="496"/>
      <c r="FC502" s="496"/>
      <c r="FD502" s="496"/>
      <c r="FE502" s="496"/>
      <c r="FF502" s="496"/>
      <c r="FG502" s="496"/>
      <c r="FH502" s="496"/>
      <c r="FI502" s="496"/>
      <c r="FJ502" s="496"/>
      <c r="FK502" s="496"/>
      <c r="FL502" s="496"/>
      <c r="FM502" s="496"/>
      <c r="FN502" s="496"/>
      <c r="FO502" s="496"/>
      <c r="FP502" s="496"/>
      <c r="FQ502" s="496"/>
      <c r="FR502" s="496"/>
      <c r="FS502" s="496"/>
      <c r="FT502" s="496"/>
      <c r="FU502" s="496"/>
      <c r="FV502" s="496"/>
      <c r="FW502" s="496"/>
      <c r="FX502" s="496"/>
      <c r="FY502" s="496"/>
      <c r="FZ502" s="496"/>
      <c r="GA502" s="496"/>
      <c r="GB502" s="496"/>
      <c r="GC502" s="496"/>
      <c r="GD502" s="496"/>
      <c r="GE502" s="496"/>
      <c r="GF502" s="496"/>
      <c r="GG502" s="496"/>
      <c r="GH502" s="496"/>
      <c r="GI502" s="496"/>
      <c r="GJ502" s="496"/>
      <c r="GK502" s="496"/>
      <c r="GL502" s="496"/>
      <c r="GM502" s="496"/>
      <c r="GN502" s="496"/>
      <c r="GO502" s="496"/>
      <c r="GP502" s="496"/>
      <c r="GQ502" s="496"/>
      <c r="GR502" s="496"/>
      <c r="GS502" s="496"/>
      <c r="GT502" s="496"/>
      <c r="GU502" s="496"/>
      <c r="GV502" s="496"/>
      <c r="GW502" s="496"/>
      <c r="GX502" s="496"/>
      <c r="GY502" s="496"/>
      <c r="GZ502" s="496"/>
      <c r="HA502" s="496"/>
      <c r="HB502" s="496"/>
      <c r="HC502" s="496"/>
      <c r="HD502" s="496"/>
      <c r="HE502" s="496"/>
      <c r="HF502" s="496"/>
      <c r="HG502" s="496"/>
      <c r="HH502" s="496"/>
      <c r="HI502" s="496"/>
      <c r="HJ502" s="496"/>
      <c r="HK502" s="496"/>
      <c r="HL502" s="496"/>
      <c r="HM502" s="496"/>
      <c r="HN502" s="496"/>
      <c r="HO502" s="496"/>
      <c r="HP502" s="496"/>
      <c r="HQ502" s="496"/>
      <c r="HR502" s="496"/>
      <c r="HS502" s="496"/>
      <c r="HT502" s="496"/>
      <c r="HU502" s="496"/>
      <c r="HV502" s="496"/>
      <c r="HW502" s="496"/>
      <c r="HX502" s="496"/>
      <c r="HY502" s="496"/>
      <c r="HZ502" s="496"/>
      <c r="IA502" s="496"/>
      <c r="IB502" s="496"/>
      <c r="IC502" s="496"/>
      <c r="ID502" s="496"/>
      <c r="IE502" s="496"/>
      <c r="IF502" s="496"/>
      <c r="IG502" s="496"/>
      <c r="IH502" s="496"/>
      <c r="II502" s="496"/>
      <c r="IJ502" s="496"/>
      <c r="IK502" s="496"/>
      <c r="IL502" s="496"/>
      <c r="IM502" s="496"/>
      <c r="IN502" s="496"/>
      <c r="IO502" s="496"/>
      <c r="IP502" s="496"/>
      <c r="IQ502" s="496"/>
      <c r="IR502" s="496"/>
      <c r="IS502" s="496"/>
      <c r="IT502" s="496"/>
      <c r="IU502" s="496"/>
      <c r="IV502" s="496"/>
      <c r="IW502" s="496"/>
    </row>
    <row r="503" customFormat="false" ht="12.75" hidden="false" customHeight="false" outlineLevel="1" collapsed="false">
      <c r="A503" s="477"/>
      <c r="B503" s="503"/>
      <c r="C503" s="503"/>
      <c r="D503" s="503"/>
      <c r="E503" s="503"/>
      <c r="F503" s="503"/>
      <c r="G503" s="503"/>
      <c r="H503" s="503"/>
      <c r="I503" s="503"/>
      <c r="J503" s="503"/>
      <c r="K503" s="503"/>
      <c r="L503" s="503"/>
      <c r="M503" s="503"/>
      <c r="N503" s="503"/>
      <c r="O503" s="503"/>
      <c r="P503" s="503"/>
      <c r="Q503" s="503"/>
      <c r="R503" s="503"/>
      <c r="S503" s="503"/>
      <c r="T503" s="503"/>
      <c r="U503" s="503"/>
      <c r="V503" s="496"/>
      <c r="W503" s="496"/>
      <c r="X503" s="496"/>
      <c r="Y503" s="496"/>
      <c r="Z503" s="496"/>
      <c r="AA503" s="496"/>
      <c r="AB503" s="496"/>
      <c r="AC503" s="496"/>
      <c r="AD503" s="496"/>
      <c r="AE503" s="496"/>
      <c r="AF503" s="496"/>
      <c r="AG503" s="496"/>
      <c r="AH503" s="496"/>
      <c r="AI503" s="496"/>
      <c r="AJ503" s="496"/>
      <c r="AK503" s="496"/>
      <c r="AL503" s="496"/>
      <c r="AM503" s="496"/>
      <c r="AN503" s="496"/>
      <c r="AO503" s="496"/>
      <c r="AP503" s="496"/>
      <c r="AQ503" s="496"/>
      <c r="AR503" s="496"/>
      <c r="AS503" s="496"/>
      <c r="AT503" s="496"/>
      <c r="AU503" s="496"/>
      <c r="AV503" s="496"/>
      <c r="AW503" s="496"/>
      <c r="AX503" s="496"/>
      <c r="AY503" s="496"/>
      <c r="AZ503" s="496"/>
      <c r="BA503" s="496"/>
      <c r="BB503" s="496"/>
      <c r="BC503" s="496"/>
      <c r="BD503" s="496"/>
      <c r="BE503" s="496"/>
      <c r="BF503" s="496"/>
      <c r="BG503" s="496"/>
      <c r="BH503" s="496"/>
      <c r="BI503" s="496"/>
      <c r="BJ503" s="496"/>
      <c r="BK503" s="496"/>
      <c r="BL503" s="496"/>
      <c r="BM503" s="496"/>
      <c r="BN503" s="496"/>
      <c r="BO503" s="496"/>
      <c r="BP503" s="496"/>
      <c r="BQ503" s="496"/>
      <c r="BR503" s="496"/>
      <c r="BS503" s="496"/>
      <c r="BT503" s="496"/>
      <c r="BU503" s="496"/>
      <c r="BV503" s="496"/>
      <c r="BW503" s="496"/>
      <c r="BX503" s="496"/>
      <c r="BY503" s="496"/>
      <c r="BZ503" s="496"/>
      <c r="CA503" s="496"/>
      <c r="CB503" s="496"/>
      <c r="CC503" s="496"/>
      <c r="CD503" s="496"/>
      <c r="CE503" s="496"/>
      <c r="CF503" s="496"/>
      <c r="CG503" s="496"/>
      <c r="CH503" s="496"/>
      <c r="CI503" s="496"/>
      <c r="CJ503" s="496"/>
      <c r="CK503" s="496"/>
      <c r="CL503" s="496"/>
      <c r="CM503" s="496"/>
      <c r="CN503" s="496"/>
      <c r="CO503" s="496"/>
      <c r="CP503" s="496"/>
      <c r="CQ503" s="496"/>
      <c r="CR503" s="496"/>
      <c r="CS503" s="496"/>
      <c r="CT503" s="496"/>
      <c r="CU503" s="496"/>
      <c r="CV503" s="496"/>
      <c r="CW503" s="496"/>
      <c r="CX503" s="496"/>
      <c r="CY503" s="496"/>
      <c r="CZ503" s="496"/>
      <c r="DA503" s="496"/>
      <c r="DB503" s="496"/>
      <c r="DC503" s="496"/>
      <c r="DD503" s="496"/>
      <c r="DE503" s="496"/>
      <c r="DF503" s="496"/>
      <c r="DG503" s="496"/>
      <c r="DH503" s="496"/>
      <c r="DI503" s="496"/>
      <c r="DJ503" s="496"/>
      <c r="DK503" s="496"/>
      <c r="DL503" s="496"/>
      <c r="DM503" s="496"/>
      <c r="DN503" s="496"/>
      <c r="DO503" s="496"/>
      <c r="DP503" s="496"/>
      <c r="DQ503" s="496"/>
      <c r="DR503" s="496"/>
      <c r="DS503" s="496"/>
      <c r="DT503" s="496"/>
      <c r="DU503" s="496"/>
      <c r="DV503" s="496"/>
      <c r="DW503" s="496"/>
      <c r="DX503" s="496"/>
      <c r="DY503" s="496"/>
      <c r="DZ503" s="496"/>
      <c r="EA503" s="496"/>
      <c r="EB503" s="496"/>
      <c r="EC503" s="496"/>
      <c r="ED503" s="496"/>
      <c r="EE503" s="496"/>
      <c r="EF503" s="496"/>
      <c r="EG503" s="496"/>
      <c r="EH503" s="496"/>
      <c r="EI503" s="496"/>
      <c r="EJ503" s="496"/>
      <c r="EK503" s="496"/>
      <c r="EL503" s="496"/>
      <c r="EM503" s="496"/>
      <c r="EN503" s="496"/>
      <c r="EO503" s="496"/>
      <c r="EP503" s="496"/>
      <c r="EQ503" s="496"/>
      <c r="ER503" s="496"/>
      <c r="ES503" s="496"/>
      <c r="ET503" s="496"/>
      <c r="EU503" s="496"/>
      <c r="EV503" s="496"/>
      <c r="EW503" s="496"/>
      <c r="EX503" s="496"/>
      <c r="EY503" s="496"/>
      <c r="EZ503" s="496"/>
      <c r="FA503" s="496"/>
      <c r="FB503" s="496"/>
      <c r="FC503" s="496"/>
      <c r="FD503" s="496"/>
      <c r="FE503" s="496"/>
      <c r="FF503" s="496"/>
      <c r="FG503" s="496"/>
      <c r="FH503" s="496"/>
      <c r="FI503" s="496"/>
      <c r="FJ503" s="496"/>
      <c r="FK503" s="496"/>
      <c r="FL503" s="496"/>
      <c r="FM503" s="496"/>
      <c r="FN503" s="496"/>
      <c r="FO503" s="496"/>
      <c r="FP503" s="496"/>
      <c r="FQ503" s="496"/>
      <c r="FR503" s="496"/>
      <c r="FS503" s="496"/>
      <c r="FT503" s="496"/>
      <c r="FU503" s="496"/>
      <c r="FV503" s="496"/>
      <c r="FW503" s="496"/>
      <c r="FX503" s="496"/>
      <c r="FY503" s="496"/>
      <c r="FZ503" s="496"/>
      <c r="GA503" s="496"/>
      <c r="GB503" s="496"/>
      <c r="GC503" s="496"/>
      <c r="GD503" s="496"/>
      <c r="GE503" s="496"/>
      <c r="GF503" s="496"/>
      <c r="GG503" s="496"/>
      <c r="GH503" s="496"/>
      <c r="GI503" s="496"/>
      <c r="GJ503" s="496"/>
      <c r="GK503" s="496"/>
      <c r="GL503" s="496"/>
      <c r="GM503" s="496"/>
      <c r="GN503" s="496"/>
      <c r="GO503" s="496"/>
      <c r="GP503" s="496"/>
      <c r="GQ503" s="496"/>
      <c r="GR503" s="496"/>
      <c r="GS503" s="496"/>
      <c r="GT503" s="496"/>
      <c r="GU503" s="496"/>
      <c r="GV503" s="496"/>
      <c r="GW503" s="496"/>
      <c r="GX503" s="496"/>
      <c r="GY503" s="496"/>
      <c r="GZ503" s="496"/>
      <c r="HA503" s="496"/>
      <c r="HB503" s="496"/>
      <c r="HC503" s="496"/>
      <c r="HD503" s="496"/>
      <c r="HE503" s="496"/>
      <c r="HF503" s="496"/>
      <c r="HG503" s="496"/>
      <c r="HH503" s="496"/>
      <c r="HI503" s="496"/>
      <c r="HJ503" s="496"/>
      <c r="HK503" s="496"/>
      <c r="HL503" s="496"/>
      <c r="HM503" s="496"/>
      <c r="HN503" s="496"/>
      <c r="HO503" s="496"/>
      <c r="HP503" s="496"/>
      <c r="HQ503" s="496"/>
      <c r="HR503" s="496"/>
      <c r="HS503" s="496"/>
      <c r="HT503" s="496"/>
      <c r="HU503" s="496"/>
      <c r="HV503" s="496"/>
      <c r="HW503" s="496"/>
      <c r="HX503" s="496"/>
      <c r="HY503" s="496"/>
      <c r="HZ503" s="496"/>
      <c r="IA503" s="496"/>
      <c r="IB503" s="496"/>
      <c r="IC503" s="496"/>
      <c r="ID503" s="496"/>
      <c r="IE503" s="496"/>
      <c r="IF503" s="496"/>
      <c r="IG503" s="496"/>
      <c r="IH503" s="496"/>
      <c r="II503" s="496"/>
      <c r="IJ503" s="496"/>
      <c r="IK503" s="496"/>
      <c r="IL503" s="496"/>
      <c r="IM503" s="496"/>
      <c r="IN503" s="496"/>
      <c r="IO503" s="496"/>
      <c r="IP503" s="496"/>
      <c r="IQ503" s="496"/>
      <c r="IR503" s="496"/>
      <c r="IS503" s="496"/>
      <c r="IT503" s="496"/>
      <c r="IU503" s="496"/>
      <c r="IV503" s="496"/>
      <c r="IW503" s="496"/>
    </row>
    <row r="504" customFormat="false" ht="12.75" hidden="false" customHeight="false" outlineLevel="1" collapsed="false">
      <c r="A504" s="0"/>
      <c r="B504" s="0"/>
      <c r="C504" s="0"/>
      <c r="D504" s="0"/>
      <c r="E504" s="0"/>
      <c r="F504" s="503"/>
      <c r="G504" s="503"/>
      <c r="H504" s="503"/>
      <c r="I504" s="503"/>
      <c r="J504" s="503"/>
      <c r="K504" s="503"/>
      <c r="L504" s="503"/>
      <c r="M504" s="503"/>
      <c r="N504" s="503"/>
      <c r="O504" s="503"/>
      <c r="P504" s="503"/>
      <c r="Q504" s="503"/>
      <c r="R504" s="503"/>
      <c r="S504" s="503"/>
      <c r="T504" s="503"/>
      <c r="U504" s="503"/>
      <c r="V504" s="507"/>
      <c r="W504" s="507"/>
      <c r="X504" s="507"/>
      <c r="Y504" s="507"/>
      <c r="Z504" s="507"/>
      <c r="AA504" s="507"/>
      <c r="AB504" s="507"/>
      <c r="AC504" s="507"/>
      <c r="AD504" s="507"/>
      <c r="AE504" s="507"/>
      <c r="AF504" s="507"/>
      <c r="AG504" s="507"/>
      <c r="AH504" s="507"/>
      <c r="AI504" s="507"/>
      <c r="AJ504" s="507"/>
      <c r="AK504" s="507"/>
      <c r="AL504" s="507"/>
      <c r="AM504" s="507"/>
      <c r="AN504" s="507"/>
      <c r="AO504" s="507"/>
      <c r="AP504" s="507"/>
      <c r="AQ504" s="507"/>
      <c r="AR504" s="507"/>
      <c r="AS504" s="507"/>
      <c r="AT504" s="507"/>
      <c r="AU504" s="507"/>
      <c r="AV504" s="507"/>
      <c r="AW504" s="507"/>
      <c r="AX504" s="507"/>
      <c r="AY504" s="507"/>
      <c r="AZ504" s="507"/>
      <c r="BA504" s="507"/>
      <c r="BB504" s="507"/>
      <c r="BC504" s="507"/>
      <c r="BD504" s="507"/>
      <c r="BE504" s="507"/>
      <c r="BF504" s="507"/>
      <c r="BG504" s="507"/>
      <c r="BH504" s="507"/>
      <c r="BI504" s="507"/>
      <c r="BJ504" s="507"/>
      <c r="BK504" s="507"/>
      <c r="BL504" s="507"/>
      <c r="BM504" s="507"/>
      <c r="BN504" s="507"/>
      <c r="BO504" s="507"/>
      <c r="BP504" s="507"/>
      <c r="BQ504" s="507"/>
      <c r="BR504" s="507"/>
      <c r="BS504" s="507"/>
      <c r="BT504" s="507"/>
      <c r="BU504" s="507"/>
      <c r="BV504" s="507"/>
      <c r="BW504" s="507"/>
      <c r="BX504" s="507"/>
      <c r="BY504" s="507"/>
      <c r="BZ504" s="507"/>
      <c r="CA504" s="507"/>
      <c r="CB504" s="507"/>
      <c r="CC504" s="507"/>
      <c r="CD504" s="507"/>
      <c r="CE504" s="507"/>
      <c r="CF504" s="507"/>
      <c r="CG504" s="507"/>
      <c r="CH504" s="507"/>
      <c r="CI504" s="507"/>
      <c r="CJ504" s="507"/>
      <c r="CK504" s="507"/>
      <c r="CL504" s="507"/>
      <c r="CM504" s="507"/>
      <c r="CN504" s="507"/>
      <c r="CO504" s="507"/>
      <c r="CP504" s="507"/>
      <c r="CQ504" s="507"/>
      <c r="CR504" s="507"/>
      <c r="CS504" s="507"/>
      <c r="CT504" s="507"/>
      <c r="CU504" s="507"/>
      <c r="CV504" s="507"/>
      <c r="CW504" s="507"/>
      <c r="CX504" s="507"/>
      <c r="CY504" s="507"/>
      <c r="CZ504" s="507"/>
      <c r="DA504" s="507"/>
      <c r="DB504" s="507"/>
      <c r="DC504" s="507"/>
      <c r="DD504" s="507"/>
      <c r="DE504" s="507"/>
      <c r="DF504" s="507"/>
      <c r="DG504" s="507"/>
      <c r="DH504" s="507"/>
      <c r="DI504" s="507"/>
      <c r="DJ504" s="507"/>
      <c r="DK504" s="507"/>
      <c r="DL504" s="507"/>
      <c r="DM504" s="507"/>
      <c r="DN504" s="507"/>
      <c r="DO504" s="507"/>
      <c r="DP504" s="507"/>
      <c r="DQ504" s="507"/>
      <c r="DR504" s="507"/>
      <c r="DS504" s="507"/>
      <c r="DT504" s="507"/>
      <c r="DU504" s="507"/>
      <c r="DV504" s="507"/>
      <c r="DW504" s="507"/>
      <c r="DX504" s="507"/>
      <c r="DY504" s="507"/>
      <c r="DZ504" s="507"/>
      <c r="EA504" s="507"/>
      <c r="EB504" s="507"/>
      <c r="EC504" s="507"/>
      <c r="ED504" s="507"/>
      <c r="EE504" s="507"/>
      <c r="EF504" s="507"/>
      <c r="EG504" s="507"/>
      <c r="EH504" s="507"/>
      <c r="EI504" s="507"/>
      <c r="EJ504" s="507"/>
      <c r="EK504" s="507"/>
      <c r="EL504" s="507"/>
      <c r="EM504" s="507"/>
      <c r="EN504" s="507"/>
      <c r="EO504" s="507"/>
      <c r="EP504" s="507"/>
      <c r="EQ504" s="507"/>
      <c r="ER504" s="507"/>
      <c r="ES504" s="507"/>
      <c r="ET504" s="507"/>
      <c r="EU504" s="507"/>
      <c r="EV504" s="507"/>
      <c r="EW504" s="507"/>
      <c r="EX504" s="507"/>
      <c r="EY504" s="507"/>
      <c r="EZ504" s="507"/>
      <c r="FA504" s="507"/>
      <c r="FB504" s="507"/>
      <c r="FC504" s="507"/>
      <c r="FD504" s="507"/>
      <c r="FE504" s="507"/>
      <c r="FF504" s="507"/>
      <c r="FG504" s="507"/>
      <c r="FH504" s="507"/>
      <c r="FI504" s="507"/>
      <c r="FJ504" s="507"/>
      <c r="FK504" s="507"/>
      <c r="FL504" s="507"/>
      <c r="FM504" s="507"/>
      <c r="FN504" s="507"/>
      <c r="FO504" s="507"/>
      <c r="FP504" s="507"/>
      <c r="FQ504" s="507"/>
      <c r="FR504" s="507"/>
      <c r="FS504" s="507"/>
      <c r="FT504" s="507"/>
      <c r="FU504" s="507"/>
      <c r="FV504" s="507"/>
      <c r="FW504" s="507"/>
      <c r="FX504" s="507"/>
      <c r="FY504" s="507"/>
      <c r="FZ504" s="507"/>
      <c r="GA504" s="507"/>
      <c r="GB504" s="507"/>
      <c r="GC504" s="507"/>
      <c r="GD504" s="507"/>
      <c r="GE504" s="507"/>
      <c r="GF504" s="507"/>
      <c r="GG504" s="507"/>
      <c r="GH504" s="507"/>
      <c r="GI504" s="507"/>
      <c r="GJ504" s="507"/>
      <c r="GK504" s="507"/>
      <c r="GL504" s="507"/>
      <c r="GM504" s="507"/>
      <c r="GN504" s="507"/>
      <c r="GO504" s="507"/>
      <c r="GP504" s="507"/>
      <c r="GQ504" s="507"/>
      <c r="GR504" s="507"/>
      <c r="GS504" s="507"/>
      <c r="GT504" s="507"/>
      <c r="GU504" s="507"/>
      <c r="GV504" s="507"/>
      <c r="GW504" s="507"/>
      <c r="GX504" s="507"/>
      <c r="GY504" s="507"/>
      <c r="GZ504" s="507"/>
      <c r="HA504" s="507"/>
      <c r="HB504" s="507"/>
      <c r="HC504" s="507"/>
      <c r="HD504" s="507"/>
      <c r="HE504" s="507"/>
      <c r="HF504" s="507"/>
      <c r="HG504" s="507"/>
      <c r="HH504" s="507"/>
      <c r="HI504" s="507"/>
      <c r="HJ504" s="507"/>
      <c r="HK504" s="507"/>
      <c r="HL504" s="507"/>
      <c r="HM504" s="507"/>
      <c r="HN504" s="507"/>
      <c r="HO504" s="507"/>
      <c r="HP504" s="507"/>
      <c r="HQ504" s="507"/>
      <c r="HR504" s="507"/>
      <c r="HS504" s="507"/>
      <c r="HT504" s="507"/>
      <c r="HU504" s="507"/>
      <c r="HV504" s="507"/>
      <c r="HW504" s="507"/>
      <c r="HX504" s="507"/>
      <c r="HY504" s="507"/>
      <c r="HZ504" s="507"/>
      <c r="IA504" s="507"/>
      <c r="IB504" s="507"/>
      <c r="IC504" s="507"/>
      <c r="ID504" s="507"/>
      <c r="IE504" s="507"/>
      <c r="IF504" s="507"/>
      <c r="IG504" s="507"/>
      <c r="IH504" s="507"/>
      <c r="II504" s="507"/>
      <c r="IJ504" s="507"/>
      <c r="IK504" s="507"/>
      <c r="IL504" s="507"/>
      <c r="IM504" s="507"/>
      <c r="IN504" s="507"/>
      <c r="IO504" s="507"/>
      <c r="IP504" s="507"/>
      <c r="IQ504" s="507"/>
      <c r="IR504" s="507"/>
      <c r="IS504" s="507"/>
      <c r="IT504" s="507"/>
      <c r="IU504" s="507"/>
      <c r="IV504" s="507"/>
      <c r="IW504" s="507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503"/>
      <c r="G505" s="503"/>
      <c r="H505" s="503"/>
      <c r="I505" s="503"/>
      <c r="J505" s="503"/>
      <c r="K505" s="503"/>
      <c r="L505" s="503"/>
      <c r="M505" s="503"/>
      <c r="N505" s="503"/>
      <c r="O505" s="503"/>
      <c r="P505" s="503"/>
      <c r="Q505" s="503"/>
      <c r="R505" s="503"/>
      <c r="S505" s="503"/>
      <c r="T505" s="503"/>
      <c r="U505" s="503"/>
      <c r="V505" s="496"/>
      <c r="W505" s="496"/>
      <c r="X505" s="496"/>
      <c r="Y505" s="496"/>
      <c r="Z505" s="496"/>
      <c r="AA505" s="496"/>
      <c r="AB505" s="496"/>
      <c r="AC505" s="496"/>
      <c r="AD505" s="496"/>
      <c r="AE505" s="496"/>
      <c r="AF505" s="496"/>
      <c r="AG505" s="496"/>
      <c r="AH505" s="496"/>
      <c r="AI505" s="496"/>
      <c r="AJ505" s="496"/>
      <c r="AK505" s="496"/>
      <c r="AL505" s="496"/>
      <c r="AM505" s="496"/>
      <c r="AN505" s="496"/>
      <c r="AO505" s="496"/>
      <c r="AP505" s="496"/>
      <c r="AQ505" s="496"/>
      <c r="AR505" s="496"/>
      <c r="AS505" s="496"/>
      <c r="AT505" s="496"/>
      <c r="AU505" s="496"/>
      <c r="AV505" s="496"/>
      <c r="AW505" s="496"/>
      <c r="AX505" s="496"/>
      <c r="AY505" s="496"/>
      <c r="AZ505" s="496"/>
      <c r="BA505" s="496"/>
      <c r="BB505" s="496"/>
      <c r="BC505" s="496"/>
      <c r="BD505" s="496"/>
      <c r="BE505" s="496"/>
      <c r="BF505" s="496"/>
      <c r="BG505" s="496"/>
      <c r="BH505" s="496"/>
      <c r="BI505" s="496"/>
      <c r="BJ505" s="496"/>
      <c r="BK505" s="496"/>
      <c r="BL505" s="496"/>
      <c r="BM505" s="496"/>
      <c r="BN505" s="496"/>
      <c r="BO505" s="496"/>
      <c r="BP505" s="496"/>
      <c r="BQ505" s="496"/>
      <c r="BR505" s="496"/>
      <c r="BS505" s="496"/>
      <c r="BT505" s="496"/>
      <c r="BU505" s="496"/>
      <c r="BV505" s="496"/>
      <c r="BW505" s="496"/>
      <c r="BX505" s="496"/>
      <c r="BY505" s="496"/>
      <c r="BZ505" s="496"/>
      <c r="CA505" s="496"/>
      <c r="CB505" s="496"/>
      <c r="CC505" s="496"/>
      <c r="CD505" s="496"/>
      <c r="CE505" s="496"/>
      <c r="CF505" s="496"/>
      <c r="CG505" s="496"/>
      <c r="CH505" s="496"/>
      <c r="CI505" s="496"/>
      <c r="CJ505" s="496"/>
      <c r="CK505" s="496"/>
      <c r="CL505" s="496"/>
      <c r="CM505" s="496"/>
      <c r="CN505" s="496"/>
      <c r="CO505" s="496"/>
      <c r="CP505" s="496"/>
      <c r="CQ505" s="496"/>
      <c r="CR505" s="496"/>
      <c r="CS505" s="496"/>
      <c r="CT505" s="496"/>
      <c r="CU505" s="496"/>
      <c r="CV505" s="496"/>
      <c r="CW505" s="496"/>
      <c r="CX505" s="496"/>
      <c r="CY505" s="496"/>
      <c r="CZ505" s="496"/>
      <c r="DA505" s="496"/>
      <c r="DB505" s="496"/>
      <c r="DC505" s="496"/>
      <c r="DD505" s="496"/>
      <c r="DE505" s="496"/>
      <c r="DF505" s="496"/>
      <c r="DG505" s="496"/>
      <c r="DH505" s="496"/>
      <c r="DI505" s="496"/>
      <c r="DJ505" s="496"/>
      <c r="DK505" s="496"/>
      <c r="DL505" s="496"/>
      <c r="DM505" s="496"/>
      <c r="DN505" s="496"/>
      <c r="DO505" s="496"/>
      <c r="DP505" s="496"/>
      <c r="DQ505" s="496"/>
      <c r="DR505" s="496"/>
      <c r="DS505" s="496"/>
      <c r="DT505" s="496"/>
      <c r="DU505" s="496"/>
      <c r="DV505" s="496"/>
      <c r="DW505" s="496"/>
      <c r="DX505" s="496"/>
      <c r="DY505" s="496"/>
      <c r="DZ505" s="496"/>
      <c r="EA505" s="496"/>
      <c r="EB505" s="496"/>
      <c r="EC505" s="496"/>
      <c r="ED505" s="496"/>
      <c r="EE505" s="496"/>
      <c r="EF505" s="496"/>
      <c r="EG505" s="496"/>
      <c r="EH505" s="496"/>
      <c r="EI505" s="496"/>
      <c r="EJ505" s="496"/>
      <c r="EK505" s="496"/>
      <c r="EL505" s="496"/>
      <c r="EM505" s="496"/>
      <c r="EN505" s="496"/>
      <c r="EO505" s="496"/>
      <c r="EP505" s="496"/>
      <c r="EQ505" s="496"/>
      <c r="ER505" s="496"/>
      <c r="ES505" s="496"/>
      <c r="ET505" s="496"/>
      <c r="EU505" s="496"/>
      <c r="EV505" s="496"/>
      <c r="EW505" s="496"/>
      <c r="EX505" s="496"/>
      <c r="EY505" s="496"/>
      <c r="EZ505" s="496"/>
      <c r="FA505" s="496"/>
      <c r="FB505" s="496"/>
      <c r="FC505" s="496"/>
      <c r="FD505" s="496"/>
      <c r="FE505" s="496"/>
      <c r="FF505" s="496"/>
      <c r="FG505" s="496"/>
      <c r="FH505" s="496"/>
      <c r="FI505" s="496"/>
      <c r="FJ505" s="496"/>
      <c r="FK505" s="496"/>
      <c r="FL505" s="496"/>
      <c r="FM505" s="496"/>
      <c r="FN505" s="496"/>
      <c r="FO505" s="496"/>
      <c r="FP505" s="496"/>
      <c r="FQ505" s="496"/>
      <c r="FR505" s="496"/>
      <c r="FS505" s="496"/>
      <c r="FT505" s="496"/>
      <c r="FU505" s="496"/>
      <c r="FV505" s="496"/>
      <c r="FW505" s="496"/>
      <c r="FX505" s="496"/>
      <c r="FY505" s="496"/>
      <c r="FZ505" s="496"/>
      <c r="GA505" s="496"/>
      <c r="GB505" s="496"/>
      <c r="GC505" s="496"/>
      <c r="GD505" s="496"/>
      <c r="GE505" s="496"/>
      <c r="GF505" s="496"/>
      <c r="GG505" s="496"/>
      <c r="GH505" s="496"/>
      <c r="GI505" s="496"/>
      <c r="GJ505" s="496"/>
      <c r="GK505" s="496"/>
      <c r="GL505" s="496"/>
      <c r="GM505" s="496"/>
      <c r="GN505" s="496"/>
      <c r="GO505" s="496"/>
      <c r="GP505" s="496"/>
      <c r="GQ505" s="496"/>
      <c r="GR505" s="496"/>
      <c r="GS505" s="496"/>
      <c r="GT505" s="496"/>
      <c r="GU505" s="496"/>
      <c r="GV505" s="496"/>
      <c r="GW505" s="496"/>
      <c r="GX505" s="496"/>
      <c r="GY505" s="496"/>
      <c r="GZ505" s="496"/>
      <c r="HA505" s="496"/>
      <c r="HB505" s="496"/>
      <c r="HC505" s="496"/>
      <c r="HD505" s="496"/>
      <c r="HE505" s="496"/>
      <c r="HF505" s="496"/>
      <c r="HG505" s="496"/>
      <c r="HH505" s="496"/>
      <c r="HI505" s="496"/>
      <c r="HJ505" s="496"/>
      <c r="HK505" s="496"/>
      <c r="HL505" s="496"/>
      <c r="HM505" s="496"/>
      <c r="HN505" s="496"/>
      <c r="HO505" s="496"/>
      <c r="HP505" s="496"/>
      <c r="HQ505" s="496"/>
      <c r="HR505" s="496"/>
      <c r="HS505" s="496"/>
      <c r="HT505" s="496"/>
      <c r="HU505" s="496"/>
      <c r="HV505" s="496"/>
      <c r="HW505" s="496"/>
      <c r="HX505" s="496"/>
      <c r="HY505" s="496"/>
      <c r="HZ505" s="496"/>
      <c r="IA505" s="496"/>
      <c r="IB505" s="496"/>
      <c r="IC505" s="496"/>
      <c r="ID505" s="496"/>
      <c r="IE505" s="496"/>
      <c r="IF505" s="496"/>
      <c r="IG505" s="496"/>
      <c r="IH505" s="496"/>
      <c r="II505" s="496"/>
      <c r="IJ505" s="496"/>
      <c r="IK505" s="496"/>
      <c r="IL505" s="496"/>
      <c r="IM505" s="496"/>
      <c r="IN505" s="496"/>
      <c r="IO505" s="496"/>
      <c r="IP505" s="496"/>
      <c r="IQ505" s="496"/>
      <c r="IR505" s="496"/>
      <c r="IS505" s="496"/>
      <c r="IT505" s="496"/>
      <c r="IU505" s="496"/>
      <c r="IV505" s="496"/>
      <c r="IW505" s="496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503"/>
      <c r="G506" s="503"/>
      <c r="H506" s="503"/>
      <c r="I506" s="503"/>
      <c r="J506" s="503"/>
      <c r="K506" s="503"/>
      <c r="L506" s="503"/>
      <c r="M506" s="503"/>
      <c r="N506" s="503"/>
      <c r="O506" s="503"/>
      <c r="P506" s="503"/>
      <c r="Q506" s="503"/>
      <c r="R506" s="503"/>
      <c r="S506" s="503"/>
      <c r="T506" s="503"/>
      <c r="U506" s="503"/>
      <c r="V506" s="496"/>
      <c r="W506" s="496"/>
      <c r="X506" s="496"/>
      <c r="Y506" s="496"/>
      <c r="Z506" s="496"/>
      <c r="AA506" s="496"/>
      <c r="AB506" s="496"/>
      <c r="AC506" s="496"/>
      <c r="AD506" s="496"/>
      <c r="AE506" s="496"/>
      <c r="AF506" s="496"/>
      <c r="AG506" s="496"/>
      <c r="AH506" s="496"/>
      <c r="AI506" s="496"/>
      <c r="AJ506" s="496"/>
      <c r="AK506" s="496"/>
      <c r="AL506" s="496"/>
      <c r="AM506" s="496"/>
      <c r="AN506" s="496"/>
      <c r="AO506" s="496"/>
      <c r="AP506" s="496"/>
      <c r="AQ506" s="496"/>
      <c r="AR506" s="496"/>
      <c r="AS506" s="496"/>
      <c r="AT506" s="496"/>
      <c r="AU506" s="496"/>
      <c r="AV506" s="496"/>
      <c r="AW506" s="496"/>
      <c r="AX506" s="496"/>
      <c r="AY506" s="496"/>
      <c r="AZ506" s="496"/>
      <c r="BA506" s="496"/>
      <c r="BB506" s="496"/>
      <c r="BC506" s="496"/>
      <c r="BD506" s="496"/>
      <c r="BE506" s="496"/>
      <c r="BF506" s="496"/>
      <c r="BG506" s="496"/>
      <c r="BH506" s="496"/>
      <c r="BI506" s="496"/>
      <c r="BJ506" s="496"/>
      <c r="BK506" s="496"/>
      <c r="BL506" s="496"/>
      <c r="BM506" s="496"/>
      <c r="BN506" s="496"/>
      <c r="BO506" s="496"/>
      <c r="BP506" s="496"/>
      <c r="BQ506" s="496"/>
      <c r="BR506" s="496"/>
      <c r="BS506" s="496"/>
      <c r="BT506" s="496"/>
      <c r="BU506" s="496"/>
      <c r="BV506" s="496"/>
      <c r="BW506" s="496"/>
      <c r="BX506" s="496"/>
      <c r="BY506" s="496"/>
      <c r="BZ506" s="496"/>
      <c r="CA506" s="496"/>
      <c r="CB506" s="496"/>
      <c r="CC506" s="496"/>
      <c r="CD506" s="496"/>
      <c r="CE506" s="496"/>
      <c r="CF506" s="496"/>
      <c r="CG506" s="496"/>
      <c r="CH506" s="496"/>
      <c r="CI506" s="496"/>
      <c r="CJ506" s="496"/>
      <c r="CK506" s="496"/>
      <c r="CL506" s="496"/>
      <c r="CM506" s="496"/>
      <c r="CN506" s="496"/>
      <c r="CO506" s="496"/>
      <c r="CP506" s="496"/>
      <c r="CQ506" s="496"/>
      <c r="CR506" s="496"/>
      <c r="CS506" s="496"/>
      <c r="CT506" s="496"/>
      <c r="CU506" s="496"/>
      <c r="CV506" s="496"/>
      <c r="CW506" s="496"/>
      <c r="CX506" s="496"/>
      <c r="CY506" s="496"/>
      <c r="CZ506" s="496"/>
      <c r="DA506" s="496"/>
      <c r="DB506" s="496"/>
      <c r="DC506" s="496"/>
      <c r="DD506" s="496"/>
      <c r="DE506" s="496"/>
      <c r="DF506" s="496"/>
      <c r="DG506" s="496"/>
      <c r="DH506" s="496"/>
      <c r="DI506" s="496"/>
      <c r="DJ506" s="496"/>
      <c r="DK506" s="496"/>
      <c r="DL506" s="496"/>
      <c r="DM506" s="496"/>
      <c r="DN506" s="496"/>
      <c r="DO506" s="496"/>
      <c r="DP506" s="496"/>
      <c r="DQ506" s="496"/>
      <c r="DR506" s="496"/>
      <c r="DS506" s="496"/>
      <c r="DT506" s="496"/>
      <c r="DU506" s="496"/>
      <c r="DV506" s="496"/>
      <c r="DW506" s="496"/>
      <c r="DX506" s="496"/>
      <c r="DY506" s="496"/>
      <c r="DZ506" s="496"/>
      <c r="EA506" s="496"/>
      <c r="EB506" s="496"/>
      <c r="EC506" s="496"/>
      <c r="ED506" s="496"/>
      <c r="EE506" s="496"/>
      <c r="EF506" s="496"/>
      <c r="EG506" s="496"/>
      <c r="EH506" s="496"/>
      <c r="EI506" s="496"/>
      <c r="EJ506" s="496"/>
      <c r="EK506" s="496"/>
      <c r="EL506" s="496"/>
      <c r="EM506" s="496"/>
      <c r="EN506" s="496"/>
      <c r="EO506" s="496"/>
      <c r="EP506" s="496"/>
      <c r="EQ506" s="496"/>
      <c r="ER506" s="496"/>
      <c r="ES506" s="496"/>
      <c r="ET506" s="496"/>
      <c r="EU506" s="496"/>
      <c r="EV506" s="496"/>
      <c r="EW506" s="496"/>
      <c r="EX506" s="496"/>
      <c r="EY506" s="496"/>
      <c r="EZ506" s="496"/>
      <c r="FA506" s="496"/>
      <c r="FB506" s="496"/>
      <c r="FC506" s="496"/>
      <c r="FD506" s="496"/>
      <c r="FE506" s="496"/>
      <c r="FF506" s="496"/>
      <c r="FG506" s="496"/>
      <c r="FH506" s="496"/>
      <c r="FI506" s="496"/>
      <c r="FJ506" s="496"/>
      <c r="FK506" s="496"/>
      <c r="FL506" s="496"/>
      <c r="FM506" s="496"/>
      <c r="FN506" s="496"/>
      <c r="FO506" s="496"/>
      <c r="FP506" s="496"/>
      <c r="FQ506" s="496"/>
      <c r="FR506" s="496"/>
      <c r="FS506" s="496"/>
      <c r="FT506" s="496"/>
      <c r="FU506" s="496"/>
      <c r="FV506" s="496"/>
      <c r="FW506" s="496"/>
      <c r="FX506" s="496"/>
      <c r="FY506" s="496"/>
      <c r="FZ506" s="496"/>
      <c r="GA506" s="496"/>
      <c r="GB506" s="496"/>
      <c r="GC506" s="496"/>
      <c r="GD506" s="496"/>
      <c r="GE506" s="496"/>
      <c r="GF506" s="496"/>
      <c r="GG506" s="496"/>
      <c r="GH506" s="496"/>
      <c r="GI506" s="496"/>
      <c r="GJ506" s="496"/>
      <c r="GK506" s="496"/>
      <c r="GL506" s="496"/>
      <c r="GM506" s="496"/>
      <c r="GN506" s="496"/>
      <c r="GO506" s="496"/>
      <c r="GP506" s="496"/>
      <c r="GQ506" s="496"/>
      <c r="GR506" s="496"/>
      <c r="GS506" s="496"/>
      <c r="GT506" s="496"/>
      <c r="GU506" s="496"/>
      <c r="GV506" s="496"/>
      <c r="GW506" s="496"/>
      <c r="GX506" s="496"/>
      <c r="GY506" s="496"/>
      <c r="GZ506" s="496"/>
      <c r="HA506" s="496"/>
      <c r="HB506" s="496"/>
      <c r="HC506" s="496"/>
      <c r="HD506" s="496"/>
      <c r="HE506" s="496"/>
      <c r="HF506" s="496"/>
      <c r="HG506" s="496"/>
      <c r="HH506" s="496"/>
      <c r="HI506" s="496"/>
      <c r="HJ506" s="496"/>
      <c r="HK506" s="496"/>
      <c r="HL506" s="496"/>
      <c r="HM506" s="496"/>
      <c r="HN506" s="496"/>
      <c r="HO506" s="496"/>
      <c r="HP506" s="496"/>
      <c r="HQ506" s="496"/>
      <c r="HR506" s="496"/>
      <c r="HS506" s="496"/>
      <c r="HT506" s="496"/>
      <c r="HU506" s="496"/>
      <c r="HV506" s="496"/>
      <c r="HW506" s="496"/>
      <c r="HX506" s="496"/>
      <c r="HY506" s="496"/>
      <c r="HZ506" s="496"/>
      <c r="IA506" s="496"/>
      <c r="IB506" s="496"/>
      <c r="IC506" s="496"/>
      <c r="ID506" s="496"/>
      <c r="IE506" s="496"/>
      <c r="IF506" s="496"/>
      <c r="IG506" s="496"/>
      <c r="IH506" s="496"/>
      <c r="II506" s="496"/>
      <c r="IJ506" s="496"/>
      <c r="IK506" s="496"/>
      <c r="IL506" s="496"/>
      <c r="IM506" s="496"/>
      <c r="IN506" s="496"/>
      <c r="IO506" s="496"/>
      <c r="IP506" s="496"/>
      <c r="IQ506" s="496"/>
      <c r="IR506" s="496"/>
      <c r="IS506" s="496"/>
      <c r="IT506" s="496"/>
      <c r="IU506" s="496"/>
      <c r="IV506" s="496"/>
      <c r="IW506" s="496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503"/>
      <c r="G507" s="503"/>
      <c r="H507" s="503"/>
      <c r="I507" s="503"/>
      <c r="J507" s="503"/>
      <c r="K507" s="503"/>
      <c r="L507" s="503"/>
      <c r="M507" s="503"/>
      <c r="N507" s="503"/>
      <c r="O507" s="503"/>
      <c r="P507" s="503"/>
      <c r="Q507" s="503"/>
      <c r="R507" s="503"/>
      <c r="S507" s="503"/>
      <c r="T507" s="503"/>
      <c r="U507" s="503"/>
      <c r="V507" s="496"/>
      <c r="W507" s="496"/>
      <c r="X507" s="496"/>
      <c r="Y507" s="496"/>
      <c r="Z507" s="496"/>
      <c r="AA507" s="496"/>
      <c r="AB507" s="496"/>
      <c r="AC507" s="496"/>
      <c r="AD507" s="496"/>
      <c r="AE507" s="496"/>
      <c r="AF507" s="496"/>
      <c r="AG507" s="496"/>
      <c r="AH507" s="496"/>
      <c r="AI507" s="496"/>
      <c r="AJ507" s="496"/>
      <c r="AK507" s="496"/>
      <c r="AL507" s="496"/>
      <c r="AM507" s="496"/>
      <c r="AN507" s="496"/>
      <c r="AO507" s="496"/>
      <c r="AP507" s="496"/>
      <c r="AQ507" s="496"/>
      <c r="AR507" s="496"/>
      <c r="AS507" s="496"/>
      <c r="AT507" s="496"/>
      <c r="AU507" s="496"/>
      <c r="AV507" s="496"/>
      <c r="AW507" s="496"/>
      <c r="AX507" s="496"/>
      <c r="AY507" s="496"/>
      <c r="AZ507" s="496"/>
      <c r="BA507" s="496"/>
      <c r="BB507" s="496"/>
      <c r="BC507" s="496"/>
      <c r="BD507" s="496"/>
      <c r="BE507" s="496"/>
      <c r="BF507" s="496"/>
      <c r="BG507" s="496"/>
      <c r="BH507" s="496"/>
      <c r="BI507" s="496"/>
      <c r="BJ507" s="496"/>
      <c r="BK507" s="496"/>
      <c r="BL507" s="496"/>
      <c r="BM507" s="496"/>
      <c r="BN507" s="496"/>
      <c r="BO507" s="496"/>
      <c r="BP507" s="496"/>
      <c r="BQ507" s="496"/>
      <c r="BR507" s="496"/>
      <c r="BS507" s="496"/>
      <c r="BT507" s="496"/>
      <c r="BU507" s="496"/>
      <c r="BV507" s="496"/>
      <c r="BW507" s="496"/>
      <c r="BX507" s="496"/>
      <c r="BY507" s="496"/>
      <c r="BZ507" s="496"/>
      <c r="CA507" s="496"/>
      <c r="CB507" s="496"/>
      <c r="CC507" s="496"/>
      <c r="CD507" s="496"/>
      <c r="CE507" s="496"/>
      <c r="CF507" s="496"/>
      <c r="CG507" s="496"/>
      <c r="CH507" s="496"/>
      <c r="CI507" s="496"/>
      <c r="CJ507" s="496"/>
      <c r="CK507" s="496"/>
      <c r="CL507" s="496"/>
      <c r="CM507" s="496"/>
      <c r="CN507" s="496"/>
      <c r="CO507" s="496"/>
      <c r="CP507" s="496"/>
      <c r="CQ507" s="496"/>
      <c r="CR507" s="496"/>
      <c r="CS507" s="496"/>
      <c r="CT507" s="496"/>
      <c r="CU507" s="496"/>
      <c r="CV507" s="496"/>
      <c r="CW507" s="496"/>
      <c r="CX507" s="496"/>
      <c r="CY507" s="496"/>
      <c r="CZ507" s="496"/>
      <c r="DA507" s="496"/>
      <c r="DB507" s="496"/>
      <c r="DC507" s="496"/>
      <c r="DD507" s="496"/>
      <c r="DE507" s="496"/>
      <c r="DF507" s="496"/>
      <c r="DG507" s="496"/>
      <c r="DH507" s="496"/>
      <c r="DI507" s="496"/>
      <c r="DJ507" s="496"/>
      <c r="DK507" s="496"/>
      <c r="DL507" s="496"/>
      <c r="DM507" s="496"/>
      <c r="DN507" s="496"/>
      <c r="DO507" s="496"/>
      <c r="DP507" s="496"/>
      <c r="DQ507" s="496"/>
      <c r="DR507" s="496"/>
      <c r="DS507" s="496"/>
      <c r="DT507" s="496"/>
      <c r="DU507" s="496"/>
      <c r="DV507" s="496"/>
      <c r="DW507" s="496"/>
      <c r="DX507" s="496"/>
      <c r="DY507" s="496"/>
      <c r="DZ507" s="496"/>
      <c r="EA507" s="496"/>
      <c r="EB507" s="496"/>
      <c r="EC507" s="496"/>
      <c r="ED507" s="496"/>
      <c r="EE507" s="496"/>
      <c r="EF507" s="496"/>
      <c r="EG507" s="496"/>
      <c r="EH507" s="496"/>
      <c r="EI507" s="496"/>
      <c r="EJ507" s="496"/>
      <c r="EK507" s="496"/>
      <c r="EL507" s="496"/>
      <c r="EM507" s="496"/>
      <c r="EN507" s="496"/>
      <c r="EO507" s="496"/>
      <c r="EP507" s="496"/>
      <c r="EQ507" s="496"/>
      <c r="ER507" s="496"/>
      <c r="ES507" s="496"/>
      <c r="ET507" s="496"/>
      <c r="EU507" s="496"/>
      <c r="EV507" s="496"/>
      <c r="EW507" s="496"/>
      <c r="EX507" s="496"/>
      <c r="EY507" s="496"/>
      <c r="EZ507" s="496"/>
      <c r="FA507" s="496"/>
      <c r="FB507" s="496"/>
      <c r="FC507" s="496"/>
      <c r="FD507" s="496"/>
      <c r="FE507" s="496"/>
      <c r="FF507" s="496"/>
      <c r="FG507" s="496"/>
      <c r="FH507" s="496"/>
      <c r="FI507" s="496"/>
      <c r="FJ507" s="496"/>
      <c r="FK507" s="496"/>
      <c r="FL507" s="496"/>
      <c r="FM507" s="496"/>
      <c r="FN507" s="496"/>
      <c r="FO507" s="496"/>
      <c r="FP507" s="496"/>
      <c r="FQ507" s="496"/>
      <c r="FR507" s="496"/>
      <c r="FS507" s="496"/>
      <c r="FT507" s="496"/>
      <c r="FU507" s="496"/>
      <c r="FV507" s="496"/>
      <c r="FW507" s="496"/>
      <c r="FX507" s="496"/>
      <c r="FY507" s="496"/>
      <c r="FZ507" s="496"/>
      <c r="GA507" s="496"/>
      <c r="GB507" s="496"/>
      <c r="GC507" s="496"/>
      <c r="GD507" s="496"/>
      <c r="GE507" s="496"/>
      <c r="GF507" s="496"/>
      <c r="GG507" s="496"/>
      <c r="GH507" s="496"/>
      <c r="GI507" s="496"/>
      <c r="GJ507" s="496"/>
      <c r="GK507" s="496"/>
      <c r="GL507" s="496"/>
      <c r="GM507" s="496"/>
      <c r="GN507" s="496"/>
      <c r="GO507" s="496"/>
      <c r="GP507" s="496"/>
      <c r="GQ507" s="496"/>
      <c r="GR507" s="496"/>
      <c r="GS507" s="496"/>
      <c r="GT507" s="496"/>
      <c r="GU507" s="496"/>
      <c r="GV507" s="496"/>
      <c r="GW507" s="496"/>
      <c r="GX507" s="496"/>
      <c r="GY507" s="496"/>
      <c r="GZ507" s="496"/>
      <c r="HA507" s="496"/>
      <c r="HB507" s="496"/>
      <c r="HC507" s="496"/>
      <c r="HD507" s="496"/>
      <c r="HE507" s="496"/>
      <c r="HF507" s="496"/>
      <c r="HG507" s="496"/>
      <c r="HH507" s="496"/>
      <c r="HI507" s="496"/>
      <c r="HJ507" s="496"/>
      <c r="HK507" s="496"/>
      <c r="HL507" s="496"/>
      <c r="HM507" s="496"/>
      <c r="HN507" s="496"/>
      <c r="HO507" s="496"/>
      <c r="HP507" s="496"/>
      <c r="HQ507" s="496"/>
      <c r="HR507" s="496"/>
      <c r="HS507" s="496"/>
      <c r="HT507" s="496"/>
      <c r="HU507" s="496"/>
      <c r="HV507" s="496"/>
      <c r="HW507" s="496"/>
      <c r="HX507" s="496"/>
      <c r="HY507" s="496"/>
      <c r="HZ507" s="496"/>
      <c r="IA507" s="496"/>
      <c r="IB507" s="496"/>
      <c r="IC507" s="496"/>
      <c r="ID507" s="496"/>
      <c r="IE507" s="496"/>
      <c r="IF507" s="496"/>
      <c r="IG507" s="496"/>
      <c r="IH507" s="496"/>
      <c r="II507" s="496"/>
      <c r="IJ507" s="496"/>
      <c r="IK507" s="496"/>
      <c r="IL507" s="496"/>
      <c r="IM507" s="496"/>
      <c r="IN507" s="496"/>
      <c r="IO507" s="496"/>
      <c r="IP507" s="496"/>
      <c r="IQ507" s="496"/>
      <c r="IR507" s="496"/>
      <c r="IS507" s="496"/>
      <c r="IT507" s="496"/>
      <c r="IU507" s="496"/>
      <c r="IV507" s="496"/>
      <c r="IW507" s="496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503"/>
      <c r="G508" s="503"/>
      <c r="H508" s="503"/>
      <c r="I508" s="503"/>
      <c r="J508" s="503"/>
      <c r="K508" s="503"/>
      <c r="L508" s="503"/>
      <c r="M508" s="503"/>
      <c r="N508" s="503"/>
      <c r="O508" s="503"/>
      <c r="P508" s="503"/>
      <c r="Q508" s="503"/>
      <c r="R508" s="503"/>
      <c r="S508" s="503"/>
      <c r="T508" s="503"/>
      <c r="U508" s="503"/>
      <c r="V508" s="496"/>
      <c r="W508" s="496"/>
      <c r="X508" s="496"/>
      <c r="Y508" s="496"/>
      <c r="Z508" s="496"/>
      <c r="AA508" s="496"/>
      <c r="AB508" s="496"/>
      <c r="AC508" s="496"/>
      <c r="AD508" s="496"/>
      <c r="AE508" s="496"/>
      <c r="AF508" s="496"/>
      <c r="AG508" s="496"/>
      <c r="AH508" s="496"/>
      <c r="AI508" s="496"/>
      <c r="AJ508" s="496"/>
      <c r="AK508" s="496"/>
      <c r="AL508" s="496"/>
      <c r="AM508" s="496"/>
      <c r="AN508" s="496"/>
      <c r="AO508" s="496"/>
      <c r="AP508" s="496"/>
      <c r="AQ508" s="496"/>
      <c r="AR508" s="496"/>
      <c r="AS508" s="496"/>
      <c r="AT508" s="496"/>
      <c r="AU508" s="496"/>
      <c r="AV508" s="496"/>
      <c r="AW508" s="496"/>
      <c r="AX508" s="496"/>
      <c r="AY508" s="496"/>
      <c r="AZ508" s="496"/>
      <c r="BA508" s="496"/>
      <c r="BB508" s="496"/>
      <c r="BC508" s="496"/>
      <c r="BD508" s="496"/>
      <c r="BE508" s="496"/>
      <c r="BF508" s="496"/>
      <c r="BG508" s="496"/>
      <c r="BH508" s="496"/>
      <c r="BI508" s="496"/>
      <c r="BJ508" s="496"/>
      <c r="BK508" s="496"/>
      <c r="BL508" s="496"/>
      <c r="BM508" s="496"/>
      <c r="BN508" s="496"/>
      <c r="BO508" s="496"/>
      <c r="BP508" s="496"/>
      <c r="BQ508" s="496"/>
      <c r="BR508" s="496"/>
      <c r="BS508" s="496"/>
      <c r="BT508" s="496"/>
      <c r="BU508" s="496"/>
      <c r="BV508" s="496"/>
      <c r="BW508" s="496"/>
      <c r="BX508" s="496"/>
      <c r="BY508" s="496"/>
      <c r="BZ508" s="496"/>
      <c r="CA508" s="496"/>
      <c r="CB508" s="496"/>
      <c r="CC508" s="496"/>
      <c r="CD508" s="496"/>
      <c r="CE508" s="496"/>
      <c r="CF508" s="496"/>
      <c r="CG508" s="496"/>
      <c r="CH508" s="496"/>
      <c r="CI508" s="496"/>
      <c r="CJ508" s="496"/>
      <c r="CK508" s="496"/>
      <c r="CL508" s="496"/>
      <c r="CM508" s="496"/>
      <c r="CN508" s="496"/>
      <c r="CO508" s="496"/>
      <c r="CP508" s="496"/>
      <c r="CQ508" s="496"/>
      <c r="CR508" s="496"/>
      <c r="CS508" s="496"/>
      <c r="CT508" s="496"/>
      <c r="CU508" s="496"/>
      <c r="CV508" s="496"/>
      <c r="CW508" s="496"/>
      <c r="CX508" s="496"/>
      <c r="CY508" s="496"/>
      <c r="CZ508" s="496"/>
      <c r="DA508" s="496"/>
      <c r="DB508" s="496"/>
      <c r="DC508" s="496"/>
      <c r="DD508" s="496"/>
      <c r="DE508" s="496"/>
      <c r="DF508" s="496"/>
      <c r="DG508" s="496"/>
      <c r="DH508" s="496"/>
      <c r="DI508" s="496"/>
      <c r="DJ508" s="496"/>
      <c r="DK508" s="496"/>
      <c r="DL508" s="496"/>
      <c r="DM508" s="496"/>
      <c r="DN508" s="496"/>
      <c r="DO508" s="496"/>
      <c r="DP508" s="496"/>
      <c r="DQ508" s="496"/>
      <c r="DR508" s="496"/>
      <c r="DS508" s="496"/>
      <c r="DT508" s="496"/>
      <c r="DU508" s="496"/>
      <c r="DV508" s="496"/>
      <c r="DW508" s="496"/>
      <c r="DX508" s="496"/>
      <c r="DY508" s="496"/>
      <c r="DZ508" s="496"/>
      <c r="EA508" s="496"/>
      <c r="EB508" s="496"/>
      <c r="EC508" s="496"/>
      <c r="ED508" s="496"/>
      <c r="EE508" s="496"/>
      <c r="EF508" s="496"/>
      <c r="EG508" s="496"/>
      <c r="EH508" s="496"/>
      <c r="EI508" s="496"/>
      <c r="EJ508" s="496"/>
      <c r="EK508" s="496"/>
      <c r="EL508" s="496"/>
      <c r="EM508" s="496"/>
      <c r="EN508" s="496"/>
      <c r="EO508" s="496"/>
      <c r="EP508" s="496"/>
      <c r="EQ508" s="496"/>
      <c r="ER508" s="496"/>
      <c r="ES508" s="496"/>
      <c r="ET508" s="496"/>
      <c r="EU508" s="496"/>
      <c r="EV508" s="496"/>
      <c r="EW508" s="496"/>
      <c r="EX508" s="496"/>
      <c r="EY508" s="496"/>
      <c r="EZ508" s="496"/>
      <c r="FA508" s="496"/>
      <c r="FB508" s="496"/>
      <c r="FC508" s="496"/>
      <c r="FD508" s="496"/>
      <c r="FE508" s="496"/>
      <c r="FF508" s="496"/>
      <c r="FG508" s="496"/>
      <c r="FH508" s="496"/>
      <c r="FI508" s="496"/>
      <c r="FJ508" s="496"/>
      <c r="FK508" s="496"/>
      <c r="FL508" s="496"/>
      <c r="FM508" s="496"/>
      <c r="FN508" s="496"/>
      <c r="FO508" s="496"/>
      <c r="FP508" s="496"/>
      <c r="FQ508" s="496"/>
      <c r="FR508" s="496"/>
      <c r="FS508" s="496"/>
      <c r="FT508" s="496"/>
      <c r="FU508" s="496"/>
      <c r="FV508" s="496"/>
      <c r="FW508" s="496"/>
      <c r="FX508" s="496"/>
      <c r="FY508" s="496"/>
      <c r="FZ508" s="496"/>
      <c r="GA508" s="496"/>
      <c r="GB508" s="496"/>
      <c r="GC508" s="496"/>
      <c r="GD508" s="496"/>
      <c r="GE508" s="496"/>
      <c r="GF508" s="496"/>
      <c r="GG508" s="496"/>
      <c r="GH508" s="496"/>
      <c r="GI508" s="496"/>
      <c r="GJ508" s="496"/>
      <c r="GK508" s="496"/>
      <c r="GL508" s="496"/>
      <c r="GM508" s="496"/>
      <c r="GN508" s="496"/>
      <c r="GO508" s="496"/>
      <c r="GP508" s="496"/>
      <c r="GQ508" s="496"/>
      <c r="GR508" s="496"/>
      <c r="GS508" s="496"/>
      <c r="GT508" s="496"/>
      <c r="GU508" s="496"/>
      <c r="GV508" s="496"/>
      <c r="GW508" s="496"/>
      <c r="GX508" s="496"/>
      <c r="GY508" s="496"/>
      <c r="GZ508" s="496"/>
      <c r="HA508" s="496"/>
      <c r="HB508" s="496"/>
      <c r="HC508" s="496"/>
      <c r="HD508" s="496"/>
      <c r="HE508" s="496"/>
      <c r="HF508" s="496"/>
      <c r="HG508" s="496"/>
      <c r="HH508" s="496"/>
      <c r="HI508" s="496"/>
      <c r="HJ508" s="496"/>
      <c r="HK508" s="496"/>
      <c r="HL508" s="496"/>
      <c r="HM508" s="496"/>
      <c r="HN508" s="496"/>
      <c r="HO508" s="496"/>
      <c r="HP508" s="496"/>
      <c r="HQ508" s="496"/>
      <c r="HR508" s="496"/>
      <c r="HS508" s="496"/>
      <c r="HT508" s="496"/>
      <c r="HU508" s="496"/>
      <c r="HV508" s="496"/>
      <c r="HW508" s="496"/>
      <c r="HX508" s="496"/>
      <c r="HY508" s="496"/>
      <c r="HZ508" s="496"/>
      <c r="IA508" s="496"/>
      <c r="IB508" s="496"/>
      <c r="IC508" s="496"/>
      <c r="ID508" s="496"/>
      <c r="IE508" s="496"/>
      <c r="IF508" s="496"/>
      <c r="IG508" s="496"/>
      <c r="IH508" s="496"/>
      <c r="II508" s="496"/>
      <c r="IJ508" s="496"/>
      <c r="IK508" s="496"/>
      <c r="IL508" s="496"/>
      <c r="IM508" s="496"/>
      <c r="IN508" s="496"/>
      <c r="IO508" s="496"/>
      <c r="IP508" s="496"/>
      <c r="IQ508" s="496"/>
      <c r="IR508" s="496"/>
      <c r="IS508" s="496"/>
      <c r="IT508" s="496"/>
      <c r="IU508" s="496"/>
      <c r="IV508" s="496"/>
      <c r="IW508" s="496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503"/>
      <c r="G509" s="503"/>
      <c r="H509" s="503"/>
      <c r="I509" s="503"/>
      <c r="J509" s="503"/>
      <c r="K509" s="503"/>
      <c r="L509" s="503"/>
      <c r="M509" s="503"/>
      <c r="N509" s="503"/>
      <c r="O509" s="503"/>
      <c r="P509" s="503"/>
      <c r="Q509" s="503"/>
      <c r="R509" s="503"/>
      <c r="S509" s="503"/>
      <c r="T509" s="503"/>
      <c r="U509" s="503"/>
      <c r="V509" s="496"/>
      <c r="W509" s="496"/>
      <c r="X509" s="496"/>
      <c r="Y509" s="496"/>
      <c r="Z509" s="496"/>
      <c r="AA509" s="496"/>
      <c r="AB509" s="496"/>
      <c r="AC509" s="496"/>
      <c r="AD509" s="496"/>
      <c r="AE509" s="496"/>
      <c r="AF509" s="496"/>
      <c r="AG509" s="496"/>
      <c r="AH509" s="496"/>
      <c r="AI509" s="496"/>
      <c r="AJ509" s="496"/>
      <c r="AK509" s="496"/>
      <c r="AL509" s="496"/>
      <c r="AM509" s="496"/>
      <c r="AN509" s="496"/>
      <c r="AO509" s="496"/>
      <c r="AP509" s="496"/>
      <c r="AQ509" s="496"/>
      <c r="AR509" s="496"/>
      <c r="AS509" s="496"/>
      <c r="AT509" s="496"/>
      <c r="AU509" s="496"/>
      <c r="AV509" s="496"/>
      <c r="AW509" s="496"/>
      <c r="AX509" s="496"/>
      <c r="AY509" s="496"/>
      <c r="AZ509" s="496"/>
      <c r="BA509" s="496"/>
      <c r="BB509" s="496"/>
      <c r="BC509" s="496"/>
      <c r="BD509" s="496"/>
      <c r="BE509" s="496"/>
      <c r="BF509" s="496"/>
      <c r="BG509" s="496"/>
      <c r="BH509" s="496"/>
      <c r="BI509" s="496"/>
      <c r="BJ509" s="496"/>
      <c r="BK509" s="496"/>
      <c r="BL509" s="496"/>
      <c r="BM509" s="496"/>
      <c r="BN509" s="496"/>
      <c r="BO509" s="496"/>
      <c r="BP509" s="496"/>
      <c r="BQ509" s="496"/>
      <c r="BR509" s="496"/>
      <c r="BS509" s="496"/>
      <c r="BT509" s="496"/>
      <c r="BU509" s="496"/>
      <c r="BV509" s="496"/>
      <c r="BW509" s="496"/>
      <c r="BX509" s="496"/>
      <c r="BY509" s="496"/>
      <c r="BZ509" s="496"/>
      <c r="CA509" s="496"/>
      <c r="CB509" s="496"/>
      <c r="CC509" s="496"/>
      <c r="CD509" s="496"/>
      <c r="CE509" s="496"/>
      <c r="CF509" s="496"/>
      <c r="CG509" s="496"/>
      <c r="CH509" s="496"/>
      <c r="CI509" s="496"/>
      <c r="CJ509" s="496"/>
      <c r="CK509" s="496"/>
      <c r="CL509" s="496"/>
      <c r="CM509" s="496"/>
      <c r="CN509" s="496"/>
      <c r="CO509" s="496"/>
      <c r="CP509" s="496"/>
      <c r="CQ509" s="496"/>
      <c r="CR509" s="496"/>
      <c r="CS509" s="496"/>
      <c r="CT509" s="496"/>
      <c r="CU509" s="496"/>
      <c r="CV509" s="496"/>
      <c r="CW509" s="496"/>
      <c r="CX509" s="496"/>
      <c r="CY509" s="496"/>
      <c r="CZ509" s="496"/>
      <c r="DA509" s="496"/>
      <c r="DB509" s="496"/>
      <c r="DC509" s="496"/>
      <c r="DD509" s="496"/>
      <c r="DE509" s="496"/>
      <c r="DF509" s="496"/>
      <c r="DG509" s="496"/>
      <c r="DH509" s="496"/>
      <c r="DI509" s="496"/>
      <c r="DJ509" s="496"/>
      <c r="DK509" s="496"/>
      <c r="DL509" s="496"/>
      <c r="DM509" s="496"/>
      <c r="DN509" s="496"/>
      <c r="DO509" s="496"/>
      <c r="DP509" s="496"/>
      <c r="DQ509" s="496"/>
      <c r="DR509" s="496"/>
      <c r="DS509" s="496"/>
      <c r="DT509" s="496"/>
      <c r="DU509" s="496"/>
      <c r="DV509" s="496"/>
      <c r="DW509" s="496"/>
      <c r="DX509" s="496"/>
      <c r="DY509" s="496"/>
      <c r="DZ509" s="496"/>
      <c r="EA509" s="496"/>
      <c r="EB509" s="496"/>
      <c r="EC509" s="496"/>
      <c r="ED509" s="496"/>
      <c r="EE509" s="496"/>
      <c r="EF509" s="496"/>
      <c r="EG509" s="496"/>
      <c r="EH509" s="496"/>
      <c r="EI509" s="496"/>
      <c r="EJ509" s="496"/>
      <c r="EK509" s="496"/>
      <c r="EL509" s="496"/>
      <c r="EM509" s="496"/>
      <c r="EN509" s="496"/>
      <c r="EO509" s="496"/>
      <c r="EP509" s="496"/>
      <c r="EQ509" s="496"/>
      <c r="ER509" s="496"/>
      <c r="ES509" s="496"/>
      <c r="ET509" s="496"/>
      <c r="EU509" s="496"/>
      <c r="EV509" s="496"/>
      <c r="EW509" s="496"/>
      <c r="EX509" s="496"/>
      <c r="EY509" s="496"/>
      <c r="EZ509" s="496"/>
      <c r="FA509" s="496"/>
      <c r="FB509" s="496"/>
      <c r="FC509" s="496"/>
      <c r="FD509" s="496"/>
      <c r="FE509" s="496"/>
      <c r="FF509" s="496"/>
      <c r="FG509" s="496"/>
      <c r="FH509" s="496"/>
      <c r="FI509" s="496"/>
      <c r="FJ509" s="496"/>
      <c r="FK509" s="496"/>
      <c r="FL509" s="496"/>
      <c r="FM509" s="496"/>
      <c r="FN509" s="496"/>
      <c r="FO509" s="496"/>
      <c r="FP509" s="496"/>
      <c r="FQ509" s="496"/>
      <c r="FR509" s="496"/>
      <c r="FS509" s="496"/>
      <c r="FT509" s="496"/>
      <c r="FU509" s="496"/>
      <c r="FV509" s="496"/>
      <c r="FW509" s="496"/>
      <c r="FX509" s="496"/>
      <c r="FY509" s="496"/>
      <c r="FZ509" s="496"/>
      <c r="GA509" s="496"/>
      <c r="GB509" s="496"/>
      <c r="GC509" s="496"/>
      <c r="GD509" s="496"/>
      <c r="GE509" s="496"/>
      <c r="GF509" s="496"/>
      <c r="GG509" s="496"/>
      <c r="GH509" s="496"/>
      <c r="GI509" s="496"/>
      <c r="GJ509" s="496"/>
      <c r="GK509" s="496"/>
      <c r="GL509" s="496"/>
      <c r="GM509" s="496"/>
      <c r="GN509" s="496"/>
      <c r="GO509" s="496"/>
      <c r="GP509" s="496"/>
      <c r="GQ509" s="496"/>
      <c r="GR509" s="496"/>
      <c r="GS509" s="496"/>
      <c r="GT509" s="496"/>
      <c r="GU509" s="496"/>
      <c r="GV509" s="496"/>
      <c r="GW509" s="496"/>
      <c r="GX509" s="496"/>
      <c r="GY509" s="496"/>
      <c r="GZ509" s="496"/>
      <c r="HA509" s="496"/>
      <c r="HB509" s="496"/>
      <c r="HC509" s="496"/>
      <c r="HD509" s="496"/>
      <c r="HE509" s="496"/>
      <c r="HF509" s="496"/>
      <c r="HG509" s="496"/>
      <c r="HH509" s="496"/>
      <c r="HI509" s="496"/>
      <c r="HJ509" s="496"/>
      <c r="HK509" s="496"/>
      <c r="HL509" s="496"/>
      <c r="HM509" s="496"/>
      <c r="HN509" s="496"/>
      <c r="HO509" s="496"/>
      <c r="HP509" s="496"/>
      <c r="HQ509" s="496"/>
      <c r="HR509" s="496"/>
      <c r="HS509" s="496"/>
      <c r="HT509" s="496"/>
      <c r="HU509" s="496"/>
      <c r="HV509" s="496"/>
      <c r="HW509" s="496"/>
      <c r="HX509" s="496"/>
      <c r="HY509" s="496"/>
      <c r="HZ509" s="496"/>
      <c r="IA509" s="496"/>
      <c r="IB509" s="496"/>
      <c r="IC509" s="496"/>
      <c r="ID509" s="496"/>
      <c r="IE509" s="496"/>
      <c r="IF509" s="496"/>
      <c r="IG509" s="496"/>
      <c r="IH509" s="496"/>
      <c r="II509" s="496"/>
      <c r="IJ509" s="496"/>
      <c r="IK509" s="496"/>
      <c r="IL509" s="496"/>
      <c r="IM509" s="496"/>
      <c r="IN509" s="496"/>
      <c r="IO509" s="496"/>
      <c r="IP509" s="496"/>
      <c r="IQ509" s="496"/>
      <c r="IR509" s="496"/>
      <c r="IS509" s="496"/>
      <c r="IT509" s="496"/>
      <c r="IU509" s="496"/>
      <c r="IV509" s="496"/>
      <c r="IW509" s="496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503"/>
      <c r="G510" s="503"/>
      <c r="H510" s="503"/>
      <c r="I510" s="503"/>
      <c r="J510" s="503"/>
      <c r="K510" s="503"/>
      <c r="L510" s="503"/>
      <c r="M510" s="503"/>
      <c r="N510" s="503"/>
      <c r="O510" s="503"/>
      <c r="P510" s="503"/>
      <c r="Q510" s="503"/>
      <c r="R510" s="503"/>
      <c r="S510" s="503"/>
      <c r="T510" s="503"/>
      <c r="U510" s="503"/>
      <c r="V510" s="507"/>
      <c r="W510" s="507"/>
      <c r="X510" s="507"/>
      <c r="Y510" s="507"/>
      <c r="Z510" s="507"/>
      <c r="AA510" s="507"/>
      <c r="AB510" s="507"/>
      <c r="AC510" s="507"/>
      <c r="AD510" s="507"/>
      <c r="AE510" s="507"/>
      <c r="AF510" s="507"/>
      <c r="AG510" s="507"/>
      <c r="AH510" s="507"/>
      <c r="AI510" s="507"/>
      <c r="AJ510" s="507"/>
      <c r="AK510" s="507"/>
      <c r="AL510" s="507"/>
      <c r="AM510" s="507"/>
      <c r="AN510" s="507"/>
      <c r="AO510" s="507"/>
      <c r="AP510" s="507"/>
      <c r="AQ510" s="507"/>
      <c r="AR510" s="507"/>
      <c r="AS510" s="507"/>
      <c r="AT510" s="507"/>
      <c r="AU510" s="507"/>
      <c r="AV510" s="507"/>
      <c r="AW510" s="507"/>
      <c r="AX510" s="507"/>
      <c r="AY510" s="507"/>
      <c r="AZ510" s="507"/>
      <c r="BA510" s="507"/>
      <c r="BB510" s="507"/>
      <c r="BC510" s="507"/>
      <c r="BD510" s="507"/>
      <c r="BE510" s="507"/>
      <c r="BF510" s="507"/>
      <c r="BG510" s="507"/>
      <c r="BH510" s="507"/>
      <c r="BI510" s="507"/>
      <c r="BJ510" s="507"/>
      <c r="BK510" s="507"/>
      <c r="BL510" s="507"/>
      <c r="BM510" s="507"/>
      <c r="BN510" s="507"/>
      <c r="BO510" s="507"/>
      <c r="BP510" s="507"/>
      <c r="BQ510" s="507"/>
      <c r="BR510" s="507"/>
      <c r="BS510" s="507"/>
      <c r="BT510" s="507"/>
      <c r="BU510" s="507"/>
      <c r="BV510" s="507"/>
      <c r="BW510" s="507"/>
      <c r="BX510" s="507"/>
      <c r="BY510" s="507"/>
      <c r="BZ510" s="507"/>
      <c r="CA510" s="507"/>
      <c r="CB510" s="507"/>
      <c r="CC510" s="507"/>
      <c r="CD510" s="507"/>
      <c r="CE510" s="507"/>
      <c r="CF510" s="507"/>
      <c r="CG510" s="507"/>
      <c r="CH510" s="507"/>
      <c r="CI510" s="507"/>
      <c r="CJ510" s="507"/>
      <c r="CK510" s="507"/>
      <c r="CL510" s="507"/>
      <c r="CM510" s="507"/>
      <c r="CN510" s="507"/>
      <c r="CO510" s="507"/>
      <c r="CP510" s="507"/>
      <c r="CQ510" s="507"/>
      <c r="CR510" s="507"/>
      <c r="CS510" s="507"/>
      <c r="CT510" s="507"/>
      <c r="CU510" s="507"/>
      <c r="CV510" s="507"/>
      <c r="CW510" s="507"/>
      <c r="CX510" s="507"/>
      <c r="CY510" s="507"/>
      <c r="CZ510" s="507"/>
      <c r="DA510" s="507"/>
      <c r="DB510" s="507"/>
      <c r="DC510" s="507"/>
      <c r="DD510" s="507"/>
      <c r="DE510" s="507"/>
      <c r="DF510" s="507"/>
      <c r="DG510" s="507"/>
      <c r="DH510" s="507"/>
      <c r="DI510" s="507"/>
      <c r="DJ510" s="507"/>
      <c r="DK510" s="507"/>
      <c r="DL510" s="507"/>
      <c r="DM510" s="507"/>
      <c r="DN510" s="507"/>
      <c r="DO510" s="507"/>
      <c r="DP510" s="507"/>
      <c r="DQ510" s="507"/>
      <c r="DR510" s="507"/>
      <c r="DS510" s="507"/>
      <c r="DT510" s="507"/>
      <c r="DU510" s="507"/>
      <c r="DV510" s="507"/>
      <c r="DW510" s="507"/>
      <c r="DX510" s="507"/>
      <c r="DY510" s="507"/>
      <c r="DZ510" s="507"/>
      <c r="EA510" s="507"/>
      <c r="EB510" s="507"/>
      <c r="EC510" s="507"/>
      <c r="ED510" s="507"/>
      <c r="EE510" s="507"/>
      <c r="EF510" s="507"/>
      <c r="EG510" s="507"/>
      <c r="EH510" s="507"/>
      <c r="EI510" s="507"/>
      <c r="EJ510" s="507"/>
      <c r="EK510" s="507"/>
      <c r="EL510" s="507"/>
      <c r="EM510" s="507"/>
      <c r="EN510" s="507"/>
      <c r="EO510" s="507"/>
      <c r="EP510" s="507"/>
      <c r="EQ510" s="507"/>
      <c r="ER510" s="507"/>
      <c r="ES510" s="507"/>
      <c r="ET510" s="507"/>
      <c r="EU510" s="507"/>
      <c r="EV510" s="507"/>
      <c r="EW510" s="507"/>
      <c r="EX510" s="507"/>
      <c r="EY510" s="507"/>
      <c r="EZ510" s="507"/>
      <c r="FA510" s="507"/>
      <c r="FB510" s="507"/>
      <c r="FC510" s="507"/>
      <c r="FD510" s="507"/>
      <c r="FE510" s="507"/>
      <c r="FF510" s="507"/>
      <c r="FG510" s="507"/>
      <c r="FH510" s="507"/>
      <c r="FI510" s="507"/>
      <c r="FJ510" s="507"/>
      <c r="FK510" s="507"/>
      <c r="FL510" s="507"/>
      <c r="FM510" s="507"/>
      <c r="FN510" s="507"/>
      <c r="FO510" s="507"/>
      <c r="FP510" s="507"/>
      <c r="FQ510" s="507"/>
      <c r="FR510" s="507"/>
      <c r="FS510" s="507"/>
      <c r="FT510" s="507"/>
      <c r="FU510" s="507"/>
      <c r="FV510" s="507"/>
      <c r="FW510" s="507"/>
      <c r="FX510" s="507"/>
      <c r="FY510" s="507"/>
      <c r="FZ510" s="507"/>
      <c r="GA510" s="507"/>
      <c r="GB510" s="507"/>
      <c r="GC510" s="507"/>
      <c r="GD510" s="507"/>
      <c r="GE510" s="507"/>
      <c r="GF510" s="507"/>
      <c r="GG510" s="507"/>
      <c r="GH510" s="507"/>
      <c r="GI510" s="507"/>
      <c r="GJ510" s="507"/>
      <c r="GK510" s="507"/>
      <c r="GL510" s="507"/>
      <c r="GM510" s="507"/>
      <c r="GN510" s="507"/>
      <c r="GO510" s="507"/>
      <c r="GP510" s="507"/>
      <c r="GQ510" s="507"/>
      <c r="GR510" s="507"/>
      <c r="GS510" s="507"/>
      <c r="GT510" s="507"/>
      <c r="GU510" s="507"/>
      <c r="GV510" s="507"/>
      <c r="GW510" s="507"/>
      <c r="GX510" s="507"/>
      <c r="GY510" s="507"/>
      <c r="GZ510" s="507"/>
      <c r="HA510" s="507"/>
      <c r="HB510" s="507"/>
      <c r="HC510" s="507"/>
      <c r="HD510" s="507"/>
      <c r="HE510" s="507"/>
      <c r="HF510" s="507"/>
      <c r="HG510" s="507"/>
      <c r="HH510" s="507"/>
      <c r="HI510" s="507"/>
      <c r="HJ510" s="507"/>
      <c r="HK510" s="507"/>
      <c r="HL510" s="507"/>
      <c r="HM510" s="507"/>
      <c r="HN510" s="507"/>
      <c r="HO510" s="507"/>
      <c r="HP510" s="507"/>
      <c r="HQ510" s="507"/>
      <c r="HR510" s="507"/>
      <c r="HS510" s="507"/>
      <c r="HT510" s="507"/>
      <c r="HU510" s="507"/>
      <c r="HV510" s="507"/>
      <c r="HW510" s="507"/>
      <c r="HX510" s="507"/>
      <c r="HY510" s="507"/>
      <c r="HZ510" s="507"/>
      <c r="IA510" s="507"/>
      <c r="IB510" s="507"/>
      <c r="IC510" s="507"/>
      <c r="ID510" s="507"/>
      <c r="IE510" s="507"/>
      <c r="IF510" s="507"/>
      <c r="IG510" s="507"/>
      <c r="IH510" s="507"/>
      <c r="II510" s="507"/>
      <c r="IJ510" s="507"/>
      <c r="IK510" s="507"/>
      <c r="IL510" s="507"/>
      <c r="IM510" s="507"/>
      <c r="IN510" s="507"/>
      <c r="IO510" s="507"/>
      <c r="IP510" s="507"/>
      <c r="IQ510" s="507"/>
      <c r="IR510" s="507"/>
      <c r="IS510" s="507"/>
      <c r="IT510" s="507"/>
      <c r="IU510" s="507"/>
      <c r="IV510" s="507"/>
      <c r="IW510" s="507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503"/>
      <c r="G511" s="503"/>
      <c r="H511" s="503"/>
      <c r="I511" s="503"/>
      <c r="J511" s="503"/>
      <c r="K511" s="503"/>
      <c r="L511" s="503"/>
      <c r="M511" s="503"/>
      <c r="N511" s="503"/>
      <c r="O511" s="503"/>
      <c r="P511" s="503"/>
      <c r="Q511" s="503"/>
      <c r="R511" s="503"/>
      <c r="S511" s="503"/>
      <c r="T511" s="503"/>
      <c r="U511" s="503"/>
      <c r="V511" s="496"/>
      <c r="W511" s="496"/>
      <c r="X511" s="496"/>
      <c r="Y511" s="496"/>
      <c r="Z511" s="496"/>
      <c r="AA511" s="496"/>
      <c r="AB511" s="496"/>
      <c r="AC511" s="496"/>
      <c r="AD511" s="496"/>
      <c r="AE511" s="496"/>
      <c r="AF511" s="496"/>
      <c r="AG511" s="496"/>
      <c r="AH511" s="496"/>
      <c r="AI511" s="496"/>
      <c r="AJ511" s="496"/>
      <c r="AK511" s="496"/>
      <c r="AL511" s="496"/>
      <c r="AM511" s="496"/>
      <c r="AN511" s="496"/>
      <c r="AO511" s="496"/>
      <c r="AP511" s="496"/>
      <c r="AQ511" s="496"/>
      <c r="AR511" s="496"/>
      <c r="AS511" s="496"/>
      <c r="AT511" s="496"/>
      <c r="AU511" s="496"/>
      <c r="AV511" s="496"/>
      <c r="AW511" s="496"/>
      <c r="AX511" s="496"/>
      <c r="AY511" s="496"/>
      <c r="AZ511" s="496"/>
      <c r="BA511" s="496"/>
      <c r="BB511" s="496"/>
      <c r="BC511" s="496"/>
      <c r="BD511" s="496"/>
      <c r="BE511" s="496"/>
      <c r="BF511" s="496"/>
      <c r="BG511" s="496"/>
      <c r="BH511" s="496"/>
      <c r="BI511" s="496"/>
      <c r="BJ511" s="496"/>
      <c r="BK511" s="496"/>
      <c r="BL511" s="496"/>
      <c r="BM511" s="496"/>
      <c r="BN511" s="496"/>
      <c r="BO511" s="496"/>
      <c r="BP511" s="496"/>
      <c r="BQ511" s="496"/>
      <c r="BR511" s="496"/>
      <c r="BS511" s="496"/>
      <c r="BT511" s="496"/>
      <c r="BU511" s="496"/>
      <c r="BV511" s="496"/>
      <c r="BW511" s="496"/>
      <c r="BX511" s="496"/>
      <c r="BY511" s="496"/>
      <c r="BZ511" s="496"/>
      <c r="CA511" s="496"/>
      <c r="CB511" s="496"/>
      <c r="CC511" s="496"/>
      <c r="CD511" s="496"/>
      <c r="CE511" s="496"/>
      <c r="CF511" s="496"/>
      <c r="CG511" s="496"/>
      <c r="CH511" s="496"/>
      <c r="CI511" s="496"/>
      <c r="CJ511" s="496"/>
      <c r="CK511" s="496"/>
      <c r="CL511" s="496"/>
      <c r="CM511" s="496"/>
      <c r="CN511" s="496"/>
      <c r="CO511" s="496"/>
      <c r="CP511" s="496"/>
      <c r="CQ511" s="496"/>
      <c r="CR511" s="496"/>
      <c r="CS511" s="496"/>
      <c r="CT511" s="496"/>
      <c r="CU511" s="496"/>
      <c r="CV511" s="496"/>
      <c r="CW511" s="496"/>
      <c r="CX511" s="496"/>
      <c r="CY511" s="496"/>
      <c r="CZ511" s="496"/>
      <c r="DA511" s="496"/>
      <c r="DB511" s="496"/>
      <c r="DC511" s="496"/>
      <c r="DD511" s="496"/>
      <c r="DE511" s="496"/>
      <c r="DF511" s="496"/>
      <c r="DG511" s="496"/>
      <c r="DH511" s="496"/>
      <c r="DI511" s="496"/>
      <c r="DJ511" s="496"/>
      <c r="DK511" s="496"/>
      <c r="DL511" s="496"/>
      <c r="DM511" s="496"/>
      <c r="DN511" s="496"/>
      <c r="DO511" s="496"/>
      <c r="DP511" s="496"/>
      <c r="DQ511" s="496"/>
      <c r="DR511" s="496"/>
      <c r="DS511" s="496"/>
      <c r="DT511" s="496"/>
      <c r="DU511" s="496"/>
      <c r="DV511" s="496"/>
      <c r="DW511" s="496"/>
      <c r="DX511" s="496"/>
      <c r="DY511" s="496"/>
      <c r="DZ511" s="496"/>
      <c r="EA511" s="496"/>
      <c r="EB511" s="496"/>
      <c r="EC511" s="496"/>
      <c r="ED511" s="496"/>
      <c r="EE511" s="496"/>
      <c r="EF511" s="496"/>
      <c r="EG511" s="496"/>
      <c r="EH511" s="496"/>
      <c r="EI511" s="496"/>
      <c r="EJ511" s="496"/>
      <c r="EK511" s="496"/>
      <c r="EL511" s="496"/>
      <c r="EM511" s="496"/>
      <c r="EN511" s="496"/>
      <c r="EO511" s="496"/>
      <c r="EP511" s="496"/>
      <c r="EQ511" s="496"/>
      <c r="ER511" s="496"/>
      <c r="ES511" s="496"/>
      <c r="ET511" s="496"/>
      <c r="EU511" s="496"/>
      <c r="EV511" s="496"/>
      <c r="EW511" s="496"/>
      <c r="EX511" s="496"/>
      <c r="EY511" s="496"/>
      <c r="EZ511" s="496"/>
      <c r="FA511" s="496"/>
      <c r="FB511" s="496"/>
      <c r="FC511" s="496"/>
      <c r="FD511" s="496"/>
      <c r="FE511" s="496"/>
      <c r="FF511" s="496"/>
      <c r="FG511" s="496"/>
      <c r="FH511" s="496"/>
      <c r="FI511" s="496"/>
      <c r="FJ511" s="496"/>
      <c r="FK511" s="496"/>
      <c r="FL511" s="496"/>
      <c r="FM511" s="496"/>
      <c r="FN511" s="496"/>
      <c r="FO511" s="496"/>
      <c r="FP511" s="496"/>
      <c r="FQ511" s="496"/>
      <c r="FR511" s="496"/>
      <c r="FS511" s="496"/>
      <c r="FT511" s="496"/>
      <c r="FU511" s="496"/>
      <c r="FV511" s="496"/>
      <c r="FW511" s="496"/>
      <c r="FX511" s="496"/>
      <c r="FY511" s="496"/>
      <c r="FZ511" s="496"/>
      <c r="GA511" s="496"/>
      <c r="GB511" s="496"/>
      <c r="GC511" s="496"/>
      <c r="GD511" s="496"/>
      <c r="GE511" s="496"/>
      <c r="GF511" s="496"/>
      <c r="GG511" s="496"/>
      <c r="GH511" s="496"/>
      <c r="GI511" s="496"/>
      <c r="GJ511" s="496"/>
      <c r="GK511" s="496"/>
      <c r="GL511" s="496"/>
      <c r="GM511" s="496"/>
      <c r="GN511" s="496"/>
      <c r="GO511" s="496"/>
      <c r="GP511" s="496"/>
      <c r="GQ511" s="496"/>
      <c r="GR511" s="496"/>
      <c r="GS511" s="496"/>
      <c r="GT511" s="496"/>
      <c r="GU511" s="496"/>
      <c r="GV511" s="496"/>
      <c r="GW511" s="496"/>
      <c r="GX511" s="496"/>
      <c r="GY511" s="496"/>
      <c r="GZ511" s="496"/>
      <c r="HA511" s="496"/>
      <c r="HB511" s="496"/>
      <c r="HC511" s="496"/>
      <c r="HD511" s="496"/>
      <c r="HE511" s="496"/>
      <c r="HF511" s="496"/>
      <c r="HG511" s="496"/>
      <c r="HH511" s="496"/>
      <c r="HI511" s="496"/>
      <c r="HJ511" s="496"/>
      <c r="HK511" s="496"/>
      <c r="HL511" s="496"/>
      <c r="HM511" s="496"/>
      <c r="HN511" s="496"/>
      <c r="HO511" s="496"/>
      <c r="HP511" s="496"/>
      <c r="HQ511" s="496"/>
      <c r="HR511" s="496"/>
      <c r="HS511" s="496"/>
      <c r="HT511" s="496"/>
      <c r="HU511" s="496"/>
      <c r="HV511" s="496"/>
      <c r="HW511" s="496"/>
      <c r="HX511" s="496"/>
      <c r="HY511" s="496"/>
      <c r="HZ511" s="496"/>
      <c r="IA511" s="496"/>
      <c r="IB511" s="496"/>
      <c r="IC511" s="496"/>
      <c r="ID511" s="496"/>
      <c r="IE511" s="496"/>
      <c r="IF511" s="496"/>
      <c r="IG511" s="496"/>
      <c r="IH511" s="496"/>
      <c r="II511" s="496"/>
      <c r="IJ511" s="496"/>
      <c r="IK511" s="496"/>
      <c r="IL511" s="496"/>
      <c r="IM511" s="496"/>
      <c r="IN511" s="496"/>
      <c r="IO511" s="496"/>
      <c r="IP511" s="496"/>
      <c r="IQ511" s="496"/>
      <c r="IR511" s="496"/>
      <c r="IS511" s="496"/>
      <c r="IT511" s="496"/>
      <c r="IU511" s="496"/>
      <c r="IV511" s="496"/>
      <c r="IW511" s="496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503"/>
      <c r="G512" s="503"/>
      <c r="H512" s="503"/>
      <c r="I512" s="503"/>
      <c r="J512" s="503"/>
      <c r="K512" s="503"/>
      <c r="L512" s="503"/>
      <c r="M512" s="503"/>
      <c r="N512" s="503"/>
      <c r="O512" s="503"/>
      <c r="P512" s="503"/>
      <c r="Q512" s="503"/>
      <c r="R512" s="503"/>
      <c r="S512" s="503"/>
      <c r="T512" s="503"/>
      <c r="U512" s="503"/>
      <c r="V512" s="496"/>
      <c r="W512" s="496"/>
      <c r="X512" s="496"/>
      <c r="Y512" s="496"/>
      <c r="Z512" s="496"/>
      <c r="AA512" s="496"/>
      <c r="AB512" s="496"/>
      <c r="AC512" s="496"/>
      <c r="AD512" s="496"/>
      <c r="AE512" s="496"/>
      <c r="AF512" s="496"/>
      <c r="AG512" s="496"/>
      <c r="AH512" s="496"/>
      <c r="AI512" s="496"/>
      <c r="AJ512" s="496"/>
      <c r="AK512" s="496"/>
      <c r="AL512" s="496"/>
      <c r="AM512" s="496"/>
      <c r="AN512" s="496"/>
      <c r="AO512" s="496"/>
      <c r="AP512" s="496"/>
      <c r="AQ512" s="496"/>
      <c r="AR512" s="496"/>
      <c r="AS512" s="496"/>
      <c r="AT512" s="496"/>
      <c r="AU512" s="496"/>
      <c r="AV512" s="496"/>
      <c r="AW512" s="496"/>
      <c r="AX512" s="496"/>
      <c r="AY512" s="496"/>
      <c r="AZ512" s="496"/>
      <c r="BA512" s="496"/>
      <c r="BB512" s="496"/>
      <c r="BC512" s="496"/>
      <c r="BD512" s="496"/>
      <c r="BE512" s="496"/>
      <c r="BF512" s="496"/>
      <c r="BG512" s="496"/>
      <c r="BH512" s="496"/>
      <c r="BI512" s="496"/>
      <c r="BJ512" s="496"/>
      <c r="BK512" s="496"/>
      <c r="BL512" s="496"/>
      <c r="BM512" s="496"/>
      <c r="BN512" s="496"/>
      <c r="BO512" s="496"/>
      <c r="BP512" s="496"/>
      <c r="BQ512" s="496"/>
      <c r="BR512" s="496"/>
      <c r="BS512" s="496"/>
      <c r="BT512" s="496"/>
      <c r="BU512" s="496"/>
      <c r="BV512" s="496"/>
      <c r="BW512" s="496"/>
      <c r="BX512" s="496"/>
      <c r="BY512" s="496"/>
      <c r="BZ512" s="496"/>
      <c r="CA512" s="496"/>
      <c r="CB512" s="496"/>
      <c r="CC512" s="496"/>
      <c r="CD512" s="496"/>
      <c r="CE512" s="496"/>
      <c r="CF512" s="496"/>
      <c r="CG512" s="496"/>
      <c r="CH512" s="496"/>
      <c r="CI512" s="496"/>
      <c r="CJ512" s="496"/>
      <c r="CK512" s="496"/>
      <c r="CL512" s="496"/>
      <c r="CM512" s="496"/>
      <c r="CN512" s="496"/>
      <c r="CO512" s="496"/>
      <c r="CP512" s="496"/>
      <c r="CQ512" s="496"/>
      <c r="CR512" s="496"/>
      <c r="CS512" s="496"/>
      <c r="CT512" s="496"/>
      <c r="CU512" s="496"/>
      <c r="CV512" s="496"/>
      <c r="CW512" s="496"/>
      <c r="CX512" s="496"/>
      <c r="CY512" s="496"/>
      <c r="CZ512" s="496"/>
      <c r="DA512" s="496"/>
      <c r="DB512" s="496"/>
      <c r="DC512" s="496"/>
      <c r="DD512" s="496"/>
      <c r="DE512" s="496"/>
      <c r="DF512" s="496"/>
      <c r="DG512" s="496"/>
      <c r="DH512" s="496"/>
      <c r="DI512" s="496"/>
      <c r="DJ512" s="496"/>
      <c r="DK512" s="496"/>
      <c r="DL512" s="496"/>
      <c r="DM512" s="496"/>
      <c r="DN512" s="496"/>
      <c r="DO512" s="496"/>
      <c r="DP512" s="496"/>
      <c r="DQ512" s="496"/>
      <c r="DR512" s="496"/>
      <c r="DS512" s="496"/>
      <c r="DT512" s="496"/>
      <c r="DU512" s="496"/>
      <c r="DV512" s="496"/>
      <c r="DW512" s="496"/>
      <c r="DX512" s="496"/>
      <c r="DY512" s="496"/>
      <c r="DZ512" s="496"/>
      <c r="EA512" s="496"/>
      <c r="EB512" s="496"/>
      <c r="EC512" s="496"/>
      <c r="ED512" s="496"/>
      <c r="EE512" s="496"/>
      <c r="EF512" s="496"/>
      <c r="EG512" s="496"/>
      <c r="EH512" s="496"/>
      <c r="EI512" s="496"/>
      <c r="EJ512" s="496"/>
      <c r="EK512" s="496"/>
      <c r="EL512" s="496"/>
      <c r="EM512" s="496"/>
      <c r="EN512" s="496"/>
      <c r="EO512" s="496"/>
      <c r="EP512" s="496"/>
      <c r="EQ512" s="496"/>
      <c r="ER512" s="496"/>
      <c r="ES512" s="496"/>
      <c r="ET512" s="496"/>
      <c r="EU512" s="496"/>
      <c r="EV512" s="496"/>
      <c r="EW512" s="496"/>
      <c r="EX512" s="496"/>
      <c r="EY512" s="496"/>
      <c r="EZ512" s="496"/>
      <c r="FA512" s="496"/>
      <c r="FB512" s="496"/>
      <c r="FC512" s="496"/>
      <c r="FD512" s="496"/>
      <c r="FE512" s="496"/>
      <c r="FF512" s="496"/>
      <c r="FG512" s="496"/>
      <c r="FH512" s="496"/>
      <c r="FI512" s="496"/>
      <c r="FJ512" s="496"/>
      <c r="FK512" s="496"/>
      <c r="FL512" s="496"/>
      <c r="FM512" s="496"/>
      <c r="FN512" s="496"/>
      <c r="FO512" s="496"/>
      <c r="FP512" s="496"/>
      <c r="FQ512" s="496"/>
      <c r="FR512" s="496"/>
      <c r="FS512" s="496"/>
      <c r="FT512" s="496"/>
      <c r="FU512" s="496"/>
      <c r="FV512" s="496"/>
      <c r="FW512" s="496"/>
      <c r="FX512" s="496"/>
      <c r="FY512" s="496"/>
      <c r="FZ512" s="496"/>
      <c r="GA512" s="496"/>
      <c r="GB512" s="496"/>
      <c r="GC512" s="496"/>
      <c r="GD512" s="496"/>
      <c r="GE512" s="496"/>
      <c r="GF512" s="496"/>
      <c r="GG512" s="496"/>
      <c r="GH512" s="496"/>
      <c r="GI512" s="496"/>
      <c r="GJ512" s="496"/>
      <c r="GK512" s="496"/>
      <c r="GL512" s="496"/>
      <c r="GM512" s="496"/>
      <c r="GN512" s="496"/>
      <c r="GO512" s="496"/>
      <c r="GP512" s="496"/>
      <c r="GQ512" s="496"/>
      <c r="GR512" s="496"/>
      <c r="GS512" s="496"/>
      <c r="GT512" s="496"/>
      <c r="GU512" s="496"/>
      <c r="GV512" s="496"/>
      <c r="GW512" s="496"/>
      <c r="GX512" s="496"/>
      <c r="GY512" s="496"/>
      <c r="GZ512" s="496"/>
      <c r="HA512" s="496"/>
      <c r="HB512" s="496"/>
      <c r="HC512" s="496"/>
      <c r="HD512" s="496"/>
      <c r="HE512" s="496"/>
      <c r="HF512" s="496"/>
      <c r="HG512" s="496"/>
      <c r="HH512" s="496"/>
      <c r="HI512" s="496"/>
      <c r="HJ512" s="496"/>
      <c r="HK512" s="496"/>
      <c r="HL512" s="496"/>
      <c r="HM512" s="496"/>
      <c r="HN512" s="496"/>
      <c r="HO512" s="496"/>
      <c r="HP512" s="496"/>
      <c r="HQ512" s="496"/>
      <c r="HR512" s="496"/>
      <c r="HS512" s="496"/>
      <c r="HT512" s="496"/>
      <c r="HU512" s="496"/>
      <c r="HV512" s="496"/>
      <c r="HW512" s="496"/>
      <c r="HX512" s="496"/>
      <c r="HY512" s="496"/>
      <c r="HZ512" s="496"/>
      <c r="IA512" s="496"/>
      <c r="IB512" s="496"/>
      <c r="IC512" s="496"/>
      <c r="ID512" s="496"/>
      <c r="IE512" s="496"/>
      <c r="IF512" s="496"/>
      <c r="IG512" s="496"/>
      <c r="IH512" s="496"/>
      <c r="II512" s="496"/>
      <c r="IJ512" s="496"/>
      <c r="IK512" s="496"/>
      <c r="IL512" s="496"/>
      <c r="IM512" s="496"/>
      <c r="IN512" s="496"/>
      <c r="IO512" s="496"/>
      <c r="IP512" s="496"/>
      <c r="IQ512" s="496"/>
      <c r="IR512" s="496"/>
      <c r="IS512" s="496"/>
      <c r="IT512" s="496"/>
      <c r="IU512" s="496"/>
      <c r="IV512" s="496"/>
      <c r="IW512" s="496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503"/>
      <c r="G513" s="503"/>
      <c r="H513" s="503"/>
      <c r="I513" s="503"/>
      <c r="J513" s="503"/>
      <c r="K513" s="503"/>
      <c r="L513" s="503"/>
      <c r="M513" s="503"/>
      <c r="N513" s="503"/>
      <c r="O513" s="503"/>
      <c r="P513" s="503"/>
      <c r="Q513" s="503"/>
      <c r="R513" s="503"/>
      <c r="S513" s="503"/>
      <c r="T513" s="503"/>
      <c r="U513" s="503"/>
      <c r="V513" s="496"/>
      <c r="W513" s="496"/>
      <c r="X513" s="496"/>
      <c r="Y513" s="496"/>
      <c r="Z513" s="496"/>
      <c r="AA513" s="496"/>
      <c r="AB513" s="496"/>
      <c r="AC513" s="496"/>
      <c r="AD513" s="496"/>
      <c r="AE513" s="496"/>
      <c r="AF513" s="496"/>
      <c r="AG513" s="496"/>
      <c r="AH513" s="496"/>
      <c r="AI513" s="496"/>
      <c r="AJ513" s="496"/>
      <c r="AK513" s="496"/>
      <c r="AL513" s="496"/>
      <c r="AM513" s="496"/>
      <c r="AN513" s="496"/>
      <c r="AO513" s="496"/>
      <c r="AP513" s="496"/>
      <c r="AQ513" s="496"/>
      <c r="AR513" s="496"/>
      <c r="AS513" s="496"/>
      <c r="AT513" s="496"/>
      <c r="AU513" s="496"/>
      <c r="AV513" s="496"/>
      <c r="AW513" s="496"/>
      <c r="AX513" s="496"/>
      <c r="AY513" s="496"/>
      <c r="AZ513" s="496"/>
      <c r="BA513" s="496"/>
      <c r="BB513" s="496"/>
      <c r="BC513" s="496"/>
      <c r="BD513" s="496"/>
      <c r="BE513" s="496"/>
      <c r="BF513" s="496"/>
      <c r="BG513" s="496"/>
      <c r="BH513" s="496"/>
      <c r="BI513" s="496"/>
      <c r="BJ513" s="496"/>
      <c r="BK513" s="496"/>
      <c r="BL513" s="496"/>
      <c r="BM513" s="496"/>
      <c r="BN513" s="496"/>
      <c r="BO513" s="496"/>
      <c r="BP513" s="496"/>
      <c r="BQ513" s="496"/>
      <c r="BR513" s="496"/>
      <c r="BS513" s="496"/>
      <c r="BT513" s="496"/>
      <c r="BU513" s="496"/>
      <c r="BV513" s="496"/>
      <c r="BW513" s="496"/>
      <c r="BX513" s="496"/>
      <c r="BY513" s="496"/>
      <c r="BZ513" s="496"/>
      <c r="CA513" s="496"/>
      <c r="CB513" s="496"/>
      <c r="CC513" s="496"/>
      <c r="CD513" s="496"/>
      <c r="CE513" s="496"/>
      <c r="CF513" s="496"/>
      <c r="CG513" s="496"/>
      <c r="CH513" s="496"/>
      <c r="CI513" s="496"/>
      <c r="CJ513" s="496"/>
      <c r="CK513" s="496"/>
      <c r="CL513" s="496"/>
      <c r="CM513" s="496"/>
      <c r="CN513" s="496"/>
      <c r="CO513" s="496"/>
      <c r="CP513" s="496"/>
      <c r="CQ513" s="496"/>
      <c r="CR513" s="496"/>
      <c r="CS513" s="496"/>
      <c r="CT513" s="496"/>
      <c r="CU513" s="496"/>
      <c r="CV513" s="496"/>
      <c r="CW513" s="496"/>
      <c r="CX513" s="496"/>
      <c r="CY513" s="496"/>
      <c r="CZ513" s="496"/>
      <c r="DA513" s="496"/>
      <c r="DB513" s="496"/>
      <c r="DC513" s="496"/>
      <c r="DD513" s="496"/>
      <c r="DE513" s="496"/>
      <c r="DF513" s="496"/>
      <c r="DG513" s="496"/>
      <c r="DH513" s="496"/>
      <c r="DI513" s="496"/>
      <c r="DJ513" s="496"/>
      <c r="DK513" s="496"/>
      <c r="DL513" s="496"/>
      <c r="DM513" s="496"/>
      <c r="DN513" s="496"/>
      <c r="DO513" s="496"/>
      <c r="DP513" s="496"/>
      <c r="DQ513" s="496"/>
      <c r="DR513" s="496"/>
      <c r="DS513" s="496"/>
      <c r="DT513" s="496"/>
      <c r="DU513" s="496"/>
      <c r="DV513" s="496"/>
      <c r="DW513" s="496"/>
      <c r="DX513" s="496"/>
      <c r="DY513" s="496"/>
      <c r="DZ513" s="496"/>
      <c r="EA513" s="496"/>
      <c r="EB513" s="496"/>
      <c r="EC513" s="496"/>
      <c r="ED513" s="496"/>
      <c r="EE513" s="496"/>
      <c r="EF513" s="496"/>
      <c r="EG513" s="496"/>
      <c r="EH513" s="496"/>
      <c r="EI513" s="496"/>
      <c r="EJ513" s="496"/>
      <c r="EK513" s="496"/>
      <c r="EL513" s="496"/>
      <c r="EM513" s="496"/>
      <c r="EN513" s="496"/>
      <c r="EO513" s="496"/>
      <c r="EP513" s="496"/>
      <c r="EQ513" s="496"/>
      <c r="ER513" s="496"/>
      <c r="ES513" s="496"/>
      <c r="ET513" s="496"/>
      <c r="EU513" s="496"/>
      <c r="EV513" s="496"/>
      <c r="EW513" s="496"/>
      <c r="EX513" s="496"/>
      <c r="EY513" s="496"/>
      <c r="EZ513" s="496"/>
      <c r="FA513" s="496"/>
      <c r="FB513" s="496"/>
      <c r="FC513" s="496"/>
      <c r="FD513" s="496"/>
      <c r="FE513" s="496"/>
      <c r="FF513" s="496"/>
      <c r="FG513" s="496"/>
      <c r="FH513" s="496"/>
      <c r="FI513" s="496"/>
      <c r="FJ513" s="496"/>
      <c r="FK513" s="496"/>
      <c r="FL513" s="496"/>
      <c r="FM513" s="496"/>
      <c r="FN513" s="496"/>
      <c r="FO513" s="496"/>
      <c r="FP513" s="496"/>
      <c r="FQ513" s="496"/>
      <c r="FR513" s="496"/>
      <c r="FS513" s="496"/>
      <c r="FT513" s="496"/>
      <c r="FU513" s="496"/>
      <c r="FV513" s="496"/>
      <c r="FW513" s="496"/>
      <c r="FX513" s="496"/>
      <c r="FY513" s="496"/>
      <c r="FZ513" s="496"/>
      <c r="GA513" s="496"/>
      <c r="GB513" s="496"/>
      <c r="GC513" s="496"/>
      <c r="GD513" s="496"/>
      <c r="GE513" s="496"/>
      <c r="GF513" s="496"/>
      <c r="GG513" s="496"/>
      <c r="GH513" s="496"/>
      <c r="GI513" s="496"/>
      <c r="GJ513" s="496"/>
      <c r="GK513" s="496"/>
      <c r="GL513" s="496"/>
      <c r="GM513" s="496"/>
      <c r="GN513" s="496"/>
      <c r="GO513" s="496"/>
      <c r="GP513" s="496"/>
      <c r="GQ513" s="496"/>
      <c r="GR513" s="496"/>
      <c r="GS513" s="496"/>
      <c r="GT513" s="496"/>
      <c r="GU513" s="496"/>
      <c r="GV513" s="496"/>
      <c r="GW513" s="496"/>
      <c r="GX513" s="496"/>
      <c r="GY513" s="496"/>
      <c r="GZ513" s="496"/>
      <c r="HA513" s="496"/>
      <c r="HB513" s="496"/>
      <c r="HC513" s="496"/>
      <c r="HD513" s="496"/>
      <c r="HE513" s="496"/>
      <c r="HF513" s="496"/>
      <c r="HG513" s="496"/>
      <c r="HH513" s="496"/>
      <c r="HI513" s="496"/>
      <c r="HJ513" s="496"/>
      <c r="HK513" s="496"/>
      <c r="HL513" s="496"/>
      <c r="HM513" s="496"/>
      <c r="HN513" s="496"/>
      <c r="HO513" s="496"/>
      <c r="HP513" s="496"/>
      <c r="HQ513" s="496"/>
      <c r="HR513" s="496"/>
      <c r="HS513" s="496"/>
      <c r="HT513" s="496"/>
      <c r="HU513" s="496"/>
      <c r="HV513" s="496"/>
      <c r="HW513" s="496"/>
      <c r="HX513" s="496"/>
      <c r="HY513" s="496"/>
      <c r="HZ513" s="496"/>
      <c r="IA513" s="496"/>
      <c r="IB513" s="496"/>
      <c r="IC513" s="496"/>
      <c r="ID513" s="496"/>
      <c r="IE513" s="496"/>
      <c r="IF513" s="496"/>
      <c r="IG513" s="496"/>
      <c r="IH513" s="496"/>
      <c r="II513" s="496"/>
      <c r="IJ513" s="496"/>
      <c r="IK513" s="496"/>
      <c r="IL513" s="496"/>
      <c r="IM513" s="496"/>
      <c r="IN513" s="496"/>
      <c r="IO513" s="496"/>
      <c r="IP513" s="496"/>
      <c r="IQ513" s="496"/>
      <c r="IR513" s="496"/>
      <c r="IS513" s="496"/>
      <c r="IT513" s="496"/>
      <c r="IU513" s="496"/>
      <c r="IV513" s="496"/>
      <c r="IW513" s="496"/>
    </row>
    <row r="514" customFormat="false" ht="12.75" hidden="false" customHeight="false" outlineLevel="1" collapsed="false">
      <c r="A514" s="0"/>
      <c r="B514" s="0"/>
      <c r="C514" s="0"/>
      <c r="D514" s="0"/>
      <c r="E514" s="0"/>
      <c r="F514" s="503"/>
      <c r="G514" s="503"/>
      <c r="H514" s="503"/>
      <c r="I514" s="503"/>
      <c r="J514" s="503"/>
      <c r="K514" s="503"/>
      <c r="L514" s="503"/>
      <c r="M514" s="503"/>
      <c r="N514" s="503"/>
      <c r="O514" s="503"/>
      <c r="P514" s="503"/>
      <c r="Q514" s="503"/>
      <c r="R514" s="503"/>
      <c r="S514" s="503"/>
      <c r="T514" s="503"/>
      <c r="U514" s="503"/>
      <c r="V514" s="507"/>
      <c r="W514" s="507"/>
      <c r="X514" s="507"/>
      <c r="Y514" s="507"/>
      <c r="Z514" s="507"/>
      <c r="AA514" s="507"/>
      <c r="AB514" s="507"/>
      <c r="AC514" s="507"/>
      <c r="AD514" s="507"/>
      <c r="AE514" s="507"/>
      <c r="AF514" s="507"/>
      <c r="AG514" s="507"/>
      <c r="AH514" s="507"/>
      <c r="AI514" s="507"/>
      <c r="AJ514" s="507"/>
      <c r="AK514" s="507"/>
      <c r="AL514" s="507"/>
      <c r="AM514" s="507"/>
      <c r="AN514" s="507"/>
      <c r="AO514" s="507"/>
      <c r="AP514" s="507"/>
      <c r="AQ514" s="507"/>
      <c r="AR514" s="507"/>
      <c r="AS514" s="507"/>
      <c r="AT514" s="507"/>
      <c r="AU514" s="507"/>
      <c r="AV514" s="507"/>
      <c r="AW514" s="507"/>
      <c r="AX514" s="507"/>
      <c r="AY514" s="507"/>
      <c r="AZ514" s="507"/>
      <c r="BA514" s="507"/>
      <c r="BB514" s="507"/>
      <c r="BC514" s="507"/>
      <c r="BD514" s="507"/>
      <c r="BE514" s="507"/>
      <c r="BF514" s="507"/>
      <c r="BG514" s="507"/>
      <c r="BH514" s="507"/>
      <c r="BI514" s="507"/>
      <c r="BJ514" s="507"/>
      <c r="BK514" s="507"/>
      <c r="BL514" s="507"/>
      <c r="BM514" s="507"/>
      <c r="BN514" s="507"/>
      <c r="BO514" s="507"/>
      <c r="BP514" s="507"/>
      <c r="BQ514" s="507"/>
      <c r="BR514" s="507"/>
      <c r="BS514" s="507"/>
      <c r="BT514" s="507"/>
      <c r="BU514" s="507"/>
      <c r="BV514" s="507"/>
      <c r="BW514" s="507"/>
      <c r="BX514" s="507"/>
      <c r="BY514" s="507"/>
      <c r="BZ514" s="507"/>
      <c r="CA514" s="507"/>
      <c r="CB514" s="507"/>
      <c r="CC514" s="507"/>
      <c r="CD514" s="507"/>
      <c r="CE514" s="507"/>
      <c r="CF514" s="507"/>
      <c r="CG514" s="507"/>
      <c r="CH514" s="507"/>
      <c r="CI514" s="507"/>
      <c r="CJ514" s="507"/>
      <c r="CK514" s="507"/>
      <c r="CL514" s="507"/>
      <c r="CM514" s="507"/>
      <c r="CN514" s="507"/>
      <c r="CO514" s="507"/>
      <c r="CP514" s="507"/>
      <c r="CQ514" s="507"/>
      <c r="CR514" s="507"/>
      <c r="CS514" s="507"/>
      <c r="CT514" s="507"/>
      <c r="CU514" s="507"/>
      <c r="CV514" s="507"/>
      <c r="CW514" s="507"/>
      <c r="CX514" s="507"/>
      <c r="CY514" s="507"/>
      <c r="CZ514" s="507"/>
      <c r="DA514" s="507"/>
      <c r="DB514" s="507"/>
      <c r="DC514" s="507"/>
      <c r="DD514" s="507"/>
      <c r="DE514" s="507"/>
      <c r="DF514" s="507"/>
      <c r="DG514" s="507"/>
      <c r="DH514" s="507"/>
      <c r="DI514" s="507"/>
      <c r="DJ514" s="507"/>
      <c r="DK514" s="507"/>
      <c r="DL514" s="507"/>
      <c r="DM514" s="507"/>
      <c r="DN514" s="507"/>
      <c r="DO514" s="507"/>
      <c r="DP514" s="507"/>
      <c r="DQ514" s="507"/>
      <c r="DR514" s="507"/>
      <c r="DS514" s="507"/>
      <c r="DT514" s="507"/>
      <c r="DU514" s="507"/>
      <c r="DV514" s="507"/>
      <c r="DW514" s="507"/>
      <c r="DX514" s="507"/>
      <c r="DY514" s="507"/>
      <c r="DZ514" s="507"/>
      <c r="EA514" s="507"/>
      <c r="EB514" s="507"/>
      <c r="EC514" s="507"/>
      <c r="ED514" s="507"/>
      <c r="EE514" s="507"/>
      <c r="EF514" s="507"/>
      <c r="EG514" s="507"/>
      <c r="EH514" s="507"/>
      <c r="EI514" s="507"/>
      <c r="EJ514" s="507"/>
      <c r="EK514" s="507"/>
      <c r="EL514" s="507"/>
      <c r="EM514" s="507"/>
      <c r="EN514" s="507"/>
      <c r="EO514" s="507"/>
      <c r="EP514" s="507"/>
      <c r="EQ514" s="507"/>
      <c r="ER514" s="507"/>
      <c r="ES514" s="507"/>
      <c r="ET514" s="507"/>
      <c r="EU514" s="507"/>
      <c r="EV514" s="507"/>
      <c r="EW514" s="507"/>
      <c r="EX514" s="507"/>
      <c r="EY514" s="507"/>
      <c r="EZ514" s="507"/>
      <c r="FA514" s="507"/>
      <c r="FB514" s="507"/>
      <c r="FC514" s="507"/>
      <c r="FD514" s="507"/>
      <c r="FE514" s="507"/>
      <c r="FF514" s="507"/>
      <c r="FG514" s="507"/>
      <c r="FH514" s="507"/>
      <c r="FI514" s="507"/>
      <c r="FJ514" s="507"/>
      <c r="FK514" s="507"/>
      <c r="FL514" s="507"/>
      <c r="FM514" s="507"/>
      <c r="FN514" s="507"/>
      <c r="FO514" s="507"/>
      <c r="FP514" s="507"/>
      <c r="FQ514" s="507"/>
      <c r="FR514" s="507"/>
      <c r="FS514" s="507"/>
      <c r="FT514" s="507"/>
      <c r="FU514" s="507"/>
      <c r="FV514" s="507"/>
      <c r="FW514" s="507"/>
      <c r="FX514" s="507"/>
      <c r="FY514" s="507"/>
      <c r="FZ514" s="507"/>
      <c r="GA514" s="507"/>
      <c r="GB514" s="507"/>
      <c r="GC514" s="507"/>
      <c r="GD514" s="507"/>
      <c r="GE514" s="507"/>
      <c r="GF514" s="507"/>
      <c r="GG514" s="507"/>
      <c r="GH514" s="507"/>
      <c r="GI514" s="507"/>
      <c r="GJ514" s="507"/>
      <c r="GK514" s="507"/>
      <c r="GL514" s="507"/>
      <c r="GM514" s="507"/>
      <c r="GN514" s="507"/>
      <c r="GO514" s="507"/>
      <c r="GP514" s="507"/>
      <c r="GQ514" s="507"/>
      <c r="GR514" s="507"/>
      <c r="GS514" s="507"/>
      <c r="GT514" s="507"/>
      <c r="GU514" s="507"/>
      <c r="GV514" s="507"/>
      <c r="GW514" s="507"/>
      <c r="GX514" s="507"/>
      <c r="GY514" s="507"/>
      <c r="GZ514" s="507"/>
      <c r="HA514" s="507"/>
      <c r="HB514" s="507"/>
      <c r="HC514" s="507"/>
      <c r="HD514" s="507"/>
      <c r="HE514" s="507"/>
      <c r="HF514" s="507"/>
      <c r="HG514" s="507"/>
      <c r="HH514" s="507"/>
      <c r="HI514" s="507"/>
      <c r="HJ514" s="507"/>
      <c r="HK514" s="507"/>
      <c r="HL514" s="507"/>
      <c r="HM514" s="507"/>
      <c r="HN514" s="507"/>
      <c r="HO514" s="507"/>
      <c r="HP514" s="507"/>
      <c r="HQ514" s="507"/>
      <c r="HR514" s="507"/>
      <c r="HS514" s="507"/>
      <c r="HT514" s="507"/>
      <c r="HU514" s="507"/>
      <c r="HV514" s="507"/>
      <c r="HW514" s="507"/>
      <c r="HX514" s="507"/>
      <c r="HY514" s="507"/>
      <c r="HZ514" s="507"/>
      <c r="IA514" s="507"/>
      <c r="IB514" s="507"/>
      <c r="IC514" s="507"/>
      <c r="ID514" s="507"/>
      <c r="IE514" s="507"/>
      <c r="IF514" s="507"/>
      <c r="IG514" s="507"/>
      <c r="IH514" s="507"/>
      <c r="II514" s="507"/>
      <c r="IJ514" s="507"/>
      <c r="IK514" s="507"/>
      <c r="IL514" s="507"/>
      <c r="IM514" s="507"/>
      <c r="IN514" s="507"/>
      <c r="IO514" s="507"/>
      <c r="IP514" s="507"/>
      <c r="IQ514" s="507"/>
      <c r="IR514" s="507"/>
      <c r="IS514" s="507"/>
      <c r="IT514" s="507"/>
      <c r="IU514" s="507"/>
      <c r="IV514" s="507"/>
      <c r="IW514" s="507"/>
    </row>
    <row r="515" customFormat="false" ht="12.75" hidden="false" customHeight="false" outlineLevel="1" collapsed="false">
      <c r="A515" s="477"/>
      <c r="B515" s="503"/>
      <c r="C515" s="503"/>
      <c r="D515" s="503"/>
      <c r="E515" s="503"/>
      <c r="F515" s="503"/>
      <c r="G515" s="503"/>
      <c r="H515" s="503"/>
      <c r="I515" s="503"/>
      <c r="J515" s="503"/>
      <c r="K515" s="503"/>
      <c r="L515" s="503"/>
      <c r="M515" s="503"/>
      <c r="N515" s="503"/>
      <c r="O515" s="503"/>
      <c r="P515" s="503"/>
      <c r="Q515" s="503"/>
      <c r="R515" s="503"/>
      <c r="S515" s="503"/>
      <c r="T515" s="503"/>
      <c r="U515" s="503"/>
      <c r="V515" s="496"/>
      <c r="W515" s="496"/>
      <c r="X515" s="496"/>
      <c r="Y515" s="496"/>
      <c r="Z515" s="496"/>
      <c r="AA515" s="496"/>
      <c r="AB515" s="496"/>
      <c r="AC515" s="496"/>
      <c r="AD515" s="496"/>
      <c r="AE515" s="496"/>
      <c r="AF515" s="496"/>
      <c r="AG515" s="496"/>
      <c r="AH515" s="496"/>
      <c r="AI515" s="496"/>
      <c r="AJ515" s="496"/>
      <c r="AK515" s="496"/>
      <c r="AL515" s="496"/>
      <c r="AM515" s="496"/>
      <c r="AN515" s="496"/>
      <c r="AO515" s="496"/>
      <c r="AP515" s="496"/>
      <c r="AQ515" s="496"/>
      <c r="AR515" s="496"/>
      <c r="AS515" s="496"/>
      <c r="AT515" s="496"/>
      <c r="AU515" s="496"/>
      <c r="AV515" s="496"/>
      <c r="AW515" s="496"/>
      <c r="AX515" s="496"/>
      <c r="AY515" s="496"/>
      <c r="AZ515" s="496"/>
      <c r="BA515" s="496"/>
      <c r="BB515" s="496"/>
      <c r="BC515" s="496"/>
      <c r="BD515" s="496"/>
      <c r="BE515" s="496"/>
      <c r="BF515" s="496"/>
      <c r="BG515" s="496"/>
      <c r="BH515" s="496"/>
      <c r="BI515" s="496"/>
      <c r="BJ515" s="496"/>
      <c r="BK515" s="496"/>
      <c r="BL515" s="496"/>
      <c r="BM515" s="496"/>
      <c r="BN515" s="496"/>
      <c r="BO515" s="496"/>
      <c r="BP515" s="496"/>
      <c r="BQ515" s="496"/>
      <c r="BR515" s="496"/>
      <c r="BS515" s="496"/>
      <c r="BT515" s="496"/>
      <c r="BU515" s="496"/>
      <c r="BV515" s="496"/>
      <c r="BW515" s="496"/>
      <c r="BX515" s="496"/>
      <c r="BY515" s="496"/>
      <c r="BZ515" s="496"/>
      <c r="CA515" s="496"/>
      <c r="CB515" s="496"/>
      <c r="CC515" s="496"/>
      <c r="CD515" s="496"/>
      <c r="CE515" s="496"/>
      <c r="CF515" s="496"/>
      <c r="CG515" s="496"/>
      <c r="CH515" s="496"/>
      <c r="CI515" s="496"/>
      <c r="CJ515" s="496"/>
      <c r="CK515" s="496"/>
      <c r="CL515" s="496"/>
      <c r="CM515" s="496"/>
      <c r="CN515" s="496"/>
      <c r="CO515" s="496"/>
      <c r="CP515" s="496"/>
      <c r="CQ515" s="496"/>
      <c r="CR515" s="496"/>
      <c r="CS515" s="496"/>
      <c r="CT515" s="496"/>
      <c r="CU515" s="496"/>
      <c r="CV515" s="496"/>
      <c r="CW515" s="496"/>
      <c r="CX515" s="496"/>
      <c r="CY515" s="496"/>
      <c r="CZ515" s="496"/>
      <c r="DA515" s="496"/>
      <c r="DB515" s="496"/>
      <c r="DC515" s="496"/>
      <c r="DD515" s="496"/>
      <c r="DE515" s="496"/>
      <c r="DF515" s="496"/>
      <c r="DG515" s="496"/>
      <c r="DH515" s="496"/>
      <c r="DI515" s="496"/>
      <c r="DJ515" s="496"/>
      <c r="DK515" s="496"/>
      <c r="DL515" s="496"/>
      <c r="DM515" s="496"/>
      <c r="DN515" s="496"/>
      <c r="DO515" s="496"/>
      <c r="DP515" s="496"/>
      <c r="DQ515" s="496"/>
      <c r="DR515" s="496"/>
      <c r="DS515" s="496"/>
      <c r="DT515" s="496"/>
      <c r="DU515" s="496"/>
      <c r="DV515" s="496"/>
      <c r="DW515" s="496"/>
      <c r="DX515" s="496"/>
      <c r="DY515" s="496"/>
      <c r="DZ515" s="496"/>
      <c r="EA515" s="496"/>
      <c r="EB515" s="496"/>
      <c r="EC515" s="496"/>
      <c r="ED515" s="496"/>
      <c r="EE515" s="496"/>
      <c r="EF515" s="496"/>
      <c r="EG515" s="496"/>
      <c r="EH515" s="496"/>
      <c r="EI515" s="496"/>
      <c r="EJ515" s="496"/>
      <c r="EK515" s="496"/>
      <c r="EL515" s="496"/>
      <c r="EM515" s="496"/>
      <c r="EN515" s="496"/>
      <c r="EO515" s="496"/>
      <c r="EP515" s="496"/>
      <c r="EQ515" s="496"/>
      <c r="ER515" s="496"/>
      <c r="ES515" s="496"/>
      <c r="ET515" s="496"/>
      <c r="EU515" s="496"/>
      <c r="EV515" s="496"/>
      <c r="EW515" s="496"/>
      <c r="EX515" s="496"/>
      <c r="EY515" s="496"/>
      <c r="EZ515" s="496"/>
      <c r="FA515" s="496"/>
      <c r="FB515" s="496"/>
      <c r="FC515" s="496"/>
      <c r="FD515" s="496"/>
      <c r="FE515" s="496"/>
      <c r="FF515" s="496"/>
      <c r="FG515" s="496"/>
      <c r="FH515" s="496"/>
      <c r="FI515" s="496"/>
      <c r="FJ515" s="496"/>
      <c r="FK515" s="496"/>
      <c r="FL515" s="496"/>
      <c r="FM515" s="496"/>
      <c r="FN515" s="496"/>
      <c r="FO515" s="496"/>
      <c r="FP515" s="496"/>
      <c r="FQ515" s="496"/>
      <c r="FR515" s="496"/>
      <c r="FS515" s="496"/>
      <c r="FT515" s="496"/>
      <c r="FU515" s="496"/>
      <c r="FV515" s="496"/>
      <c r="FW515" s="496"/>
      <c r="FX515" s="496"/>
      <c r="FY515" s="496"/>
      <c r="FZ515" s="496"/>
      <c r="GA515" s="496"/>
      <c r="GB515" s="496"/>
      <c r="GC515" s="496"/>
      <c r="GD515" s="496"/>
      <c r="GE515" s="496"/>
      <c r="GF515" s="496"/>
      <c r="GG515" s="496"/>
      <c r="GH515" s="496"/>
      <c r="GI515" s="496"/>
      <c r="GJ515" s="496"/>
      <c r="GK515" s="496"/>
      <c r="GL515" s="496"/>
      <c r="GM515" s="496"/>
      <c r="GN515" s="496"/>
      <c r="GO515" s="496"/>
      <c r="GP515" s="496"/>
      <c r="GQ515" s="496"/>
      <c r="GR515" s="496"/>
      <c r="GS515" s="496"/>
      <c r="GT515" s="496"/>
      <c r="GU515" s="496"/>
      <c r="GV515" s="496"/>
      <c r="GW515" s="496"/>
      <c r="GX515" s="496"/>
      <c r="GY515" s="496"/>
      <c r="GZ515" s="496"/>
      <c r="HA515" s="496"/>
      <c r="HB515" s="496"/>
      <c r="HC515" s="496"/>
      <c r="HD515" s="496"/>
      <c r="HE515" s="496"/>
      <c r="HF515" s="496"/>
      <c r="HG515" s="496"/>
      <c r="HH515" s="496"/>
      <c r="HI515" s="496"/>
      <c r="HJ515" s="496"/>
      <c r="HK515" s="496"/>
      <c r="HL515" s="496"/>
      <c r="HM515" s="496"/>
      <c r="HN515" s="496"/>
      <c r="HO515" s="496"/>
      <c r="HP515" s="496"/>
      <c r="HQ515" s="496"/>
      <c r="HR515" s="496"/>
      <c r="HS515" s="496"/>
      <c r="HT515" s="496"/>
      <c r="HU515" s="496"/>
      <c r="HV515" s="496"/>
      <c r="HW515" s="496"/>
      <c r="HX515" s="496"/>
      <c r="HY515" s="496"/>
      <c r="HZ515" s="496"/>
      <c r="IA515" s="496"/>
      <c r="IB515" s="496"/>
      <c r="IC515" s="496"/>
      <c r="ID515" s="496"/>
      <c r="IE515" s="496"/>
      <c r="IF515" s="496"/>
      <c r="IG515" s="496"/>
      <c r="IH515" s="496"/>
      <c r="II515" s="496"/>
      <c r="IJ515" s="496"/>
      <c r="IK515" s="496"/>
      <c r="IL515" s="496"/>
      <c r="IM515" s="496"/>
      <c r="IN515" s="496"/>
      <c r="IO515" s="496"/>
      <c r="IP515" s="496"/>
      <c r="IQ515" s="496"/>
      <c r="IR515" s="496"/>
      <c r="IS515" s="496"/>
      <c r="IT515" s="496"/>
      <c r="IU515" s="496"/>
      <c r="IV515" s="496"/>
      <c r="IW515" s="496"/>
    </row>
    <row r="516" customFormat="false" ht="12.75" hidden="false" customHeight="false" outlineLevel="1" collapsed="false">
      <c r="A516" s="508"/>
      <c r="B516" s="503"/>
      <c r="C516" s="503"/>
      <c r="D516" s="503"/>
      <c r="E516" s="503"/>
      <c r="F516" s="503"/>
      <c r="G516" s="503"/>
      <c r="H516" s="503"/>
      <c r="I516" s="503"/>
      <c r="J516" s="503"/>
      <c r="K516" s="503"/>
      <c r="L516" s="503"/>
      <c r="M516" s="503"/>
      <c r="N516" s="503"/>
      <c r="O516" s="503"/>
      <c r="P516" s="503"/>
      <c r="Q516" s="503"/>
      <c r="R516" s="503"/>
      <c r="S516" s="503"/>
      <c r="T516" s="503"/>
      <c r="U516" s="503"/>
      <c r="V516" s="507"/>
      <c r="W516" s="507"/>
      <c r="X516" s="507"/>
      <c r="Y516" s="507"/>
      <c r="Z516" s="507"/>
      <c r="AA516" s="507"/>
      <c r="AB516" s="507"/>
      <c r="AC516" s="507"/>
      <c r="AD516" s="507"/>
      <c r="AE516" s="507"/>
      <c r="AF516" s="507"/>
      <c r="AG516" s="507"/>
      <c r="AH516" s="507"/>
      <c r="AI516" s="507"/>
      <c r="AJ516" s="507"/>
      <c r="AK516" s="507"/>
      <c r="AL516" s="507"/>
      <c r="AM516" s="507"/>
      <c r="AN516" s="507"/>
      <c r="AO516" s="507"/>
      <c r="AP516" s="507"/>
      <c r="AQ516" s="507"/>
      <c r="AR516" s="507"/>
      <c r="AS516" s="507"/>
      <c r="AT516" s="507"/>
      <c r="AU516" s="507"/>
      <c r="AV516" s="507"/>
      <c r="AW516" s="507"/>
      <c r="AX516" s="507"/>
      <c r="AY516" s="507"/>
      <c r="AZ516" s="507"/>
      <c r="BA516" s="507"/>
      <c r="BB516" s="507"/>
      <c r="BC516" s="507"/>
      <c r="BD516" s="507"/>
      <c r="BE516" s="507"/>
      <c r="BF516" s="507"/>
      <c r="BG516" s="507"/>
      <c r="BH516" s="507"/>
      <c r="BI516" s="507"/>
      <c r="BJ516" s="507"/>
      <c r="BK516" s="507"/>
      <c r="BL516" s="507"/>
      <c r="BM516" s="507"/>
      <c r="BN516" s="507"/>
      <c r="BO516" s="507"/>
      <c r="BP516" s="507"/>
      <c r="BQ516" s="507"/>
      <c r="BR516" s="507"/>
      <c r="BS516" s="507"/>
      <c r="BT516" s="507"/>
      <c r="BU516" s="507"/>
      <c r="BV516" s="507"/>
      <c r="BW516" s="507"/>
      <c r="BX516" s="507"/>
      <c r="BY516" s="507"/>
      <c r="BZ516" s="507"/>
      <c r="CA516" s="507"/>
      <c r="CB516" s="507"/>
      <c r="CC516" s="507"/>
      <c r="CD516" s="507"/>
      <c r="CE516" s="507"/>
      <c r="CF516" s="507"/>
      <c r="CG516" s="507"/>
      <c r="CH516" s="507"/>
      <c r="CI516" s="507"/>
      <c r="CJ516" s="507"/>
      <c r="CK516" s="507"/>
      <c r="CL516" s="507"/>
      <c r="CM516" s="507"/>
      <c r="CN516" s="507"/>
      <c r="CO516" s="507"/>
      <c r="CP516" s="507"/>
      <c r="CQ516" s="507"/>
      <c r="CR516" s="507"/>
      <c r="CS516" s="507"/>
      <c r="CT516" s="507"/>
      <c r="CU516" s="507"/>
      <c r="CV516" s="507"/>
      <c r="CW516" s="507"/>
      <c r="CX516" s="507"/>
      <c r="CY516" s="507"/>
      <c r="CZ516" s="507"/>
      <c r="DA516" s="507"/>
      <c r="DB516" s="507"/>
      <c r="DC516" s="507"/>
      <c r="DD516" s="507"/>
      <c r="DE516" s="507"/>
      <c r="DF516" s="507"/>
      <c r="DG516" s="507"/>
      <c r="DH516" s="507"/>
      <c r="DI516" s="507"/>
      <c r="DJ516" s="507"/>
      <c r="DK516" s="507"/>
      <c r="DL516" s="507"/>
      <c r="DM516" s="507"/>
      <c r="DN516" s="507"/>
      <c r="DO516" s="507"/>
      <c r="DP516" s="507"/>
      <c r="DQ516" s="507"/>
      <c r="DR516" s="507"/>
      <c r="DS516" s="507"/>
      <c r="DT516" s="507"/>
      <c r="DU516" s="507"/>
      <c r="DV516" s="507"/>
      <c r="DW516" s="507"/>
      <c r="DX516" s="507"/>
      <c r="DY516" s="507"/>
      <c r="DZ516" s="507"/>
      <c r="EA516" s="507"/>
      <c r="EB516" s="507"/>
      <c r="EC516" s="507"/>
      <c r="ED516" s="507"/>
      <c r="EE516" s="507"/>
      <c r="EF516" s="507"/>
      <c r="EG516" s="507"/>
      <c r="EH516" s="507"/>
      <c r="EI516" s="507"/>
      <c r="EJ516" s="507"/>
      <c r="EK516" s="507"/>
      <c r="EL516" s="507"/>
      <c r="EM516" s="507"/>
      <c r="EN516" s="507"/>
      <c r="EO516" s="507"/>
      <c r="EP516" s="507"/>
      <c r="EQ516" s="507"/>
      <c r="ER516" s="507"/>
      <c r="ES516" s="507"/>
      <c r="ET516" s="507"/>
      <c r="EU516" s="507"/>
      <c r="EV516" s="507"/>
      <c r="EW516" s="507"/>
      <c r="EX516" s="507"/>
      <c r="EY516" s="507"/>
      <c r="EZ516" s="507"/>
      <c r="FA516" s="507"/>
      <c r="FB516" s="507"/>
      <c r="FC516" s="507"/>
      <c r="FD516" s="507"/>
      <c r="FE516" s="507"/>
      <c r="FF516" s="507"/>
      <c r="FG516" s="507"/>
      <c r="FH516" s="507"/>
      <c r="FI516" s="507"/>
      <c r="FJ516" s="507"/>
      <c r="FK516" s="507"/>
      <c r="FL516" s="507"/>
      <c r="FM516" s="507"/>
      <c r="FN516" s="507"/>
      <c r="FO516" s="507"/>
      <c r="FP516" s="507"/>
      <c r="FQ516" s="507"/>
      <c r="FR516" s="507"/>
      <c r="FS516" s="507"/>
      <c r="FT516" s="507"/>
      <c r="FU516" s="507"/>
      <c r="FV516" s="507"/>
      <c r="FW516" s="507"/>
      <c r="FX516" s="507"/>
      <c r="FY516" s="507"/>
      <c r="FZ516" s="507"/>
      <c r="GA516" s="507"/>
      <c r="GB516" s="507"/>
      <c r="GC516" s="507"/>
      <c r="GD516" s="507"/>
      <c r="GE516" s="507"/>
      <c r="GF516" s="507"/>
      <c r="GG516" s="507"/>
      <c r="GH516" s="507"/>
      <c r="GI516" s="507"/>
      <c r="GJ516" s="507"/>
      <c r="GK516" s="507"/>
      <c r="GL516" s="507"/>
      <c r="GM516" s="507"/>
      <c r="GN516" s="507"/>
      <c r="GO516" s="507"/>
      <c r="GP516" s="507"/>
      <c r="GQ516" s="507"/>
      <c r="GR516" s="507"/>
      <c r="GS516" s="507"/>
      <c r="GT516" s="507"/>
      <c r="GU516" s="507"/>
      <c r="GV516" s="507"/>
      <c r="GW516" s="507"/>
      <c r="GX516" s="507"/>
      <c r="GY516" s="507"/>
      <c r="GZ516" s="507"/>
      <c r="HA516" s="507"/>
      <c r="HB516" s="507"/>
      <c r="HC516" s="507"/>
      <c r="HD516" s="507"/>
      <c r="HE516" s="507"/>
      <c r="HF516" s="507"/>
      <c r="HG516" s="507"/>
      <c r="HH516" s="507"/>
      <c r="HI516" s="507"/>
      <c r="HJ516" s="507"/>
      <c r="HK516" s="507"/>
      <c r="HL516" s="507"/>
      <c r="HM516" s="507"/>
      <c r="HN516" s="507"/>
      <c r="HO516" s="507"/>
      <c r="HP516" s="507"/>
      <c r="HQ516" s="507"/>
      <c r="HR516" s="507"/>
      <c r="HS516" s="507"/>
      <c r="HT516" s="507"/>
      <c r="HU516" s="507"/>
      <c r="HV516" s="507"/>
      <c r="HW516" s="507"/>
      <c r="HX516" s="507"/>
      <c r="HY516" s="507"/>
      <c r="HZ516" s="507"/>
      <c r="IA516" s="507"/>
      <c r="IB516" s="507"/>
      <c r="IC516" s="507"/>
      <c r="ID516" s="507"/>
      <c r="IE516" s="507"/>
      <c r="IF516" s="507"/>
      <c r="IG516" s="507"/>
      <c r="IH516" s="507"/>
      <c r="II516" s="507"/>
      <c r="IJ516" s="507"/>
      <c r="IK516" s="507"/>
      <c r="IL516" s="507"/>
      <c r="IM516" s="507"/>
      <c r="IN516" s="507"/>
      <c r="IO516" s="507"/>
      <c r="IP516" s="507"/>
      <c r="IQ516" s="507"/>
      <c r="IR516" s="507"/>
      <c r="IS516" s="507"/>
      <c r="IT516" s="507"/>
      <c r="IU516" s="507"/>
      <c r="IV516" s="507"/>
      <c r="IW516" s="507"/>
    </row>
    <row r="517" customFormat="false" ht="12.75" hidden="false" customHeight="false" outlineLevel="1" collapsed="false">
      <c r="A517" s="477"/>
      <c r="B517" s="503"/>
      <c r="C517" s="503"/>
      <c r="D517" s="503"/>
      <c r="E517" s="503"/>
      <c r="F517" s="503"/>
      <c r="G517" s="503"/>
      <c r="H517" s="503"/>
      <c r="I517" s="503"/>
      <c r="J517" s="503"/>
      <c r="K517" s="503"/>
      <c r="L517" s="503"/>
      <c r="M517" s="503"/>
      <c r="N517" s="503"/>
      <c r="O517" s="503"/>
      <c r="P517" s="503"/>
      <c r="Q517" s="503"/>
      <c r="R517" s="503"/>
      <c r="S517" s="503"/>
      <c r="T517" s="503"/>
      <c r="U517" s="503"/>
      <c r="V517" s="496"/>
      <c r="W517" s="496"/>
      <c r="X517" s="496"/>
      <c r="Y517" s="496"/>
      <c r="Z517" s="496"/>
      <c r="AA517" s="496"/>
      <c r="AB517" s="496"/>
      <c r="AC517" s="496"/>
      <c r="AD517" s="496"/>
      <c r="AE517" s="496"/>
      <c r="AF517" s="496"/>
      <c r="AG517" s="496"/>
      <c r="AH517" s="496"/>
      <c r="AI517" s="496"/>
      <c r="AJ517" s="496"/>
      <c r="AK517" s="496"/>
      <c r="AL517" s="496"/>
      <c r="AM517" s="496"/>
      <c r="AN517" s="496"/>
      <c r="AO517" s="496"/>
      <c r="AP517" s="496"/>
      <c r="AQ517" s="496"/>
      <c r="AR517" s="496"/>
      <c r="AS517" s="496"/>
      <c r="AT517" s="496"/>
      <c r="AU517" s="496"/>
      <c r="AV517" s="496"/>
      <c r="AW517" s="496"/>
      <c r="AX517" s="496"/>
      <c r="AY517" s="496"/>
      <c r="AZ517" s="496"/>
      <c r="BA517" s="496"/>
      <c r="BB517" s="496"/>
      <c r="BC517" s="496"/>
      <c r="BD517" s="496"/>
      <c r="BE517" s="496"/>
      <c r="BF517" s="496"/>
      <c r="BG517" s="496"/>
      <c r="BH517" s="496"/>
      <c r="BI517" s="496"/>
      <c r="BJ517" s="496"/>
      <c r="BK517" s="496"/>
      <c r="BL517" s="496"/>
      <c r="BM517" s="496"/>
      <c r="BN517" s="496"/>
      <c r="BO517" s="496"/>
      <c r="BP517" s="496"/>
      <c r="BQ517" s="496"/>
      <c r="BR517" s="496"/>
      <c r="BS517" s="496"/>
      <c r="BT517" s="496"/>
      <c r="BU517" s="496"/>
      <c r="BV517" s="496"/>
      <c r="BW517" s="496"/>
      <c r="BX517" s="496"/>
      <c r="BY517" s="496"/>
      <c r="BZ517" s="496"/>
      <c r="CA517" s="496"/>
      <c r="CB517" s="496"/>
      <c r="CC517" s="496"/>
      <c r="CD517" s="496"/>
      <c r="CE517" s="496"/>
      <c r="CF517" s="496"/>
      <c r="CG517" s="496"/>
      <c r="CH517" s="496"/>
      <c r="CI517" s="496"/>
      <c r="CJ517" s="496"/>
      <c r="CK517" s="496"/>
      <c r="CL517" s="496"/>
      <c r="CM517" s="496"/>
      <c r="CN517" s="496"/>
      <c r="CO517" s="496"/>
      <c r="CP517" s="496"/>
      <c r="CQ517" s="496"/>
      <c r="CR517" s="496"/>
      <c r="CS517" s="496"/>
      <c r="CT517" s="496"/>
      <c r="CU517" s="496"/>
      <c r="CV517" s="496"/>
      <c r="CW517" s="496"/>
      <c r="CX517" s="496"/>
      <c r="CY517" s="496"/>
      <c r="CZ517" s="496"/>
      <c r="DA517" s="496"/>
      <c r="DB517" s="496"/>
      <c r="DC517" s="496"/>
      <c r="DD517" s="496"/>
      <c r="DE517" s="496"/>
      <c r="DF517" s="496"/>
      <c r="DG517" s="496"/>
      <c r="DH517" s="496"/>
      <c r="DI517" s="496"/>
      <c r="DJ517" s="496"/>
      <c r="DK517" s="496"/>
      <c r="DL517" s="496"/>
      <c r="DM517" s="496"/>
      <c r="DN517" s="496"/>
      <c r="DO517" s="496"/>
      <c r="DP517" s="496"/>
      <c r="DQ517" s="496"/>
      <c r="DR517" s="496"/>
      <c r="DS517" s="496"/>
      <c r="DT517" s="496"/>
      <c r="DU517" s="496"/>
      <c r="DV517" s="496"/>
      <c r="DW517" s="496"/>
      <c r="DX517" s="496"/>
      <c r="DY517" s="496"/>
      <c r="DZ517" s="496"/>
      <c r="EA517" s="496"/>
      <c r="EB517" s="496"/>
      <c r="EC517" s="496"/>
      <c r="ED517" s="496"/>
      <c r="EE517" s="496"/>
      <c r="EF517" s="496"/>
      <c r="EG517" s="496"/>
      <c r="EH517" s="496"/>
      <c r="EI517" s="496"/>
      <c r="EJ517" s="496"/>
      <c r="EK517" s="496"/>
      <c r="EL517" s="496"/>
      <c r="EM517" s="496"/>
      <c r="EN517" s="496"/>
      <c r="EO517" s="496"/>
      <c r="EP517" s="496"/>
      <c r="EQ517" s="496"/>
      <c r="ER517" s="496"/>
      <c r="ES517" s="496"/>
      <c r="ET517" s="496"/>
      <c r="EU517" s="496"/>
      <c r="EV517" s="496"/>
      <c r="EW517" s="496"/>
      <c r="EX517" s="496"/>
      <c r="EY517" s="496"/>
      <c r="EZ517" s="496"/>
      <c r="FA517" s="496"/>
      <c r="FB517" s="496"/>
      <c r="FC517" s="496"/>
      <c r="FD517" s="496"/>
      <c r="FE517" s="496"/>
      <c r="FF517" s="496"/>
      <c r="FG517" s="496"/>
      <c r="FH517" s="496"/>
      <c r="FI517" s="496"/>
      <c r="FJ517" s="496"/>
      <c r="FK517" s="496"/>
      <c r="FL517" s="496"/>
      <c r="FM517" s="496"/>
      <c r="FN517" s="496"/>
      <c r="FO517" s="496"/>
      <c r="FP517" s="496"/>
      <c r="FQ517" s="496"/>
      <c r="FR517" s="496"/>
      <c r="FS517" s="496"/>
      <c r="FT517" s="496"/>
      <c r="FU517" s="496"/>
      <c r="FV517" s="496"/>
      <c r="FW517" s="496"/>
      <c r="FX517" s="496"/>
      <c r="FY517" s="496"/>
      <c r="FZ517" s="496"/>
      <c r="GA517" s="496"/>
      <c r="GB517" s="496"/>
      <c r="GC517" s="496"/>
      <c r="GD517" s="496"/>
      <c r="GE517" s="496"/>
      <c r="GF517" s="496"/>
      <c r="GG517" s="496"/>
      <c r="GH517" s="496"/>
      <c r="GI517" s="496"/>
      <c r="GJ517" s="496"/>
      <c r="GK517" s="496"/>
      <c r="GL517" s="496"/>
      <c r="GM517" s="496"/>
      <c r="GN517" s="496"/>
      <c r="GO517" s="496"/>
      <c r="GP517" s="496"/>
      <c r="GQ517" s="496"/>
      <c r="GR517" s="496"/>
      <c r="GS517" s="496"/>
      <c r="GT517" s="496"/>
      <c r="GU517" s="496"/>
      <c r="GV517" s="496"/>
      <c r="GW517" s="496"/>
      <c r="GX517" s="496"/>
      <c r="GY517" s="496"/>
      <c r="GZ517" s="496"/>
      <c r="HA517" s="496"/>
      <c r="HB517" s="496"/>
      <c r="HC517" s="496"/>
      <c r="HD517" s="496"/>
      <c r="HE517" s="496"/>
      <c r="HF517" s="496"/>
      <c r="HG517" s="496"/>
      <c r="HH517" s="496"/>
      <c r="HI517" s="496"/>
      <c r="HJ517" s="496"/>
      <c r="HK517" s="496"/>
      <c r="HL517" s="496"/>
      <c r="HM517" s="496"/>
      <c r="HN517" s="496"/>
      <c r="HO517" s="496"/>
      <c r="HP517" s="496"/>
      <c r="HQ517" s="496"/>
      <c r="HR517" s="496"/>
      <c r="HS517" s="496"/>
      <c r="HT517" s="496"/>
      <c r="HU517" s="496"/>
      <c r="HV517" s="496"/>
      <c r="HW517" s="496"/>
      <c r="HX517" s="496"/>
      <c r="HY517" s="496"/>
      <c r="HZ517" s="496"/>
      <c r="IA517" s="496"/>
      <c r="IB517" s="496"/>
      <c r="IC517" s="496"/>
      <c r="ID517" s="496"/>
      <c r="IE517" s="496"/>
      <c r="IF517" s="496"/>
      <c r="IG517" s="496"/>
      <c r="IH517" s="496"/>
      <c r="II517" s="496"/>
      <c r="IJ517" s="496"/>
      <c r="IK517" s="496"/>
      <c r="IL517" s="496"/>
      <c r="IM517" s="496"/>
      <c r="IN517" s="496"/>
      <c r="IO517" s="496"/>
      <c r="IP517" s="496"/>
      <c r="IQ517" s="496"/>
      <c r="IR517" s="496"/>
      <c r="IS517" s="496"/>
      <c r="IT517" s="496"/>
      <c r="IU517" s="496"/>
      <c r="IV517" s="496"/>
      <c r="IW517" s="496"/>
    </row>
    <row r="518" customFormat="false" ht="12.75" hidden="false" customHeight="false" outlineLevel="1" collapsed="false">
      <c r="A518" s="477"/>
      <c r="B518" s="503"/>
      <c r="C518" s="503"/>
      <c r="D518" s="503"/>
      <c r="E518" s="503"/>
      <c r="F518" s="503"/>
      <c r="G518" s="503"/>
      <c r="H518" s="503"/>
      <c r="I518" s="503"/>
      <c r="J518" s="503"/>
      <c r="K518" s="503"/>
      <c r="L518" s="503"/>
      <c r="M518" s="503"/>
      <c r="N518" s="503"/>
      <c r="O518" s="503"/>
      <c r="P518" s="503"/>
      <c r="Q518" s="503"/>
      <c r="R518" s="503"/>
      <c r="S518" s="503"/>
      <c r="T518" s="503"/>
      <c r="U518" s="503"/>
      <c r="V518" s="496"/>
      <c r="W518" s="496"/>
      <c r="X518" s="496"/>
      <c r="Y518" s="496"/>
      <c r="Z518" s="496"/>
      <c r="AA518" s="496"/>
      <c r="AB518" s="496"/>
      <c r="AC518" s="496"/>
      <c r="AD518" s="496"/>
      <c r="AE518" s="496"/>
      <c r="AF518" s="496"/>
      <c r="AG518" s="496"/>
      <c r="AH518" s="496"/>
      <c r="AI518" s="496"/>
      <c r="AJ518" s="496"/>
      <c r="AK518" s="496"/>
      <c r="AL518" s="496"/>
      <c r="AM518" s="496"/>
      <c r="AN518" s="496"/>
      <c r="AO518" s="496"/>
      <c r="AP518" s="496"/>
      <c r="AQ518" s="496"/>
      <c r="AR518" s="496"/>
      <c r="AS518" s="496"/>
      <c r="AT518" s="496"/>
      <c r="AU518" s="496"/>
      <c r="AV518" s="496"/>
      <c r="AW518" s="496"/>
      <c r="AX518" s="496"/>
      <c r="AY518" s="496"/>
      <c r="AZ518" s="496"/>
      <c r="BA518" s="496"/>
      <c r="BB518" s="496"/>
      <c r="BC518" s="496"/>
      <c r="BD518" s="496"/>
      <c r="BE518" s="496"/>
      <c r="BF518" s="496"/>
      <c r="BG518" s="496"/>
      <c r="BH518" s="496"/>
      <c r="BI518" s="496"/>
      <c r="BJ518" s="496"/>
      <c r="BK518" s="496"/>
      <c r="BL518" s="496"/>
      <c r="BM518" s="496"/>
      <c r="BN518" s="496"/>
      <c r="BO518" s="496"/>
      <c r="BP518" s="496"/>
      <c r="BQ518" s="496"/>
      <c r="BR518" s="496"/>
      <c r="BS518" s="496"/>
      <c r="BT518" s="496"/>
      <c r="BU518" s="496"/>
      <c r="BV518" s="496"/>
      <c r="BW518" s="496"/>
      <c r="BX518" s="496"/>
      <c r="BY518" s="496"/>
      <c r="BZ518" s="496"/>
      <c r="CA518" s="496"/>
      <c r="CB518" s="496"/>
      <c r="CC518" s="496"/>
      <c r="CD518" s="496"/>
      <c r="CE518" s="496"/>
      <c r="CF518" s="496"/>
      <c r="CG518" s="496"/>
      <c r="CH518" s="496"/>
      <c r="CI518" s="496"/>
      <c r="CJ518" s="496"/>
      <c r="CK518" s="496"/>
      <c r="CL518" s="496"/>
      <c r="CM518" s="496"/>
      <c r="CN518" s="496"/>
      <c r="CO518" s="496"/>
      <c r="CP518" s="496"/>
      <c r="CQ518" s="496"/>
      <c r="CR518" s="496"/>
      <c r="CS518" s="496"/>
      <c r="CT518" s="496"/>
      <c r="CU518" s="496"/>
      <c r="CV518" s="496"/>
      <c r="CW518" s="496"/>
      <c r="CX518" s="496"/>
      <c r="CY518" s="496"/>
      <c r="CZ518" s="496"/>
      <c r="DA518" s="496"/>
      <c r="DB518" s="496"/>
      <c r="DC518" s="496"/>
      <c r="DD518" s="496"/>
      <c r="DE518" s="496"/>
      <c r="DF518" s="496"/>
      <c r="DG518" s="496"/>
      <c r="DH518" s="496"/>
      <c r="DI518" s="496"/>
      <c r="DJ518" s="496"/>
      <c r="DK518" s="496"/>
      <c r="DL518" s="496"/>
      <c r="DM518" s="496"/>
      <c r="DN518" s="496"/>
      <c r="DO518" s="496"/>
      <c r="DP518" s="496"/>
      <c r="DQ518" s="496"/>
      <c r="DR518" s="496"/>
      <c r="DS518" s="496"/>
      <c r="DT518" s="496"/>
      <c r="DU518" s="496"/>
      <c r="DV518" s="496"/>
      <c r="DW518" s="496"/>
      <c r="DX518" s="496"/>
      <c r="DY518" s="496"/>
      <c r="DZ518" s="496"/>
      <c r="EA518" s="496"/>
      <c r="EB518" s="496"/>
      <c r="EC518" s="496"/>
      <c r="ED518" s="496"/>
      <c r="EE518" s="496"/>
      <c r="EF518" s="496"/>
      <c r="EG518" s="496"/>
      <c r="EH518" s="496"/>
      <c r="EI518" s="496"/>
      <c r="EJ518" s="496"/>
      <c r="EK518" s="496"/>
      <c r="EL518" s="496"/>
      <c r="EM518" s="496"/>
      <c r="EN518" s="496"/>
      <c r="EO518" s="496"/>
      <c r="EP518" s="496"/>
      <c r="EQ518" s="496"/>
      <c r="ER518" s="496"/>
      <c r="ES518" s="496"/>
      <c r="ET518" s="496"/>
      <c r="EU518" s="496"/>
      <c r="EV518" s="496"/>
      <c r="EW518" s="496"/>
      <c r="EX518" s="496"/>
      <c r="EY518" s="496"/>
      <c r="EZ518" s="496"/>
      <c r="FA518" s="496"/>
      <c r="FB518" s="496"/>
      <c r="FC518" s="496"/>
      <c r="FD518" s="496"/>
      <c r="FE518" s="496"/>
      <c r="FF518" s="496"/>
      <c r="FG518" s="496"/>
      <c r="FH518" s="496"/>
      <c r="FI518" s="496"/>
      <c r="FJ518" s="496"/>
      <c r="FK518" s="496"/>
      <c r="FL518" s="496"/>
      <c r="FM518" s="496"/>
      <c r="FN518" s="496"/>
      <c r="FO518" s="496"/>
      <c r="FP518" s="496"/>
      <c r="FQ518" s="496"/>
      <c r="FR518" s="496"/>
      <c r="FS518" s="496"/>
      <c r="FT518" s="496"/>
      <c r="FU518" s="496"/>
      <c r="FV518" s="496"/>
      <c r="FW518" s="496"/>
      <c r="FX518" s="496"/>
      <c r="FY518" s="496"/>
      <c r="FZ518" s="496"/>
      <c r="GA518" s="496"/>
      <c r="GB518" s="496"/>
      <c r="GC518" s="496"/>
      <c r="GD518" s="496"/>
      <c r="GE518" s="496"/>
      <c r="GF518" s="496"/>
      <c r="GG518" s="496"/>
      <c r="GH518" s="496"/>
      <c r="GI518" s="496"/>
      <c r="GJ518" s="496"/>
      <c r="GK518" s="496"/>
      <c r="GL518" s="496"/>
      <c r="GM518" s="496"/>
      <c r="GN518" s="496"/>
      <c r="GO518" s="496"/>
      <c r="GP518" s="496"/>
      <c r="GQ518" s="496"/>
      <c r="GR518" s="496"/>
      <c r="GS518" s="496"/>
      <c r="GT518" s="496"/>
      <c r="GU518" s="496"/>
      <c r="GV518" s="496"/>
      <c r="GW518" s="496"/>
      <c r="GX518" s="496"/>
      <c r="GY518" s="496"/>
      <c r="GZ518" s="496"/>
      <c r="HA518" s="496"/>
      <c r="HB518" s="496"/>
      <c r="HC518" s="496"/>
      <c r="HD518" s="496"/>
      <c r="HE518" s="496"/>
      <c r="HF518" s="496"/>
      <c r="HG518" s="496"/>
      <c r="HH518" s="496"/>
      <c r="HI518" s="496"/>
      <c r="HJ518" s="496"/>
      <c r="HK518" s="496"/>
      <c r="HL518" s="496"/>
      <c r="HM518" s="496"/>
      <c r="HN518" s="496"/>
      <c r="HO518" s="496"/>
      <c r="HP518" s="496"/>
      <c r="HQ518" s="496"/>
      <c r="HR518" s="496"/>
      <c r="HS518" s="496"/>
      <c r="HT518" s="496"/>
      <c r="HU518" s="496"/>
      <c r="HV518" s="496"/>
      <c r="HW518" s="496"/>
      <c r="HX518" s="496"/>
      <c r="HY518" s="496"/>
      <c r="HZ518" s="496"/>
      <c r="IA518" s="496"/>
      <c r="IB518" s="496"/>
      <c r="IC518" s="496"/>
      <c r="ID518" s="496"/>
      <c r="IE518" s="496"/>
      <c r="IF518" s="496"/>
      <c r="IG518" s="496"/>
      <c r="IH518" s="496"/>
      <c r="II518" s="496"/>
      <c r="IJ518" s="496"/>
      <c r="IK518" s="496"/>
      <c r="IL518" s="496"/>
      <c r="IM518" s="496"/>
      <c r="IN518" s="496"/>
      <c r="IO518" s="496"/>
      <c r="IP518" s="496"/>
      <c r="IQ518" s="496"/>
      <c r="IR518" s="496"/>
      <c r="IS518" s="496"/>
      <c r="IT518" s="496"/>
      <c r="IU518" s="496"/>
      <c r="IV518" s="496"/>
      <c r="IW518" s="496"/>
    </row>
    <row r="519" customFormat="false" ht="12.75" hidden="false" customHeight="false" outlineLevel="1" collapsed="false">
      <c r="A519" s="477"/>
      <c r="B519" s="503"/>
      <c r="C519" s="503"/>
      <c r="D519" s="503"/>
      <c r="E519" s="503"/>
      <c r="F519" s="503"/>
      <c r="G519" s="503"/>
      <c r="H519" s="503"/>
      <c r="I519" s="503"/>
      <c r="J519" s="503"/>
      <c r="K519" s="503"/>
      <c r="L519" s="503"/>
      <c r="M519" s="503"/>
      <c r="N519" s="503"/>
      <c r="O519" s="503"/>
      <c r="P519" s="503"/>
      <c r="Q519" s="503"/>
      <c r="R519" s="503"/>
      <c r="S519" s="503"/>
      <c r="T519" s="503"/>
      <c r="U519" s="503"/>
      <c r="V519" s="496"/>
      <c r="W519" s="496"/>
      <c r="X519" s="496"/>
      <c r="Y519" s="496"/>
      <c r="Z519" s="496"/>
      <c r="AA519" s="496"/>
      <c r="AB519" s="496"/>
      <c r="AC519" s="496"/>
      <c r="AD519" s="496"/>
      <c r="AE519" s="496"/>
      <c r="AF519" s="496"/>
      <c r="AG519" s="496"/>
      <c r="AH519" s="496"/>
      <c r="AI519" s="496"/>
      <c r="AJ519" s="496"/>
      <c r="AK519" s="496"/>
      <c r="AL519" s="496"/>
      <c r="AM519" s="496"/>
      <c r="AN519" s="496"/>
      <c r="AO519" s="496"/>
      <c r="AP519" s="496"/>
      <c r="AQ519" s="496"/>
      <c r="AR519" s="496"/>
      <c r="AS519" s="496"/>
      <c r="AT519" s="496"/>
      <c r="AU519" s="496"/>
      <c r="AV519" s="496"/>
      <c r="AW519" s="496"/>
      <c r="AX519" s="496"/>
      <c r="AY519" s="496"/>
      <c r="AZ519" s="496"/>
      <c r="BA519" s="496"/>
      <c r="BB519" s="496"/>
      <c r="BC519" s="496"/>
      <c r="BD519" s="496"/>
      <c r="BE519" s="496"/>
      <c r="BF519" s="496"/>
      <c r="BG519" s="496"/>
      <c r="BH519" s="496"/>
      <c r="BI519" s="496"/>
      <c r="BJ519" s="496"/>
      <c r="BK519" s="496"/>
      <c r="BL519" s="496"/>
      <c r="BM519" s="496"/>
      <c r="BN519" s="496"/>
      <c r="BO519" s="496"/>
      <c r="BP519" s="496"/>
      <c r="BQ519" s="496"/>
      <c r="BR519" s="496"/>
      <c r="BS519" s="496"/>
      <c r="BT519" s="496"/>
      <c r="BU519" s="496"/>
      <c r="BV519" s="496"/>
      <c r="BW519" s="496"/>
      <c r="BX519" s="496"/>
      <c r="BY519" s="496"/>
      <c r="BZ519" s="496"/>
      <c r="CA519" s="496"/>
      <c r="CB519" s="496"/>
      <c r="CC519" s="496"/>
      <c r="CD519" s="496"/>
      <c r="CE519" s="496"/>
      <c r="CF519" s="496"/>
      <c r="CG519" s="496"/>
      <c r="CH519" s="496"/>
      <c r="CI519" s="496"/>
      <c r="CJ519" s="496"/>
      <c r="CK519" s="496"/>
      <c r="CL519" s="496"/>
      <c r="CM519" s="496"/>
      <c r="CN519" s="496"/>
      <c r="CO519" s="496"/>
      <c r="CP519" s="496"/>
      <c r="CQ519" s="496"/>
      <c r="CR519" s="496"/>
      <c r="CS519" s="496"/>
      <c r="CT519" s="496"/>
      <c r="CU519" s="496"/>
      <c r="CV519" s="496"/>
      <c r="CW519" s="496"/>
      <c r="CX519" s="496"/>
      <c r="CY519" s="496"/>
      <c r="CZ519" s="496"/>
      <c r="DA519" s="496"/>
      <c r="DB519" s="496"/>
      <c r="DC519" s="496"/>
      <c r="DD519" s="496"/>
      <c r="DE519" s="496"/>
      <c r="DF519" s="496"/>
      <c r="DG519" s="496"/>
      <c r="DH519" s="496"/>
      <c r="DI519" s="496"/>
      <c r="DJ519" s="496"/>
      <c r="DK519" s="496"/>
      <c r="DL519" s="496"/>
      <c r="DM519" s="496"/>
      <c r="DN519" s="496"/>
      <c r="DO519" s="496"/>
      <c r="DP519" s="496"/>
      <c r="DQ519" s="496"/>
      <c r="DR519" s="496"/>
      <c r="DS519" s="496"/>
      <c r="DT519" s="496"/>
      <c r="DU519" s="496"/>
      <c r="DV519" s="496"/>
      <c r="DW519" s="496"/>
      <c r="DX519" s="496"/>
      <c r="DY519" s="496"/>
      <c r="DZ519" s="496"/>
      <c r="EA519" s="496"/>
      <c r="EB519" s="496"/>
      <c r="EC519" s="496"/>
      <c r="ED519" s="496"/>
      <c r="EE519" s="496"/>
      <c r="EF519" s="496"/>
      <c r="EG519" s="496"/>
      <c r="EH519" s="496"/>
      <c r="EI519" s="496"/>
      <c r="EJ519" s="496"/>
      <c r="EK519" s="496"/>
      <c r="EL519" s="496"/>
      <c r="EM519" s="496"/>
      <c r="EN519" s="496"/>
      <c r="EO519" s="496"/>
      <c r="EP519" s="496"/>
      <c r="EQ519" s="496"/>
      <c r="ER519" s="496"/>
      <c r="ES519" s="496"/>
      <c r="ET519" s="496"/>
      <c r="EU519" s="496"/>
      <c r="EV519" s="496"/>
      <c r="EW519" s="496"/>
      <c r="EX519" s="496"/>
      <c r="EY519" s="496"/>
      <c r="EZ519" s="496"/>
      <c r="FA519" s="496"/>
      <c r="FB519" s="496"/>
      <c r="FC519" s="496"/>
      <c r="FD519" s="496"/>
      <c r="FE519" s="496"/>
      <c r="FF519" s="496"/>
      <c r="FG519" s="496"/>
      <c r="FH519" s="496"/>
      <c r="FI519" s="496"/>
      <c r="FJ519" s="496"/>
      <c r="FK519" s="496"/>
      <c r="FL519" s="496"/>
      <c r="FM519" s="496"/>
      <c r="FN519" s="496"/>
      <c r="FO519" s="496"/>
      <c r="FP519" s="496"/>
      <c r="FQ519" s="496"/>
      <c r="FR519" s="496"/>
      <c r="FS519" s="496"/>
      <c r="FT519" s="496"/>
      <c r="FU519" s="496"/>
      <c r="FV519" s="496"/>
      <c r="FW519" s="496"/>
      <c r="FX519" s="496"/>
      <c r="FY519" s="496"/>
      <c r="FZ519" s="496"/>
      <c r="GA519" s="496"/>
      <c r="GB519" s="496"/>
      <c r="GC519" s="496"/>
      <c r="GD519" s="496"/>
      <c r="GE519" s="496"/>
      <c r="GF519" s="496"/>
      <c r="GG519" s="496"/>
      <c r="GH519" s="496"/>
      <c r="GI519" s="496"/>
      <c r="GJ519" s="496"/>
      <c r="GK519" s="496"/>
      <c r="GL519" s="496"/>
      <c r="GM519" s="496"/>
      <c r="GN519" s="496"/>
      <c r="GO519" s="496"/>
      <c r="GP519" s="496"/>
      <c r="GQ519" s="496"/>
      <c r="GR519" s="496"/>
      <c r="GS519" s="496"/>
      <c r="GT519" s="496"/>
      <c r="GU519" s="496"/>
      <c r="GV519" s="496"/>
      <c r="GW519" s="496"/>
      <c r="GX519" s="496"/>
      <c r="GY519" s="496"/>
      <c r="GZ519" s="496"/>
      <c r="HA519" s="496"/>
      <c r="HB519" s="496"/>
      <c r="HC519" s="496"/>
      <c r="HD519" s="496"/>
      <c r="HE519" s="496"/>
      <c r="HF519" s="496"/>
      <c r="HG519" s="496"/>
      <c r="HH519" s="496"/>
      <c r="HI519" s="496"/>
      <c r="HJ519" s="496"/>
      <c r="HK519" s="496"/>
      <c r="HL519" s="496"/>
      <c r="HM519" s="496"/>
      <c r="HN519" s="496"/>
      <c r="HO519" s="496"/>
      <c r="HP519" s="496"/>
      <c r="HQ519" s="496"/>
      <c r="HR519" s="496"/>
      <c r="HS519" s="496"/>
      <c r="HT519" s="496"/>
      <c r="HU519" s="496"/>
      <c r="HV519" s="496"/>
      <c r="HW519" s="496"/>
      <c r="HX519" s="496"/>
      <c r="HY519" s="496"/>
      <c r="HZ519" s="496"/>
      <c r="IA519" s="496"/>
      <c r="IB519" s="496"/>
      <c r="IC519" s="496"/>
      <c r="ID519" s="496"/>
      <c r="IE519" s="496"/>
      <c r="IF519" s="496"/>
      <c r="IG519" s="496"/>
      <c r="IH519" s="496"/>
      <c r="II519" s="496"/>
      <c r="IJ519" s="496"/>
      <c r="IK519" s="496"/>
      <c r="IL519" s="496"/>
      <c r="IM519" s="496"/>
      <c r="IN519" s="496"/>
      <c r="IO519" s="496"/>
      <c r="IP519" s="496"/>
      <c r="IQ519" s="496"/>
      <c r="IR519" s="496"/>
      <c r="IS519" s="496"/>
      <c r="IT519" s="496"/>
      <c r="IU519" s="496"/>
      <c r="IV519" s="496"/>
      <c r="IW519" s="496"/>
    </row>
    <row r="520" customFormat="false" ht="12.75" hidden="false" customHeight="false" outlineLevel="1" collapsed="false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1" collapsed="false">
      <c r="A522" s="13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8.75" hidden="false" customHeight="false" outlineLevel="1" collapsed="false">
      <c r="A523" s="479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18"/>
      <c r="B524" s="131"/>
      <c r="C524" s="131"/>
      <c r="D524" s="131"/>
      <c r="E524" s="131"/>
      <c r="F524" s="131"/>
      <c r="G524" s="131"/>
      <c r="H524" s="131"/>
      <c r="I524" s="131"/>
      <c r="J524" s="131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509"/>
      <c r="B525" s="510"/>
      <c r="C525" s="510"/>
      <c r="D525" s="510"/>
      <c r="E525" s="510"/>
      <c r="F525" s="510"/>
      <c r="G525" s="510"/>
      <c r="H525" s="510"/>
      <c r="I525" s="510"/>
      <c r="J525" s="510"/>
      <c r="K525" s="510"/>
      <c r="L525" s="510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1" collapsed="false">
      <c r="A527" s="219"/>
      <c r="B527" s="216"/>
      <c r="C527" s="216"/>
      <c r="D527" s="216"/>
      <c r="E527" s="216"/>
      <c r="F527" s="216"/>
      <c r="G527" s="216"/>
      <c r="H527" s="216"/>
      <c r="I527" s="216"/>
      <c r="J527" s="216"/>
      <c r="K527" s="216"/>
      <c r="L527" s="216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2" collapsed="false">
      <c r="A528" s="418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2" collapsed="false">
      <c r="A529" s="177"/>
      <c r="B529" s="480"/>
      <c r="C529" s="480"/>
      <c r="D529" s="480"/>
      <c r="E529" s="480"/>
      <c r="F529" s="480"/>
      <c r="G529" s="480"/>
      <c r="H529" s="480"/>
      <c r="I529" s="480"/>
      <c r="J529" s="480"/>
      <c r="K529" s="480"/>
      <c r="L529" s="480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2" collapsed="false">
      <c r="A530" s="177"/>
      <c r="B530" s="480"/>
      <c r="C530" s="480"/>
      <c r="D530" s="480"/>
      <c r="E530" s="480"/>
      <c r="F530" s="480"/>
      <c r="G530" s="480"/>
      <c r="H530" s="480"/>
      <c r="I530" s="480"/>
      <c r="J530" s="480"/>
      <c r="K530" s="480"/>
      <c r="L530" s="480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2" collapsed="false">
      <c r="A531" s="511"/>
      <c r="B531" s="480"/>
      <c r="C531" s="480"/>
      <c r="D531" s="480"/>
      <c r="E531" s="480"/>
      <c r="F531" s="480"/>
      <c r="G531" s="480"/>
      <c r="H531" s="480"/>
      <c r="I531" s="480"/>
      <c r="J531" s="480"/>
      <c r="K531" s="480"/>
      <c r="L531" s="480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2" collapsed="false">
      <c r="A532" s="177"/>
      <c r="B532" s="480"/>
      <c r="C532" s="480"/>
      <c r="D532" s="480"/>
      <c r="E532" s="480"/>
      <c r="F532" s="480"/>
      <c r="G532" s="480"/>
      <c r="H532" s="480"/>
      <c r="I532" s="480"/>
      <c r="J532" s="480"/>
      <c r="K532" s="480"/>
      <c r="L532" s="480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2" collapsed="false">
      <c r="A533" s="131"/>
      <c r="B533" s="480"/>
      <c r="C533" s="480"/>
      <c r="D533" s="480"/>
      <c r="E533" s="480"/>
      <c r="F533" s="480"/>
      <c r="G533" s="480"/>
      <c r="H533" s="480"/>
      <c r="I533" s="480"/>
      <c r="J533" s="480"/>
      <c r="K533" s="480"/>
      <c r="L533" s="480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2" collapsed="false">
      <c r="A534" s="418"/>
      <c r="B534" s="480"/>
      <c r="C534" s="480"/>
      <c r="D534" s="480"/>
      <c r="E534" s="480"/>
      <c r="F534" s="480"/>
      <c r="G534" s="480"/>
      <c r="H534" s="480"/>
      <c r="I534" s="480"/>
      <c r="J534" s="480"/>
      <c r="K534" s="480"/>
      <c r="L534" s="480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2" collapsed="false">
      <c r="A535" s="177"/>
      <c r="B535" s="480"/>
      <c r="C535" s="480"/>
      <c r="D535" s="480"/>
      <c r="E535" s="480"/>
      <c r="F535" s="480"/>
      <c r="G535" s="480"/>
      <c r="H535" s="480"/>
      <c r="I535" s="480"/>
      <c r="J535" s="480"/>
      <c r="K535" s="480"/>
      <c r="L535" s="480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2" collapsed="false">
      <c r="A536" s="177"/>
      <c r="B536" s="480"/>
      <c r="C536" s="480"/>
      <c r="D536" s="480"/>
      <c r="E536" s="480"/>
      <c r="F536" s="480"/>
      <c r="G536" s="480"/>
      <c r="H536" s="480"/>
      <c r="I536" s="480"/>
      <c r="J536" s="480"/>
      <c r="K536" s="480"/>
      <c r="L536" s="480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2" collapsed="false">
      <c r="A537" s="177"/>
      <c r="B537" s="480"/>
      <c r="C537" s="480"/>
      <c r="D537" s="480"/>
      <c r="E537" s="480"/>
      <c r="F537" s="480"/>
      <c r="G537" s="480"/>
      <c r="H537" s="480"/>
      <c r="I537" s="480"/>
      <c r="J537" s="480"/>
      <c r="K537" s="480"/>
      <c r="L537" s="480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2" collapsed="false">
      <c r="A538" s="177"/>
      <c r="B538" s="480"/>
      <c r="C538" s="480"/>
      <c r="D538" s="480"/>
      <c r="E538" s="480"/>
      <c r="F538" s="480"/>
      <c r="G538" s="480"/>
      <c r="H538" s="480"/>
      <c r="I538" s="480"/>
      <c r="J538" s="480"/>
      <c r="K538" s="480"/>
      <c r="L538" s="480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2" collapsed="false">
      <c r="A539" s="177"/>
      <c r="B539" s="480"/>
      <c r="C539" s="480"/>
      <c r="D539" s="480"/>
      <c r="E539" s="480"/>
      <c r="F539" s="480"/>
      <c r="G539" s="480"/>
      <c r="H539" s="480"/>
      <c r="I539" s="480"/>
      <c r="J539" s="480"/>
      <c r="K539" s="480"/>
      <c r="L539" s="480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2" collapsed="false">
      <c r="A540" s="177"/>
      <c r="B540" s="480"/>
      <c r="C540" s="480"/>
      <c r="D540" s="480"/>
      <c r="E540" s="480"/>
      <c r="F540" s="480"/>
      <c r="G540" s="480"/>
      <c r="H540" s="480"/>
      <c r="I540" s="480"/>
      <c r="J540" s="480"/>
      <c r="K540" s="480"/>
      <c r="L540" s="480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2" collapsed="false">
      <c r="A541" s="177"/>
      <c r="B541" s="480"/>
      <c r="C541" s="480"/>
      <c r="D541" s="480"/>
      <c r="E541" s="480"/>
      <c r="F541" s="480"/>
      <c r="G541" s="480"/>
      <c r="H541" s="480"/>
      <c r="I541" s="480"/>
      <c r="J541" s="480"/>
      <c r="K541" s="480"/>
      <c r="L541" s="480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2" collapsed="false">
      <c r="A542" s="177"/>
      <c r="B542" s="480"/>
      <c r="C542" s="480"/>
      <c r="D542" s="480"/>
      <c r="E542" s="480"/>
      <c r="F542" s="480"/>
      <c r="G542" s="480"/>
      <c r="H542" s="480"/>
      <c r="I542" s="480"/>
      <c r="J542" s="480"/>
      <c r="K542" s="480"/>
      <c r="L542" s="480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2" collapsed="false">
      <c r="A543" s="177"/>
      <c r="B543" s="480"/>
      <c r="C543" s="480"/>
      <c r="D543" s="480"/>
      <c r="E543" s="480"/>
      <c r="F543" s="480"/>
      <c r="G543" s="480"/>
      <c r="H543" s="480"/>
      <c r="I543" s="480"/>
      <c r="J543" s="480"/>
      <c r="K543" s="480"/>
      <c r="L543" s="480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2" collapsed="false">
      <c r="A544" s="177"/>
      <c r="B544" s="480"/>
      <c r="C544" s="480"/>
      <c r="D544" s="480"/>
      <c r="E544" s="480"/>
      <c r="F544" s="480"/>
      <c r="G544" s="480"/>
      <c r="H544" s="480"/>
      <c r="I544" s="480"/>
      <c r="J544" s="480"/>
      <c r="K544" s="480"/>
      <c r="L544" s="480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2" collapsed="false">
      <c r="A545" s="131"/>
      <c r="B545" s="480"/>
      <c r="C545" s="480"/>
      <c r="D545" s="480"/>
      <c r="E545" s="480"/>
      <c r="F545" s="480"/>
      <c r="G545" s="480"/>
      <c r="H545" s="480"/>
      <c r="I545" s="480"/>
      <c r="J545" s="480"/>
      <c r="K545" s="480"/>
      <c r="L545" s="480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2" collapsed="false">
      <c r="A546" s="131"/>
      <c r="B546" s="480"/>
      <c r="C546" s="480"/>
      <c r="D546" s="480"/>
      <c r="E546" s="480"/>
      <c r="F546" s="480"/>
      <c r="G546" s="480"/>
      <c r="H546" s="480"/>
      <c r="I546" s="480"/>
      <c r="J546" s="480"/>
      <c r="K546" s="480"/>
      <c r="L546" s="480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2" collapsed="false">
      <c r="A547" s="131"/>
      <c r="B547" s="480"/>
      <c r="C547" s="480"/>
      <c r="D547" s="480"/>
      <c r="E547" s="480"/>
      <c r="F547" s="480"/>
      <c r="G547" s="480"/>
      <c r="H547" s="480"/>
      <c r="I547" s="480"/>
      <c r="J547" s="480"/>
      <c r="K547" s="480"/>
      <c r="L547" s="480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2" collapsed="false">
      <c r="A548" s="177"/>
      <c r="B548" s="480"/>
      <c r="C548" s="480"/>
      <c r="D548" s="480"/>
      <c r="E548" s="480"/>
      <c r="F548" s="480"/>
      <c r="G548" s="480"/>
      <c r="H548" s="480"/>
      <c r="I548" s="480"/>
      <c r="J548" s="480"/>
      <c r="K548" s="480"/>
      <c r="L548" s="480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2" collapsed="false">
      <c r="A549" s="131"/>
      <c r="B549" s="480"/>
      <c r="C549" s="480"/>
      <c r="D549" s="480"/>
      <c r="E549" s="480"/>
      <c r="F549" s="480"/>
      <c r="G549" s="480"/>
      <c r="H549" s="480"/>
      <c r="I549" s="480"/>
      <c r="J549" s="480"/>
      <c r="K549" s="480"/>
      <c r="L549" s="480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2" collapsed="false">
      <c r="A550" s="131"/>
      <c r="B550" s="480"/>
      <c r="C550" s="480"/>
      <c r="D550" s="480"/>
      <c r="E550" s="480"/>
      <c r="F550" s="480"/>
      <c r="G550" s="480"/>
      <c r="H550" s="480"/>
      <c r="I550" s="480"/>
      <c r="J550" s="480"/>
      <c r="K550" s="480"/>
      <c r="L550" s="480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2" collapsed="false">
      <c r="A551" s="418"/>
      <c r="B551" s="480"/>
      <c r="C551" s="480"/>
      <c r="D551" s="480"/>
      <c r="E551" s="480"/>
      <c r="F551" s="480"/>
      <c r="G551" s="480"/>
      <c r="H551" s="480"/>
      <c r="I551" s="480"/>
      <c r="J551" s="480"/>
      <c r="K551" s="480"/>
      <c r="L551" s="480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2" collapsed="false">
      <c r="A552" s="177"/>
      <c r="B552" s="480"/>
      <c r="C552" s="480"/>
      <c r="D552" s="480"/>
      <c r="E552" s="480"/>
      <c r="F552" s="480"/>
      <c r="G552" s="480"/>
      <c r="H552" s="480"/>
      <c r="I552" s="480"/>
      <c r="J552" s="480"/>
      <c r="K552" s="480"/>
      <c r="L552" s="480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1" collapsed="false">
      <c r="A553" s="418"/>
      <c r="B553" s="480"/>
      <c r="C553" s="480"/>
      <c r="D553" s="480"/>
      <c r="E553" s="480"/>
      <c r="F553" s="480"/>
      <c r="G553" s="480"/>
      <c r="H553" s="480"/>
      <c r="I553" s="480"/>
      <c r="J553" s="480"/>
      <c r="K553" s="480"/>
      <c r="L553" s="480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1" collapsed="false">
      <c r="A554" s="418"/>
      <c r="B554" s="480"/>
      <c r="C554" s="480"/>
      <c r="D554" s="480"/>
      <c r="E554" s="480"/>
      <c r="F554" s="480"/>
      <c r="G554" s="480"/>
      <c r="H554" s="480"/>
      <c r="I554" s="480"/>
      <c r="J554" s="480"/>
      <c r="K554" s="480"/>
      <c r="L554" s="480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1" collapsed="false">
      <c r="A555" s="418"/>
      <c r="B555" s="480"/>
      <c r="C555" s="480"/>
      <c r="D555" s="480"/>
      <c r="E555" s="480"/>
      <c r="F555" s="480"/>
      <c r="G555" s="480"/>
      <c r="H555" s="480"/>
      <c r="I555" s="480"/>
      <c r="J555" s="480"/>
      <c r="K555" s="480"/>
      <c r="L555" s="480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1" collapsed="false">
      <c r="A556" s="131"/>
      <c r="B556" s="480"/>
      <c r="C556" s="480"/>
      <c r="D556" s="480"/>
      <c r="E556" s="480"/>
      <c r="F556" s="480"/>
      <c r="G556" s="480"/>
      <c r="H556" s="480"/>
      <c r="I556" s="480"/>
      <c r="J556" s="480"/>
      <c r="K556" s="480"/>
      <c r="L556" s="480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1" collapsed="false">
      <c r="A557" s="131"/>
      <c r="B557" s="480"/>
      <c r="C557" s="480"/>
      <c r="D557" s="480"/>
      <c r="E557" s="480"/>
      <c r="F557" s="480"/>
      <c r="G557" s="480"/>
      <c r="H557" s="480"/>
      <c r="I557" s="480"/>
      <c r="J557" s="480"/>
      <c r="K557" s="480"/>
      <c r="L557" s="480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1" collapsed="false">
      <c r="A558" s="418"/>
      <c r="B558" s="480"/>
      <c r="C558" s="480"/>
      <c r="D558" s="480"/>
      <c r="E558" s="480"/>
      <c r="F558" s="480"/>
      <c r="G558" s="480"/>
      <c r="H558" s="480"/>
      <c r="I558" s="480"/>
      <c r="J558" s="480"/>
      <c r="K558" s="480"/>
      <c r="L558" s="480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1" collapsed="false">
      <c r="A559" s="418"/>
      <c r="B559" s="480"/>
      <c r="C559" s="480"/>
      <c r="D559" s="480"/>
      <c r="E559" s="480"/>
      <c r="F559" s="480"/>
      <c r="G559" s="480"/>
      <c r="H559" s="480"/>
      <c r="I559" s="480"/>
      <c r="J559" s="480"/>
      <c r="K559" s="480"/>
      <c r="L559" s="480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1" collapsed="false">
      <c r="A560" s="418"/>
      <c r="B560" s="480"/>
      <c r="C560" s="480"/>
      <c r="D560" s="480"/>
      <c r="E560" s="480"/>
      <c r="F560" s="480"/>
      <c r="G560" s="480"/>
      <c r="H560" s="480"/>
      <c r="I560" s="480"/>
      <c r="J560" s="480"/>
      <c r="K560" s="480"/>
      <c r="L560" s="480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1" collapsed="false">
      <c r="A561" s="418"/>
      <c r="B561" s="480"/>
      <c r="C561" s="480"/>
      <c r="D561" s="480"/>
      <c r="E561" s="480"/>
      <c r="F561" s="480"/>
      <c r="G561" s="480"/>
      <c r="H561" s="480"/>
      <c r="I561" s="480"/>
      <c r="J561" s="480"/>
      <c r="K561" s="480"/>
      <c r="L561" s="480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480"/>
      <c r="E562" s="480"/>
      <c r="F562" s="480"/>
      <c r="G562" s="480"/>
      <c r="H562" s="480"/>
      <c r="I562" s="480"/>
      <c r="J562" s="480"/>
      <c r="K562" s="480"/>
      <c r="L562" s="480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480"/>
      <c r="E563" s="480"/>
      <c r="F563" s="480"/>
      <c r="G563" s="480"/>
      <c r="H563" s="480"/>
      <c r="I563" s="480"/>
      <c r="J563" s="480"/>
      <c r="K563" s="480"/>
      <c r="L563" s="480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480"/>
      <c r="E564" s="480"/>
      <c r="F564" s="480"/>
      <c r="G564" s="480"/>
      <c r="H564" s="480"/>
      <c r="I564" s="480"/>
      <c r="J564" s="480"/>
      <c r="K564" s="480"/>
      <c r="L564" s="480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480"/>
      <c r="E565" s="480"/>
      <c r="F565" s="480"/>
      <c r="G565" s="480"/>
      <c r="H565" s="480"/>
      <c r="I565" s="480"/>
      <c r="J565" s="480"/>
      <c r="K565" s="480"/>
      <c r="L565" s="480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480"/>
      <c r="E566" s="480"/>
      <c r="F566" s="480"/>
      <c r="G566" s="480"/>
      <c r="H566" s="480"/>
      <c r="I566" s="480"/>
      <c r="J566" s="480"/>
      <c r="K566" s="480"/>
      <c r="L566" s="480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  <row r="769" customFormat="false" ht="12.75" hidden="false" customHeight="false" outlineLevel="0" collapsed="false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</row>
    <row r="770" customFormat="false" ht="12.75" hidden="false" customHeight="false" outlineLevel="0" collapsed="false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</row>
    <row r="771" customFormat="false" ht="12.75" hidden="false" customHeight="false" outlineLevel="0" collapsed="false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</row>
    <row r="772" customFormat="false" ht="12.75" hidden="false" customHeight="false" outlineLevel="0" collapsed="false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</row>
    <row r="773" customFormat="false" ht="12.75" hidden="false" customHeight="false" outlineLevel="0" collapsed="false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</row>
    <row r="774" customFormat="false" ht="12.75" hidden="false" customHeight="false" outlineLevel="0" collapsed="false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</row>
    <row r="775" customFormat="false" ht="12.75" hidden="false" customHeight="false" outlineLevel="0" collapsed="false">
      <c r="A775" s="131"/>
      <c r="B775" s="131"/>
      <c r="C775" s="131"/>
      <c r="D775" s="131"/>
      <c r="E775" s="131"/>
      <c r="F775" s="131"/>
      <c r="G775" s="131"/>
      <c r="H775" s="131"/>
      <c r="I775" s="131"/>
      <c r="J775" s="131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8.7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2.28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266</v>
      </c>
      <c r="B2" s="437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f aca="false">Brownsville!$B$5</f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</row>
    <row r="6" customFormat="false" ht="12.75" hidden="false" customHeight="false" outlineLevel="0" collapsed="false">
      <c r="A6" s="219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8"/>
      <c r="W7" s="438"/>
      <c r="X7" s="438"/>
      <c r="Y7" s="217" t="n">
        <f aca="false">SUM(Z7:AS7)-SUM(Z8:AS8)</f>
        <v>0</v>
      </c>
      <c r="Z7" s="218" t="n">
        <f aca="false">B10+B11</f>
        <v>1171.09705256874</v>
      </c>
      <c r="AA7" s="218" t="n">
        <f aca="false">C10+C11</f>
        <v>1206.2299641458</v>
      </c>
      <c r="AB7" s="218" t="n">
        <f aca="false">D10+D11</f>
        <v>1242.41686307017</v>
      </c>
      <c r="AC7" s="218" t="n">
        <f aca="false">E16</f>
        <v>1026.44988671228</v>
      </c>
      <c r="AD7" s="218" t="n">
        <f aca="false">F16</f>
        <v>1057.24338331365</v>
      </c>
      <c r="AE7" s="218" t="n">
        <f aca="false">G16</f>
        <v>1088.96068481306</v>
      </c>
      <c r="AF7" s="218" t="n">
        <f aca="false">H16</f>
        <v>1121.62950535745</v>
      </c>
      <c r="AG7" s="218" t="n">
        <f aca="false">I16</f>
        <v>1155.27839051817</v>
      </c>
      <c r="AH7" s="218" t="n">
        <f aca="false">J16</f>
        <v>1189.93674223372</v>
      </c>
      <c r="AI7" s="218" t="n">
        <f aca="false">K16</f>
        <v>1225.63484450073</v>
      </c>
      <c r="AJ7" s="218" t="n">
        <f aca="false">L16</f>
        <v>1262.40388983575</v>
      </c>
      <c r="AK7" s="218" t="n">
        <f aca="false">M16</f>
        <v>1300.27600653082</v>
      </c>
      <c r="AL7" s="218" t="n">
        <f aca="false">N16</f>
        <v>1339.28428672675</v>
      </c>
      <c r="AM7" s="218" t="n">
        <f aca="false">O16</f>
        <v>1379.46281532855</v>
      </c>
      <c r="AN7" s="218" t="n">
        <f aca="false">P16</f>
        <v>1420.8466997884</v>
      </c>
      <c r="AO7" s="218" t="n">
        <f aca="false">Q16</f>
        <v>1463.47210078206</v>
      </c>
      <c r="AP7" s="218" t="n">
        <f aca="false">R16</f>
        <v>1507.37626380552</v>
      </c>
      <c r="AQ7" s="218" t="n">
        <f aca="false">S16</f>
        <v>1552.59755171968</v>
      </c>
      <c r="AR7" s="218" t="n">
        <f aca="false">T16</f>
        <v>1599.17547827127</v>
      </c>
      <c r="AS7" s="218" t="n">
        <f aca="false">U16</f>
        <v>1647.15074261941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8"/>
      <c r="W8" s="1"/>
      <c r="X8" s="1"/>
      <c r="Y8" s="517" t="n">
        <v>0</v>
      </c>
      <c r="Z8" s="439" t="n">
        <f aca="false">B23+B24</f>
        <v>1171.09705256874</v>
      </c>
      <c r="AA8" s="439" t="n">
        <f aca="false">C23+C24</f>
        <v>1206.2299641458</v>
      </c>
      <c r="AB8" s="439" t="n">
        <f aca="false">D23+D24</f>
        <v>1242.41686307017</v>
      </c>
      <c r="AC8" s="439" t="n">
        <f aca="false">E23+1/3*E24</f>
        <v>1026.44988671228</v>
      </c>
      <c r="AD8" s="439" t="n">
        <f aca="false">F23+1/3*F24</f>
        <v>1057.24338331365</v>
      </c>
      <c r="AE8" s="439" t="n">
        <f aca="false">G23+1/3*G24</f>
        <v>1088.96068481306</v>
      </c>
      <c r="AF8" s="439" t="n">
        <f aca="false">H23+1/3*H24</f>
        <v>1121.62950535745</v>
      </c>
      <c r="AG8" s="439" t="n">
        <f aca="false">I23+1/3*I24</f>
        <v>1155.27839051817</v>
      </c>
      <c r="AH8" s="439" t="n">
        <f aca="false">J23+1/3*J24</f>
        <v>1189.93674223372</v>
      </c>
      <c r="AI8" s="439" t="n">
        <f aca="false">K23+1/3*K24</f>
        <v>1225.63484450073</v>
      </c>
      <c r="AJ8" s="439" t="n">
        <f aca="false">L23+1/3*L24</f>
        <v>1262.40388983575</v>
      </c>
      <c r="AK8" s="439" t="n">
        <f aca="false">M23+1/3*M24</f>
        <v>1300.27600653082</v>
      </c>
      <c r="AL8" s="439" t="n">
        <f aca="false">N23+1/3*N24</f>
        <v>1339.28428672675</v>
      </c>
      <c r="AM8" s="439" t="n">
        <f aca="false">O23+1/3*O24</f>
        <v>1379.46281532855</v>
      </c>
      <c r="AN8" s="439" t="n">
        <f aca="false">P23+1/3*P24</f>
        <v>1420.8466997884</v>
      </c>
      <c r="AO8" s="439" t="n">
        <f aca="false">Q23+1/3*Q24</f>
        <v>1463.47210078206</v>
      </c>
      <c r="AP8" s="439" t="n">
        <f aca="false">R23+1/3*R24</f>
        <v>1507.37626380552</v>
      </c>
      <c r="AQ8" s="439" t="n">
        <f aca="false">S23+1/3*S24</f>
        <v>1552.59755171968</v>
      </c>
      <c r="AR8" s="439" t="n">
        <f aca="false">T23+1/3*T24</f>
        <v>1599.17547827127</v>
      </c>
      <c r="AS8" s="439" t="n">
        <f aca="false">U23+1/3*U24</f>
        <v>1647.15074261941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Assumption'!D27*12*Assumptions!$G$9</f>
        <v>24480</v>
      </c>
      <c r="C9" s="26" t="n">
        <f aca="false">'Power Price Assumption'!E27*12*Assumptions!$G$9</f>
        <v>24480</v>
      </c>
      <c r="D9" s="26" t="n">
        <f aca="false">'Power Price Assumption'!F27*12*Assumptions!$G$9</f>
        <v>24480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8"/>
      <c r="W9" s="224" t="n">
        <f aca="false">SUM(B9:U9)</f>
        <v>73440</v>
      </c>
      <c r="X9" s="1"/>
      <c r="Y9" s="217"/>
      <c r="Z9" s="221" t="n">
        <f aca="false">Z7-Z8</f>
        <v>0</v>
      </c>
      <c r="AA9" s="221" t="n">
        <f aca="false">AA7-AA8</f>
        <v>0</v>
      </c>
      <c r="AB9" s="221" t="n">
        <f aca="false">AB7-AB8</f>
        <v>0</v>
      </c>
      <c r="AC9" s="221" t="n">
        <f aca="false">AC7-AC8</f>
        <v>0</v>
      </c>
      <c r="AD9" s="221" t="n">
        <f aca="false">AD7-AD8</f>
        <v>0</v>
      </c>
      <c r="AE9" s="221" t="n">
        <f aca="false">AE7-AE8</f>
        <v>0</v>
      </c>
      <c r="AF9" s="221" t="n">
        <f aca="false">AF7-AF8</f>
        <v>0</v>
      </c>
      <c r="AG9" s="221" t="n">
        <f aca="false">AG7-AG8</f>
        <v>0</v>
      </c>
      <c r="AH9" s="221" t="n">
        <f aca="false">AH7-AH8</f>
        <v>0</v>
      </c>
      <c r="AI9" s="221" t="n">
        <f aca="false">AI7-AI8</f>
        <v>0</v>
      </c>
      <c r="AJ9" s="221" t="n">
        <f aca="false">AJ7-AJ8</f>
        <v>0</v>
      </c>
      <c r="AK9" s="221" t="n">
        <f aca="false">AK7-AK8</f>
        <v>0</v>
      </c>
      <c r="AL9" s="221" t="n">
        <f aca="false">AL7-AL8</f>
        <v>0</v>
      </c>
      <c r="AM9" s="221" t="n">
        <f aca="false">AM7-AM8</f>
        <v>0</v>
      </c>
      <c r="AN9" s="221" t="n">
        <f aca="false">AN7-AN8</f>
        <v>0</v>
      </c>
      <c r="AO9" s="221" t="n">
        <f aca="false">AO7-AO8</f>
        <v>0</v>
      </c>
      <c r="AP9" s="221" t="n">
        <f aca="false">AP7-AP8</f>
        <v>0</v>
      </c>
      <c r="AQ9" s="221" t="n">
        <f aca="false">AQ7-AQ8</f>
        <v>0</v>
      </c>
      <c r="AR9" s="221" t="n">
        <f aca="false">AR7-AR8</f>
        <v>0</v>
      </c>
      <c r="AS9" s="221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122</v>
      </c>
      <c r="B10" s="26" t="n">
        <f aca="false">Assumptions!G19*Assumptions!G17/1000*(1+Assumptions!$G$25)</f>
        <v>823.472052568736</v>
      </c>
      <c r="C10" s="26" t="n">
        <f aca="false">B10*(1+Assumptions!$G$25)</f>
        <v>848.176214145798</v>
      </c>
      <c r="D10" s="26" t="n">
        <f aca="false">C10*(1+Assumptions!$G$25)</f>
        <v>873.621500570172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8"/>
      <c r="W10" s="224" t="n">
        <f aca="false">SUM(B10:U10)</f>
        <v>2545.26976728471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123</v>
      </c>
      <c r="B11" s="34" t="n">
        <f aca="false">Assumptions!$G$18*Assumptions!$G$11*Assumptions!$G$8/1000*(1+Assumptions!$G$25)</f>
        <v>347.625</v>
      </c>
      <c r="C11" s="224" t="n">
        <f aca="false">B11*(1+Assumptions!$G$25)</f>
        <v>358.05375</v>
      </c>
      <c r="D11" s="224" t="n">
        <f aca="false">C11*(1+Assumptions!$G$25)</f>
        <v>368.7953625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8"/>
      <c r="W11" s="224" t="n">
        <f aca="false">SUM(B11:U11)</f>
        <v>1074.4741125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Contract'!$C$29/3</f>
        <v>#VALUE!</v>
      </c>
      <c r="C12" s="34" t="e">
        <f aca="false">'Amortization of Power Contract'!$C$29/3</f>
        <v>#VALUE!</v>
      </c>
      <c r="D12" s="34" t="e">
        <f aca="false">'Amortization of Power Contract'!$C$29/3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8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8"/>
      <c r="W13" s="224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5" t="s">
        <v>125</v>
      </c>
      <c r="W14" s="224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Assumption'!G27*Assumptions!$G$9*12</f>
        <v>39288.8194945099</v>
      </c>
      <c r="F15" s="26" t="n">
        <f aca="false">'Power Price Assumption'!H27*Assumptions!$G$9*12</f>
        <v>41237.0097782502</v>
      </c>
      <c r="G15" s="26" t="n">
        <f aca="false">'Power Price Assumption'!I27*Assumptions!$G$9*12</f>
        <v>41765.8210791373</v>
      </c>
      <c r="H15" s="26" t="n">
        <f aca="false">'Power Price Assumption'!J27*Assumptions!$G$9*12</f>
        <v>42301.4137008196</v>
      </c>
      <c r="I15" s="26" t="n">
        <f aca="false">'Power Price Assumption'!K27*Assumptions!$G$9*12</f>
        <v>42843.8746049633</v>
      </c>
      <c r="J15" s="26" t="n">
        <f aca="false">'Power Price Assumption'!L27*Assumptions!$G$9*12</f>
        <v>43393.2918684051</v>
      </c>
      <c r="K15" s="26" t="n">
        <f aca="false">'Power Price Assumption'!M27*Assumptions!$G$9*12</f>
        <v>43949.7546974536</v>
      </c>
      <c r="L15" s="26" t="n">
        <f aca="false">'Power Price Assumption'!N27*Assumptions!$G$9*12</f>
        <v>44781.378776474</v>
      </c>
      <c r="M15" s="26" t="n">
        <f aca="false">'Power Price Assumption'!O27*Assumptions!$G$9*12</f>
        <v>45628.7389753788</v>
      </c>
      <c r="N15" s="26" t="n">
        <f aca="false">'Power Price Assumption'!P27*Assumptions!$G$9*12</f>
        <v>46492.1330554705</v>
      </c>
      <c r="O15" s="26" t="n">
        <f aca="false">'Power Price Assumption'!Q27*Assumptions!$G$9*12</f>
        <v>47371.8644123372</v>
      </c>
      <c r="P15" s="26" t="n">
        <f aca="false">'Power Price Assumption'!R27*Assumptions!$G$9*12</f>
        <v>48268.2421824656</v>
      </c>
      <c r="Q15" s="26" t="n">
        <f aca="false">'Power Price Assumption'!S27*Assumptions!$G$9*12</f>
        <v>48956.9052609577</v>
      </c>
      <c r="R15" s="26" t="n">
        <f aca="false">'Power Price Assumption'!T27*Assumptions!$G$9*12</f>
        <v>49655.3937818988</v>
      </c>
      <c r="S15" s="26" t="n">
        <f aca="false">'Power Price Assumption'!U27*Assumptions!$G$9*12</f>
        <v>50363.8479289613</v>
      </c>
      <c r="T15" s="26" t="n">
        <f aca="false">'Power Price Assumption'!V27*Assumptions!$G$9*12</f>
        <v>51082.409885876</v>
      </c>
      <c r="U15" s="26" t="n">
        <f aca="false">'Power Price Assumption'!W27*Assumptions!$G$9*12</f>
        <v>51811.2238649685</v>
      </c>
      <c r="V15" s="440"/>
      <c r="W15" s="224" t="n">
        <f aca="false">SUM(B15:U15)</f>
        <v>779192.123348327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40"/>
      <c r="BE15" s="440"/>
      <c r="BF15" s="440"/>
      <c r="BG15" s="440"/>
      <c r="BH15" s="440"/>
      <c r="BI15" s="440"/>
      <c r="BJ15" s="440"/>
      <c r="BK15" s="440"/>
      <c r="BL15" s="440"/>
      <c r="BM15" s="440"/>
      <c r="BN15" s="440"/>
      <c r="BO15" s="440"/>
      <c r="BP15" s="440"/>
      <c r="BQ15" s="440"/>
      <c r="BR15" s="440"/>
      <c r="BS15" s="440"/>
      <c r="BT15" s="440"/>
      <c r="BU15" s="440"/>
      <c r="BV15" s="440"/>
      <c r="BW15" s="440"/>
      <c r="BX15" s="440"/>
      <c r="BY15" s="440"/>
      <c r="BZ15" s="440"/>
      <c r="CA15" s="440"/>
      <c r="CB15" s="440"/>
      <c r="CC15" s="440"/>
      <c r="CD15" s="440"/>
      <c r="CE15" s="440"/>
      <c r="CF15" s="440"/>
      <c r="CG15" s="440"/>
      <c r="CH15" s="440"/>
      <c r="CI15" s="440"/>
      <c r="CJ15" s="440"/>
      <c r="CK15" s="440"/>
      <c r="CL15" s="440"/>
      <c r="CM15" s="440"/>
      <c r="CN15" s="440"/>
      <c r="CO15" s="440"/>
      <c r="CP15" s="440"/>
      <c r="CQ15" s="440"/>
      <c r="CR15" s="440"/>
      <c r="CS15" s="440"/>
      <c r="CT15" s="440"/>
      <c r="CU15" s="440"/>
      <c r="CV15" s="440"/>
      <c r="CW15" s="440"/>
      <c r="CX15" s="440"/>
      <c r="CY15" s="440"/>
      <c r="CZ15" s="440"/>
      <c r="DA15" s="440"/>
      <c r="DB15" s="440"/>
      <c r="DC15" s="440"/>
      <c r="DD15" s="440"/>
      <c r="DE15" s="440"/>
      <c r="DF15" s="440"/>
      <c r="DG15" s="440"/>
      <c r="DH15" s="440"/>
      <c r="DI15" s="440"/>
      <c r="DJ15" s="440"/>
      <c r="DK15" s="440"/>
      <c r="DL15" s="440"/>
      <c r="DM15" s="440"/>
      <c r="DN15" s="440"/>
      <c r="DO15" s="440"/>
      <c r="DP15" s="440"/>
      <c r="DQ15" s="440"/>
      <c r="DR15" s="440"/>
      <c r="DS15" s="440"/>
      <c r="DT15" s="440"/>
      <c r="DU15" s="440"/>
      <c r="DV15" s="440"/>
      <c r="DW15" s="440"/>
      <c r="DX15" s="440"/>
      <c r="DY15" s="440"/>
      <c r="DZ15" s="440"/>
      <c r="EA15" s="440"/>
      <c r="EB15" s="440"/>
      <c r="EC15" s="440"/>
      <c r="ED15" s="440"/>
      <c r="EE15" s="440"/>
      <c r="EF15" s="440"/>
      <c r="EG15" s="440"/>
      <c r="EH15" s="440"/>
      <c r="EI15" s="440"/>
      <c r="EJ15" s="440"/>
      <c r="EK15" s="440"/>
      <c r="EL15" s="440"/>
      <c r="EM15" s="440"/>
      <c r="EN15" s="440"/>
      <c r="EO15" s="440"/>
      <c r="EP15" s="440"/>
      <c r="EQ15" s="440"/>
      <c r="ER15" s="440"/>
      <c r="ES15" s="440"/>
      <c r="ET15" s="440"/>
      <c r="EU15" s="440"/>
      <c r="EV15" s="440"/>
      <c r="EW15" s="440"/>
      <c r="EX15" s="440"/>
      <c r="EY15" s="440"/>
      <c r="EZ15" s="440"/>
      <c r="FA15" s="440"/>
      <c r="FB15" s="440"/>
      <c r="FC15" s="440"/>
      <c r="FD15" s="440"/>
      <c r="FE15" s="440"/>
      <c r="FF15" s="440"/>
      <c r="FG15" s="440"/>
      <c r="FH15" s="440"/>
      <c r="FI15" s="440"/>
      <c r="FJ15" s="440"/>
      <c r="FK15" s="440"/>
      <c r="FL15" s="440"/>
      <c r="FM15" s="440"/>
      <c r="FN15" s="440"/>
      <c r="FO15" s="440"/>
      <c r="FP15" s="440"/>
      <c r="FQ15" s="440"/>
      <c r="FR15" s="440"/>
      <c r="FS15" s="440"/>
      <c r="FT15" s="440"/>
      <c r="FU15" s="440"/>
      <c r="FV15" s="440"/>
      <c r="FW15" s="440"/>
      <c r="FX15" s="440"/>
      <c r="FY15" s="440"/>
      <c r="FZ15" s="440"/>
      <c r="GA15" s="440"/>
      <c r="GB15" s="440"/>
      <c r="GC15" s="440"/>
      <c r="GD15" s="440"/>
      <c r="GE15" s="440"/>
      <c r="GF15" s="440"/>
      <c r="GG15" s="440"/>
      <c r="GH15" s="440"/>
      <c r="GI15" s="440"/>
      <c r="GJ15" s="440"/>
      <c r="GK15" s="440"/>
      <c r="GL15" s="440"/>
      <c r="GM15" s="440"/>
      <c r="GN15" s="440"/>
      <c r="GO15" s="440"/>
      <c r="GP15" s="440"/>
      <c r="GQ15" s="440"/>
      <c r="GR15" s="440"/>
      <c r="GS15" s="440"/>
      <c r="GT15" s="440"/>
      <c r="GU15" s="440"/>
      <c r="GV15" s="440"/>
      <c r="GW15" s="440"/>
      <c r="GX15" s="440"/>
      <c r="GY15" s="440"/>
      <c r="GZ15" s="440"/>
      <c r="HA15" s="440"/>
      <c r="HB15" s="440"/>
      <c r="HC15" s="440"/>
      <c r="HD15" s="440"/>
      <c r="HE15" s="440"/>
      <c r="HF15" s="440"/>
      <c r="HG15" s="440"/>
      <c r="HH15" s="440"/>
      <c r="HI15" s="440"/>
      <c r="HJ15" s="440"/>
      <c r="HK15" s="440"/>
      <c r="HL15" s="440"/>
      <c r="HM15" s="440"/>
      <c r="HN15" s="440"/>
      <c r="HO15" s="440"/>
      <c r="HP15" s="440"/>
      <c r="HQ15" s="440"/>
      <c r="HR15" s="440"/>
      <c r="HS15" s="440"/>
      <c r="HT15" s="440"/>
      <c r="HU15" s="440"/>
      <c r="HV15" s="440"/>
      <c r="HW15" s="440"/>
      <c r="HX15" s="440"/>
      <c r="HY15" s="440"/>
      <c r="HZ15" s="440"/>
      <c r="IA15" s="440"/>
      <c r="IB15" s="440"/>
      <c r="IC15" s="440"/>
      <c r="ID15" s="440"/>
      <c r="IE15" s="440"/>
      <c r="IF15" s="440"/>
      <c r="IG15" s="440"/>
      <c r="IH15" s="440"/>
      <c r="II15" s="440"/>
      <c r="IJ15" s="440"/>
      <c r="IK15" s="440"/>
      <c r="IL15" s="440"/>
      <c r="IM15" s="440"/>
      <c r="IN15" s="440"/>
      <c r="IO15" s="440"/>
      <c r="IP15" s="440"/>
      <c r="IQ15" s="440"/>
      <c r="IR15" s="440"/>
      <c r="IS15" s="440"/>
      <c r="IT15" s="440"/>
      <c r="IU15" s="440"/>
      <c r="IV15" s="440"/>
      <c r="IW15" s="440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1/3*Assumptions!$G$18*Assumptions!$G$11*Assumptions!$G$8/1000*(1+Assumptions!$G$25)^(E5-2000)+Assumptions!$G$19*Assumptions!$G$17*(1+Assumptions!$G$25)^(E5-2000)/1000</f>
        <v>1026.44988671228</v>
      </c>
      <c r="F16" s="34" t="n">
        <f aca="false">1/3*Assumptions!$G$18*Assumptions!$G$11*Assumptions!$G$8/1000*(1+Assumptions!$G$25)^(F5-2000)+Assumptions!$G$19*Assumptions!$G$17*(1+Assumptions!$G$25)^(F5-2000)/1000</f>
        <v>1057.24338331365</v>
      </c>
      <c r="G16" s="34" t="n">
        <f aca="false">1/3*Assumptions!$G$18*Assumptions!$G$11*Assumptions!$G$8/1000*(1+Assumptions!$G$25)^(G5-2000)+Assumptions!$G$19*Assumptions!$G$17*(1+Assumptions!$G$25)^(G5-2000)/1000</f>
        <v>1088.96068481306</v>
      </c>
      <c r="H16" s="34" t="n">
        <f aca="false">1/3*Assumptions!$G$18*Assumptions!$G$11*Assumptions!$G$8/1000*(1+Assumptions!$G$25)^(H5-2000)+Assumptions!$G$19*Assumptions!$G$17*(1+Assumptions!$G$25)^(H5-2000)/1000</f>
        <v>1121.62950535745</v>
      </c>
      <c r="I16" s="34" t="n">
        <f aca="false">1/3*Assumptions!$G$18*Assumptions!$G$11*Assumptions!$G$8/1000*(1+Assumptions!$G$25)^(I5-2000)+Assumptions!$G$19*Assumptions!$G$17*(1+Assumptions!$G$25)^(I5-2000)/1000</f>
        <v>1155.27839051817</v>
      </c>
      <c r="J16" s="34" t="n">
        <f aca="false">1/3*Assumptions!$G$18*Assumptions!$G$11*Assumptions!$G$8/1000*(1+Assumptions!$G$25)^(J5-2000)+Assumptions!$G$19*Assumptions!$G$17*(1+Assumptions!$G$25)^(J5-2000)/1000</f>
        <v>1189.93674223372</v>
      </c>
      <c r="K16" s="34" t="n">
        <f aca="false">1/3*Assumptions!$G$18*Assumptions!$G$11*Assumptions!$G$8/1000*(1+Assumptions!$G$25)^(K5-2000)+Assumptions!$G$19*Assumptions!$G$17*(1+Assumptions!$G$25)^(K5-2000)/1000</f>
        <v>1225.63484450073</v>
      </c>
      <c r="L16" s="34" t="n">
        <f aca="false">1/3*Assumptions!$G$18*Assumptions!$G$11*Assumptions!$G$8/1000*(1+Assumptions!$G$25)^(L5-2000)+Assumptions!$G$19*Assumptions!$G$17*(1+Assumptions!$G$25)^(L5-2000)/1000</f>
        <v>1262.40388983575</v>
      </c>
      <c r="M16" s="34" t="n">
        <f aca="false">1/3*Assumptions!$G$18*Assumptions!$G$11*Assumptions!$G$8/1000*(1+Assumptions!$G$25)^(M5-2000)+Assumptions!$G$19*Assumptions!$G$17*(1+Assumptions!$G$25)^(M5-2000)/1000</f>
        <v>1300.27600653082</v>
      </c>
      <c r="N16" s="34" t="n">
        <f aca="false">1/3*Assumptions!$G$18*Assumptions!$G$11*Assumptions!$G$8/1000*(1+Assumptions!$G$25)^(N5-2000)+Assumptions!$G$19*Assumptions!$G$17*(1+Assumptions!$G$25)^(N5-2000)/1000</f>
        <v>1339.28428672675</v>
      </c>
      <c r="O16" s="34" t="n">
        <f aca="false">1/3*Assumptions!$G$18*Assumptions!$G$11*Assumptions!$G$8/1000*(1+Assumptions!$G$25)^(O5-2000)+Assumptions!$G$19*Assumptions!$G$17*(1+Assumptions!$G$25)^(O5-2000)/1000</f>
        <v>1379.46281532855</v>
      </c>
      <c r="P16" s="34" t="n">
        <f aca="false">1/3*Assumptions!$G$18*Assumptions!$G$11*Assumptions!$G$8/1000*(1+Assumptions!$G$25)^(P5-2000)+Assumptions!$G$19*Assumptions!$G$17*(1+Assumptions!$G$25)^(P5-2000)/1000</f>
        <v>1420.8466997884</v>
      </c>
      <c r="Q16" s="34" t="n">
        <f aca="false">1/3*Assumptions!$G$18*Assumptions!$G$11*Assumptions!$G$8/1000*(1+Assumptions!$G$25)^(Q5-2000)+Assumptions!$G$19*Assumptions!$G$17*(1+Assumptions!$G$25)^(Q5-2000)/1000</f>
        <v>1463.47210078206</v>
      </c>
      <c r="R16" s="34" t="n">
        <f aca="false">1/3*Assumptions!$G$18*Assumptions!$G$11*Assumptions!$G$8/1000*(1+Assumptions!$G$25)^(R5-2000)+Assumptions!$G$19*Assumptions!$G$17*(1+Assumptions!$G$25)^(R5-2000)/1000</f>
        <v>1507.37626380552</v>
      </c>
      <c r="S16" s="34" t="n">
        <f aca="false">1/3*Assumptions!$G$18*Assumptions!$G$11*Assumptions!$G$8/1000*(1+Assumptions!$G$25)^(S5-2000)+Assumptions!$G$19*Assumptions!$G$17*(1+Assumptions!$G$25)^(S5-2000)/1000</f>
        <v>1552.59755171968</v>
      </c>
      <c r="T16" s="34" t="n">
        <f aca="false">1/3*Assumptions!$G$18*Assumptions!$G$11*Assumptions!$G$8/1000*(1+Assumptions!$G$25)^(T5-2000)+Assumptions!$G$19*Assumptions!$G$17*(1+Assumptions!$G$25)^(T5-2000)/1000</f>
        <v>1599.17547827127</v>
      </c>
      <c r="U16" s="34" t="n">
        <f aca="false">1/3*Assumptions!$G$18*Assumptions!$G$11*Assumptions!$G$8/1000*(1+Assumptions!$G$25)^(U5-2000)+Assumptions!$G$19*Assumptions!$G$17*(1+Assumptions!$G$25)^(U5-2000)/1000</f>
        <v>1647.15074261941</v>
      </c>
      <c r="V16" s="440"/>
      <c r="W16" s="224" t="n">
        <f aca="false">SUM(B16:U16)</f>
        <v>22337.1792728573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40"/>
      <c r="BE16" s="440"/>
      <c r="BF16" s="440"/>
      <c r="BG16" s="440"/>
      <c r="BH16" s="440"/>
      <c r="BI16" s="440"/>
      <c r="BJ16" s="440"/>
      <c r="BK16" s="440"/>
      <c r="BL16" s="440"/>
      <c r="BM16" s="440"/>
      <c r="BN16" s="440"/>
      <c r="BO16" s="440"/>
      <c r="BP16" s="440"/>
      <c r="BQ16" s="440"/>
      <c r="BR16" s="440"/>
      <c r="BS16" s="440"/>
      <c r="BT16" s="440"/>
      <c r="BU16" s="440"/>
      <c r="BV16" s="440"/>
      <c r="BW16" s="440"/>
      <c r="BX16" s="440"/>
      <c r="BY16" s="440"/>
      <c r="BZ16" s="440"/>
      <c r="CA16" s="440"/>
      <c r="CB16" s="440"/>
      <c r="CC16" s="440"/>
      <c r="CD16" s="440"/>
      <c r="CE16" s="440"/>
      <c r="CF16" s="440"/>
      <c r="CG16" s="440"/>
      <c r="CH16" s="440"/>
      <c r="CI16" s="440"/>
      <c r="CJ16" s="440"/>
      <c r="CK16" s="440"/>
      <c r="CL16" s="440"/>
      <c r="CM16" s="440"/>
      <c r="CN16" s="440"/>
      <c r="CO16" s="440"/>
      <c r="CP16" s="440"/>
      <c r="CQ16" s="440"/>
      <c r="CR16" s="440"/>
      <c r="CS16" s="440"/>
      <c r="CT16" s="440"/>
      <c r="CU16" s="440"/>
      <c r="CV16" s="440"/>
      <c r="CW16" s="440"/>
      <c r="CX16" s="440"/>
      <c r="CY16" s="440"/>
      <c r="CZ16" s="440"/>
      <c r="DA16" s="440"/>
      <c r="DB16" s="440"/>
      <c r="DC16" s="440"/>
      <c r="DD16" s="440"/>
      <c r="DE16" s="440"/>
      <c r="DF16" s="440"/>
      <c r="DG16" s="440"/>
      <c r="DH16" s="440"/>
      <c r="DI16" s="440"/>
      <c r="DJ16" s="440"/>
      <c r="DK16" s="440"/>
      <c r="DL16" s="440"/>
      <c r="DM16" s="440"/>
      <c r="DN16" s="440"/>
      <c r="DO16" s="440"/>
      <c r="DP16" s="440"/>
      <c r="DQ16" s="440"/>
      <c r="DR16" s="440"/>
      <c r="DS16" s="440"/>
      <c r="DT16" s="440"/>
      <c r="DU16" s="440"/>
      <c r="DV16" s="440"/>
      <c r="DW16" s="440"/>
      <c r="DX16" s="440"/>
      <c r="DY16" s="440"/>
      <c r="DZ16" s="440"/>
      <c r="EA16" s="440"/>
      <c r="EB16" s="440"/>
      <c r="EC16" s="440"/>
      <c r="ED16" s="440"/>
      <c r="EE16" s="440"/>
      <c r="EF16" s="440"/>
      <c r="EG16" s="440"/>
      <c r="EH16" s="440"/>
      <c r="EI16" s="440"/>
      <c r="EJ16" s="440"/>
      <c r="EK16" s="440"/>
      <c r="EL16" s="440"/>
      <c r="EM16" s="440"/>
      <c r="EN16" s="440"/>
      <c r="EO16" s="440"/>
      <c r="EP16" s="440"/>
      <c r="EQ16" s="440"/>
      <c r="ER16" s="440"/>
      <c r="ES16" s="440"/>
      <c r="ET16" s="440"/>
      <c r="EU16" s="440"/>
      <c r="EV16" s="440"/>
      <c r="EW16" s="440"/>
      <c r="EX16" s="440"/>
      <c r="EY16" s="440"/>
      <c r="EZ16" s="440"/>
      <c r="FA16" s="440"/>
      <c r="FB16" s="440"/>
      <c r="FC16" s="440"/>
      <c r="FD16" s="440"/>
      <c r="FE16" s="440"/>
      <c r="FF16" s="440"/>
      <c r="FG16" s="440"/>
      <c r="FH16" s="440"/>
      <c r="FI16" s="440"/>
      <c r="FJ16" s="440"/>
      <c r="FK16" s="440"/>
      <c r="FL16" s="440"/>
      <c r="FM16" s="440"/>
      <c r="FN16" s="440"/>
      <c r="FO16" s="440"/>
      <c r="FP16" s="440"/>
      <c r="FQ16" s="440"/>
      <c r="FR16" s="440"/>
      <c r="FS16" s="440"/>
      <c r="FT16" s="440"/>
      <c r="FU16" s="440"/>
      <c r="FV16" s="440"/>
      <c r="FW16" s="440"/>
      <c r="FX16" s="440"/>
      <c r="FY16" s="440"/>
      <c r="FZ16" s="440"/>
      <c r="GA16" s="440"/>
      <c r="GB16" s="440"/>
      <c r="GC16" s="440"/>
      <c r="GD16" s="440"/>
      <c r="GE16" s="440"/>
      <c r="GF16" s="440"/>
      <c r="GG16" s="440"/>
      <c r="GH16" s="440"/>
      <c r="GI16" s="440"/>
      <c r="GJ16" s="440"/>
      <c r="GK16" s="440"/>
      <c r="GL16" s="440"/>
      <c r="GM16" s="440"/>
      <c r="GN16" s="440"/>
      <c r="GO16" s="440"/>
      <c r="GP16" s="440"/>
      <c r="GQ16" s="440"/>
      <c r="GR16" s="440"/>
      <c r="GS16" s="440"/>
      <c r="GT16" s="440"/>
      <c r="GU16" s="440"/>
      <c r="GV16" s="440"/>
      <c r="GW16" s="440"/>
      <c r="GX16" s="440"/>
      <c r="GY16" s="440"/>
      <c r="GZ16" s="440"/>
      <c r="HA16" s="440"/>
      <c r="HB16" s="440"/>
      <c r="HC16" s="440"/>
      <c r="HD16" s="440"/>
      <c r="HE16" s="440"/>
      <c r="HF16" s="440"/>
      <c r="HG16" s="440"/>
      <c r="HH16" s="440"/>
      <c r="HI16" s="440"/>
      <c r="HJ16" s="440"/>
      <c r="HK16" s="440"/>
      <c r="HL16" s="440"/>
      <c r="HM16" s="440"/>
      <c r="HN16" s="440"/>
      <c r="HO16" s="440"/>
      <c r="HP16" s="440"/>
      <c r="HQ16" s="440"/>
      <c r="HR16" s="440"/>
      <c r="HS16" s="440"/>
      <c r="HT16" s="440"/>
      <c r="HU16" s="440"/>
      <c r="HV16" s="440"/>
      <c r="HW16" s="440"/>
      <c r="HX16" s="440"/>
      <c r="HY16" s="440"/>
      <c r="HZ16" s="440"/>
      <c r="IA16" s="440"/>
      <c r="IB16" s="440"/>
      <c r="IC16" s="440"/>
      <c r="ID16" s="440"/>
      <c r="IE16" s="440"/>
      <c r="IF16" s="440"/>
      <c r="IG16" s="440"/>
      <c r="IH16" s="440"/>
      <c r="II16" s="440"/>
      <c r="IJ16" s="440"/>
      <c r="IK16" s="440"/>
      <c r="IL16" s="440"/>
      <c r="IM16" s="440"/>
      <c r="IN16" s="440"/>
      <c r="IO16" s="440"/>
      <c r="IP16" s="440"/>
      <c r="IQ16" s="440"/>
      <c r="IR16" s="440"/>
      <c r="IS16" s="440"/>
      <c r="IT16" s="440"/>
      <c r="IU16" s="440"/>
      <c r="IV16" s="440"/>
      <c r="IW16" s="440"/>
    </row>
    <row r="17" customFormat="false" ht="12" hidden="false" customHeight="true" outlineLevel="0" collapsed="false">
      <c r="A17" s="113"/>
      <c r="B17" s="440"/>
      <c r="C17" s="440"/>
      <c r="D17" s="440"/>
      <c r="E17" s="440"/>
      <c r="F17" s="440"/>
      <c r="G17" s="440"/>
      <c r="H17" s="440"/>
      <c r="I17" s="440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224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40"/>
      <c r="BE17" s="440"/>
      <c r="BF17" s="440"/>
      <c r="BG17" s="440"/>
      <c r="BH17" s="440"/>
      <c r="BI17" s="440"/>
      <c r="BJ17" s="440"/>
      <c r="BK17" s="440"/>
      <c r="BL17" s="440"/>
      <c r="BM17" s="440"/>
      <c r="BN17" s="440"/>
      <c r="BO17" s="440"/>
      <c r="BP17" s="440"/>
      <c r="BQ17" s="440"/>
      <c r="BR17" s="440"/>
      <c r="BS17" s="440"/>
      <c r="BT17" s="440"/>
      <c r="BU17" s="440"/>
      <c r="BV17" s="440"/>
      <c r="BW17" s="440"/>
      <c r="BX17" s="440"/>
      <c r="BY17" s="440"/>
      <c r="BZ17" s="440"/>
      <c r="CA17" s="440"/>
      <c r="CB17" s="440"/>
      <c r="CC17" s="440"/>
      <c r="CD17" s="440"/>
      <c r="CE17" s="440"/>
      <c r="CF17" s="440"/>
      <c r="CG17" s="440"/>
      <c r="CH17" s="440"/>
      <c r="CI17" s="440"/>
      <c r="CJ17" s="440"/>
      <c r="CK17" s="440"/>
      <c r="CL17" s="440"/>
      <c r="CM17" s="440"/>
      <c r="CN17" s="440"/>
      <c r="CO17" s="440"/>
      <c r="CP17" s="440"/>
      <c r="CQ17" s="440"/>
      <c r="CR17" s="440"/>
      <c r="CS17" s="440"/>
      <c r="CT17" s="440"/>
      <c r="CU17" s="440"/>
      <c r="CV17" s="440"/>
      <c r="CW17" s="440"/>
      <c r="CX17" s="440"/>
      <c r="CY17" s="440"/>
      <c r="CZ17" s="440"/>
      <c r="DA17" s="440"/>
      <c r="DB17" s="440"/>
      <c r="DC17" s="440"/>
      <c r="DD17" s="440"/>
      <c r="DE17" s="440"/>
      <c r="DF17" s="440"/>
      <c r="DG17" s="440"/>
      <c r="DH17" s="440"/>
      <c r="DI17" s="440"/>
      <c r="DJ17" s="440"/>
      <c r="DK17" s="440"/>
      <c r="DL17" s="440"/>
      <c r="DM17" s="440"/>
      <c r="DN17" s="440"/>
      <c r="DO17" s="440"/>
      <c r="DP17" s="440"/>
      <c r="DQ17" s="440"/>
      <c r="DR17" s="440"/>
      <c r="DS17" s="440"/>
      <c r="DT17" s="440"/>
      <c r="DU17" s="440"/>
      <c r="DV17" s="440"/>
      <c r="DW17" s="440"/>
      <c r="DX17" s="440"/>
      <c r="DY17" s="440"/>
      <c r="DZ17" s="440"/>
      <c r="EA17" s="440"/>
      <c r="EB17" s="440"/>
      <c r="EC17" s="440"/>
      <c r="ED17" s="440"/>
      <c r="EE17" s="440"/>
      <c r="EF17" s="440"/>
      <c r="EG17" s="440"/>
      <c r="EH17" s="440"/>
      <c r="EI17" s="440"/>
      <c r="EJ17" s="440"/>
      <c r="EK17" s="440"/>
      <c r="EL17" s="440"/>
      <c r="EM17" s="440"/>
      <c r="EN17" s="440"/>
      <c r="EO17" s="440"/>
      <c r="EP17" s="440"/>
      <c r="EQ17" s="440"/>
      <c r="ER17" s="440"/>
      <c r="ES17" s="440"/>
      <c r="ET17" s="440"/>
      <c r="EU17" s="440"/>
      <c r="EV17" s="440"/>
      <c r="EW17" s="440"/>
      <c r="EX17" s="440"/>
      <c r="EY17" s="440"/>
      <c r="EZ17" s="440"/>
      <c r="FA17" s="440"/>
      <c r="FB17" s="440"/>
      <c r="FC17" s="440"/>
      <c r="FD17" s="440"/>
      <c r="FE17" s="440"/>
      <c r="FF17" s="440"/>
      <c r="FG17" s="440"/>
      <c r="FH17" s="440"/>
      <c r="FI17" s="440"/>
      <c r="FJ17" s="440"/>
      <c r="FK17" s="440"/>
      <c r="FL17" s="440"/>
      <c r="FM17" s="440"/>
      <c r="FN17" s="440"/>
      <c r="FO17" s="440"/>
      <c r="FP17" s="440"/>
      <c r="FQ17" s="440"/>
      <c r="FR17" s="440"/>
      <c r="FS17" s="440"/>
      <c r="FT17" s="440"/>
      <c r="FU17" s="440"/>
      <c r="FV17" s="440"/>
      <c r="FW17" s="440"/>
      <c r="FX17" s="440"/>
      <c r="FY17" s="440"/>
      <c r="FZ17" s="440"/>
      <c r="GA17" s="440"/>
      <c r="GB17" s="440"/>
      <c r="GC17" s="440"/>
      <c r="GD17" s="440"/>
      <c r="GE17" s="440"/>
      <c r="GF17" s="440"/>
      <c r="GG17" s="440"/>
      <c r="GH17" s="440"/>
      <c r="GI17" s="440"/>
      <c r="GJ17" s="440"/>
      <c r="GK17" s="440"/>
      <c r="GL17" s="440"/>
      <c r="GM17" s="440"/>
      <c r="GN17" s="440"/>
      <c r="GO17" s="440"/>
      <c r="GP17" s="440"/>
      <c r="GQ17" s="440"/>
      <c r="GR17" s="440"/>
      <c r="GS17" s="440"/>
      <c r="GT17" s="440"/>
      <c r="GU17" s="440"/>
      <c r="GV17" s="440"/>
      <c r="GW17" s="440"/>
      <c r="GX17" s="440"/>
      <c r="GY17" s="440"/>
      <c r="GZ17" s="440"/>
      <c r="HA17" s="440"/>
      <c r="HB17" s="440"/>
      <c r="HC17" s="440"/>
      <c r="HD17" s="440"/>
      <c r="HE17" s="440"/>
      <c r="HF17" s="440"/>
      <c r="HG17" s="440"/>
      <c r="HH17" s="440"/>
      <c r="HI17" s="440"/>
      <c r="HJ17" s="440"/>
      <c r="HK17" s="440"/>
      <c r="HL17" s="440"/>
      <c r="HM17" s="440"/>
      <c r="HN17" s="440"/>
      <c r="HO17" s="440"/>
      <c r="HP17" s="440"/>
      <c r="HQ17" s="440"/>
      <c r="HR17" s="440"/>
      <c r="HS17" s="440"/>
      <c r="HT17" s="440"/>
      <c r="HU17" s="440"/>
      <c r="HV17" s="440"/>
      <c r="HW17" s="440"/>
      <c r="HX17" s="440"/>
      <c r="HY17" s="440"/>
      <c r="HZ17" s="440"/>
      <c r="IA17" s="440"/>
      <c r="IB17" s="440"/>
      <c r="IC17" s="440"/>
      <c r="ID17" s="440"/>
      <c r="IE17" s="440"/>
      <c r="IF17" s="440"/>
      <c r="IG17" s="440"/>
      <c r="IH17" s="440"/>
      <c r="II17" s="440"/>
      <c r="IJ17" s="440"/>
      <c r="IK17" s="440"/>
      <c r="IL17" s="440"/>
      <c r="IM17" s="440"/>
      <c r="IN17" s="440"/>
      <c r="IO17" s="440"/>
      <c r="IP17" s="440"/>
      <c r="IQ17" s="440"/>
      <c r="IR17" s="440"/>
      <c r="IS17" s="440"/>
      <c r="IT17" s="440"/>
      <c r="IU17" s="440"/>
      <c r="IV17" s="440"/>
      <c r="IW17" s="440"/>
    </row>
    <row r="18" customFormat="false" ht="12" hidden="false" customHeight="true" outlineLevel="0" collapsed="false">
      <c r="A18" s="113" t="s">
        <v>127</v>
      </c>
      <c r="B18" s="385" t="n">
        <f aca="false">(SUM(B9:B11)-SUM(B22:B28))*'Summary Output'!$B$29/4</f>
        <v>276.203631687702</v>
      </c>
      <c r="C18" s="385" t="n">
        <f aca="false">(SUM(C9:C11)-SUM(C22:C28))*'Summary Output'!$B$29/4</f>
        <v>273.649524738432</v>
      </c>
      <c r="D18" s="385" t="n">
        <f aca="false">(SUM(D9:D11)-SUM(D22:D28))*'Summary Output'!$B$29/4</f>
        <v>272.16766144718</v>
      </c>
      <c r="E18" s="385" t="n">
        <f aca="false">(SUM(E9:E16)-SUM(E22:E28))*'Summary Output'!$B$29/4</f>
        <v>453.702248026936</v>
      </c>
      <c r="F18" s="385" t="n">
        <f aca="false">(SUM(F9:F16)-SUM(F22:F28))*'Summary Output'!$B$29/4</f>
        <v>477.530262653643</v>
      </c>
      <c r="G18" s="385" t="n">
        <f aca="false">(SUM(G9:G16)-SUM(G22:G28))*'Summary Output'!$B$29/4</f>
        <v>482.503003443579</v>
      </c>
      <c r="H18" s="385" t="n">
        <f aca="false">(SUM(H9:H16)-SUM(H22:H28))*'Summary Output'!$B$29/4</f>
        <v>488.627544345818</v>
      </c>
      <c r="I18" s="385" t="n">
        <f aca="false">(SUM(I9:I16)-SUM(I22:I28))*'Summary Output'!$B$29/4</f>
        <v>494.813897139256</v>
      </c>
      <c r="J18" s="385" t="n">
        <f aca="false">(SUM(J9:J16)-SUM(J22:J28))*'Summary Output'!$B$29/4</f>
        <v>501.062441535167</v>
      </c>
      <c r="K18" s="385" t="n">
        <f aca="false">(SUM(K9:K16)-SUM(K22:K28))*'Summary Output'!$B$29/4</f>
        <v>507.373549725742</v>
      </c>
      <c r="L18" s="385" t="n">
        <f aca="false">(SUM(L9:L16)-SUM(L22:L28))*'Summary Output'!$B$29/4</f>
        <v>517.097902592287</v>
      </c>
      <c r="M18" s="385" t="n">
        <f aca="false">(SUM(M9:M16)-SUM(M22:M28))*'Summary Output'!$B$29/4</f>
        <v>526.991897880247</v>
      </c>
      <c r="N18" s="385" t="n">
        <f aca="false">(SUM(N9:N16)-SUM(N22:N28))*'Summary Output'!$B$29/4</f>
        <v>532.696945833588</v>
      </c>
      <c r="O18" s="385" t="n">
        <f aca="false">(SUM(O9:O16)-SUM(O22:O28))*'Summary Output'!$B$29/4</f>
        <v>542.939002771679</v>
      </c>
      <c r="P18" s="385" t="n">
        <f aca="false">(SUM(P9:P16)-SUM(P22:P28))*'Summary Output'!$B$29/4</f>
        <v>547.907696691353</v>
      </c>
      <c r="Q18" s="385" t="n">
        <f aca="false">(SUM(Q9:Q16)-SUM(Q22:Q28))*'Summary Output'!$B$29/4</f>
        <v>562.757863673363</v>
      </c>
      <c r="R18" s="385" t="n">
        <f aca="false">(SUM(R9:R16)-SUM(R22:R28))*'Summary Output'!$B$29/4</f>
        <v>570.457010100632</v>
      </c>
      <c r="S18" s="385" t="n">
        <f aca="false">(SUM(S9:S16)-SUM(S22:S28))*'Summary Output'!$B$29/4</f>
        <v>578.244697245992</v>
      </c>
      <c r="T18" s="385" t="n">
        <f aca="false">(SUM(T9:T16)-SUM(T22:T28))*'Summary Output'!$B$29/4</f>
        <v>586.121658714378</v>
      </c>
      <c r="U18" s="385" t="n">
        <f aca="false">(SUM(U9:U16)-SUM(U22:U28))*'Summary Output'!$B$29/4</f>
        <v>594.088622901339</v>
      </c>
      <c r="V18" s="440"/>
      <c r="W18" s="224" t="n">
        <f aca="false">SUM(B18:U18)</f>
        <v>9786.93706314831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40"/>
      <c r="BE18" s="440"/>
      <c r="BF18" s="440"/>
      <c r="BG18" s="440"/>
      <c r="BH18" s="440"/>
      <c r="BI18" s="440"/>
      <c r="BJ18" s="440"/>
      <c r="BK18" s="440"/>
      <c r="BL18" s="440"/>
      <c r="BM18" s="440"/>
      <c r="BN18" s="440"/>
      <c r="BO18" s="440"/>
      <c r="BP18" s="440"/>
      <c r="BQ18" s="440"/>
      <c r="BR18" s="440"/>
      <c r="BS18" s="440"/>
      <c r="BT18" s="440"/>
      <c r="BU18" s="440"/>
      <c r="BV18" s="440"/>
      <c r="BW18" s="440"/>
      <c r="BX18" s="440"/>
      <c r="BY18" s="440"/>
      <c r="BZ18" s="440"/>
      <c r="CA18" s="440"/>
      <c r="CB18" s="440"/>
      <c r="CC18" s="440"/>
      <c r="CD18" s="440"/>
      <c r="CE18" s="440"/>
      <c r="CF18" s="440"/>
      <c r="CG18" s="440"/>
      <c r="CH18" s="440"/>
      <c r="CI18" s="440"/>
      <c r="CJ18" s="440"/>
      <c r="CK18" s="440"/>
      <c r="CL18" s="440"/>
      <c r="CM18" s="440"/>
      <c r="CN18" s="440"/>
      <c r="CO18" s="440"/>
      <c r="CP18" s="440"/>
      <c r="CQ18" s="440"/>
      <c r="CR18" s="440"/>
      <c r="CS18" s="440"/>
      <c r="CT18" s="440"/>
      <c r="CU18" s="440"/>
      <c r="CV18" s="440"/>
      <c r="CW18" s="440"/>
      <c r="CX18" s="440"/>
      <c r="CY18" s="440"/>
      <c r="CZ18" s="440"/>
      <c r="DA18" s="440"/>
      <c r="DB18" s="440"/>
      <c r="DC18" s="440"/>
      <c r="DD18" s="440"/>
      <c r="DE18" s="440"/>
      <c r="DF18" s="440"/>
      <c r="DG18" s="440"/>
      <c r="DH18" s="440"/>
      <c r="DI18" s="440"/>
      <c r="DJ18" s="440"/>
      <c r="DK18" s="440"/>
      <c r="DL18" s="440"/>
      <c r="DM18" s="440"/>
      <c r="DN18" s="440"/>
      <c r="DO18" s="440"/>
      <c r="DP18" s="440"/>
      <c r="DQ18" s="440"/>
      <c r="DR18" s="440"/>
      <c r="DS18" s="440"/>
      <c r="DT18" s="440"/>
      <c r="DU18" s="440"/>
      <c r="DV18" s="440"/>
      <c r="DW18" s="440"/>
      <c r="DX18" s="440"/>
      <c r="DY18" s="440"/>
      <c r="DZ18" s="440"/>
      <c r="EA18" s="440"/>
      <c r="EB18" s="440"/>
      <c r="EC18" s="440"/>
      <c r="ED18" s="440"/>
      <c r="EE18" s="440"/>
      <c r="EF18" s="440"/>
      <c r="EG18" s="440"/>
      <c r="EH18" s="440"/>
      <c r="EI18" s="440"/>
      <c r="EJ18" s="440"/>
      <c r="EK18" s="440"/>
      <c r="EL18" s="440"/>
      <c r="EM18" s="440"/>
      <c r="EN18" s="440"/>
      <c r="EO18" s="440"/>
      <c r="EP18" s="440"/>
      <c r="EQ18" s="440"/>
      <c r="ER18" s="440"/>
      <c r="ES18" s="440"/>
      <c r="ET18" s="440"/>
      <c r="EU18" s="440"/>
      <c r="EV18" s="440"/>
      <c r="EW18" s="440"/>
      <c r="EX18" s="440"/>
      <c r="EY18" s="440"/>
      <c r="EZ18" s="440"/>
      <c r="FA18" s="440"/>
      <c r="FB18" s="440"/>
      <c r="FC18" s="440"/>
      <c r="FD18" s="440"/>
      <c r="FE18" s="440"/>
      <c r="FF18" s="440"/>
      <c r="FG18" s="440"/>
      <c r="FH18" s="440"/>
      <c r="FI18" s="440"/>
      <c r="FJ18" s="440"/>
      <c r="FK18" s="440"/>
      <c r="FL18" s="440"/>
      <c r="FM18" s="440"/>
      <c r="FN18" s="440"/>
      <c r="FO18" s="440"/>
      <c r="FP18" s="440"/>
      <c r="FQ18" s="440"/>
      <c r="FR18" s="440"/>
      <c r="FS18" s="440"/>
      <c r="FT18" s="440"/>
      <c r="FU18" s="440"/>
      <c r="FV18" s="440"/>
      <c r="FW18" s="440"/>
      <c r="FX18" s="440"/>
      <c r="FY18" s="440"/>
      <c r="FZ18" s="440"/>
      <c r="GA18" s="440"/>
      <c r="GB18" s="440"/>
      <c r="GC18" s="440"/>
      <c r="GD18" s="440"/>
      <c r="GE18" s="440"/>
      <c r="GF18" s="440"/>
      <c r="GG18" s="440"/>
      <c r="GH18" s="440"/>
      <c r="GI18" s="440"/>
      <c r="GJ18" s="440"/>
      <c r="GK18" s="440"/>
      <c r="GL18" s="440"/>
      <c r="GM18" s="440"/>
      <c r="GN18" s="440"/>
      <c r="GO18" s="440"/>
      <c r="GP18" s="440"/>
      <c r="GQ18" s="440"/>
      <c r="GR18" s="440"/>
      <c r="GS18" s="440"/>
      <c r="GT18" s="440"/>
      <c r="GU18" s="440"/>
      <c r="GV18" s="440"/>
      <c r="GW18" s="440"/>
      <c r="GX18" s="440"/>
      <c r="GY18" s="440"/>
      <c r="GZ18" s="440"/>
      <c r="HA18" s="440"/>
      <c r="HB18" s="440"/>
      <c r="HC18" s="440"/>
      <c r="HD18" s="440"/>
      <c r="HE18" s="440"/>
      <c r="HF18" s="440"/>
      <c r="HG18" s="440"/>
      <c r="HH18" s="440"/>
      <c r="HI18" s="440"/>
      <c r="HJ18" s="440"/>
      <c r="HK18" s="440"/>
      <c r="HL18" s="440"/>
      <c r="HM18" s="440"/>
      <c r="HN18" s="440"/>
      <c r="HO18" s="440"/>
      <c r="HP18" s="440"/>
      <c r="HQ18" s="440"/>
      <c r="HR18" s="440"/>
      <c r="HS18" s="440"/>
      <c r="HT18" s="440"/>
      <c r="HU18" s="440"/>
      <c r="HV18" s="440"/>
      <c r="HW18" s="440"/>
      <c r="HX18" s="440"/>
      <c r="HY18" s="440"/>
      <c r="HZ18" s="440"/>
      <c r="IA18" s="440"/>
      <c r="IB18" s="440"/>
      <c r="IC18" s="440"/>
      <c r="ID18" s="440"/>
      <c r="IE18" s="440"/>
      <c r="IF18" s="440"/>
      <c r="IG18" s="440"/>
      <c r="IH18" s="440"/>
      <c r="II18" s="440"/>
      <c r="IJ18" s="440"/>
      <c r="IK18" s="440"/>
      <c r="IL18" s="440"/>
      <c r="IM18" s="440"/>
      <c r="IN18" s="440"/>
      <c r="IO18" s="440"/>
      <c r="IP18" s="440"/>
      <c r="IQ18" s="440"/>
      <c r="IR18" s="440"/>
      <c r="IS18" s="440"/>
      <c r="IT18" s="440"/>
      <c r="IU18" s="440"/>
      <c r="IV18" s="440"/>
      <c r="IW18" s="440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40768.9716292491</v>
      </c>
      <c r="F19" s="26" t="n">
        <f aca="false">SUM(F9:F18)</f>
        <v>42771.7834242175</v>
      </c>
      <c r="G19" s="26" t="n">
        <f aca="false">SUM(G9:G18)</f>
        <v>43337.2847673939</v>
      </c>
      <c r="H19" s="26" t="n">
        <f aca="false">SUM(H9:H18)</f>
        <v>43911.6707505229</v>
      </c>
      <c r="I19" s="26" t="n">
        <f aca="false">SUM(I9:I18)</f>
        <v>44493.9668926207</v>
      </c>
      <c r="J19" s="26" t="n">
        <f aca="false">SUM(J9:J18)</f>
        <v>45084.291052174</v>
      </c>
      <c r="K19" s="26" t="n">
        <f aca="false">SUM(K9:K18)</f>
        <v>45682.76309168</v>
      </c>
      <c r="L19" s="26" t="n">
        <f aca="false">SUM(L9:L18)</f>
        <v>46560.880568902</v>
      </c>
      <c r="M19" s="26" t="n">
        <f aca="false">SUM(M9:M18)</f>
        <v>47456.0068797899</v>
      </c>
      <c r="N19" s="26" t="n">
        <f aca="false">SUM(N9:N18)</f>
        <v>48364.1142880308</v>
      </c>
      <c r="O19" s="26" t="n">
        <f aca="false">SUM(O9:O18)</f>
        <v>49294.2662304375</v>
      </c>
      <c r="P19" s="26" t="n">
        <f aca="false">SUM(P9:P18)</f>
        <v>50236.9965789454</v>
      </c>
      <c r="Q19" s="26" t="n">
        <f aca="false">SUM(Q9:Q18)</f>
        <v>50983.1352254131</v>
      </c>
      <c r="R19" s="26" t="n">
        <f aca="false">SUM(R9:R18)</f>
        <v>51733.227055805</v>
      </c>
      <c r="S19" s="26" t="n">
        <f aca="false">SUM(S9:S18)</f>
        <v>52494.6901779269</v>
      </c>
      <c r="T19" s="26" t="n">
        <f aca="false">SUM(T9:T18)</f>
        <v>53267.7070228617</v>
      </c>
      <c r="U19" s="26" t="n">
        <f aca="false">SUM(U9:U18)</f>
        <v>54052.4632304893</v>
      </c>
      <c r="V19" s="440"/>
      <c r="W19" s="224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0"/>
      <c r="BY19" s="440"/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0"/>
      <c r="DF19" s="440"/>
      <c r="DG19" s="440"/>
      <c r="DH19" s="440"/>
      <c r="DI19" s="440"/>
      <c r="DJ19" s="440"/>
      <c r="DK19" s="440"/>
      <c r="DL19" s="440"/>
      <c r="DM19" s="440"/>
      <c r="DN19" s="440"/>
      <c r="DO19" s="440"/>
      <c r="DP19" s="440"/>
      <c r="DQ19" s="440"/>
      <c r="DR19" s="440"/>
      <c r="DS19" s="440"/>
      <c r="DT19" s="440"/>
      <c r="DU19" s="440"/>
      <c r="DV19" s="440"/>
      <c r="DW19" s="440"/>
      <c r="DX19" s="440"/>
      <c r="DY19" s="440"/>
      <c r="DZ19" s="440"/>
      <c r="EA19" s="440"/>
      <c r="EB19" s="440"/>
      <c r="EC19" s="440"/>
      <c r="ED19" s="440"/>
      <c r="EE19" s="440"/>
      <c r="EF19" s="440"/>
      <c r="EG19" s="440"/>
      <c r="EH19" s="440"/>
      <c r="EI19" s="440"/>
      <c r="EJ19" s="440"/>
      <c r="EK19" s="440"/>
      <c r="EL19" s="440"/>
      <c r="EM19" s="440"/>
      <c r="EN19" s="440"/>
      <c r="EO19" s="440"/>
      <c r="EP19" s="440"/>
      <c r="EQ19" s="440"/>
      <c r="ER19" s="440"/>
      <c r="ES19" s="440"/>
      <c r="ET19" s="440"/>
      <c r="EU19" s="440"/>
      <c r="EV19" s="440"/>
      <c r="EW19" s="440"/>
      <c r="EX19" s="440"/>
      <c r="EY19" s="440"/>
      <c r="EZ19" s="440"/>
      <c r="FA19" s="440"/>
      <c r="FB19" s="440"/>
      <c r="FC19" s="440"/>
      <c r="FD19" s="440"/>
      <c r="FE19" s="440"/>
      <c r="FF19" s="440"/>
      <c r="FG19" s="440"/>
      <c r="FH19" s="440"/>
      <c r="FI19" s="440"/>
      <c r="FJ19" s="440"/>
      <c r="FK19" s="440"/>
      <c r="FL19" s="440"/>
      <c r="FM19" s="440"/>
      <c r="FN19" s="440"/>
      <c r="FO19" s="440"/>
      <c r="FP19" s="440"/>
      <c r="FQ19" s="440"/>
      <c r="FR19" s="440"/>
      <c r="FS19" s="440"/>
      <c r="FT19" s="440"/>
      <c r="FU19" s="440"/>
      <c r="FV19" s="440"/>
      <c r="FW19" s="440"/>
      <c r="FX19" s="440"/>
      <c r="FY19" s="440"/>
      <c r="FZ19" s="440"/>
      <c r="GA19" s="440"/>
      <c r="GB19" s="440"/>
      <c r="GC19" s="440"/>
      <c r="GD19" s="440"/>
      <c r="GE19" s="440"/>
      <c r="GF19" s="440"/>
      <c r="GG19" s="440"/>
      <c r="GH19" s="440"/>
      <c r="GI19" s="440"/>
      <c r="GJ19" s="440"/>
      <c r="GK19" s="440"/>
      <c r="GL19" s="440"/>
      <c r="GM19" s="440"/>
      <c r="GN19" s="440"/>
      <c r="GO19" s="440"/>
      <c r="GP19" s="440"/>
      <c r="GQ19" s="440"/>
      <c r="GR19" s="440"/>
      <c r="GS19" s="440"/>
      <c r="GT19" s="440"/>
      <c r="GU19" s="440"/>
      <c r="GV19" s="440"/>
      <c r="GW19" s="440"/>
      <c r="GX19" s="440"/>
      <c r="GY19" s="440"/>
      <c r="GZ19" s="440"/>
      <c r="HA19" s="440"/>
      <c r="HB19" s="440"/>
      <c r="HC19" s="440"/>
      <c r="HD19" s="440"/>
      <c r="HE19" s="440"/>
      <c r="HF19" s="440"/>
      <c r="HG19" s="440"/>
      <c r="HH19" s="440"/>
      <c r="HI19" s="440"/>
      <c r="HJ19" s="440"/>
      <c r="HK19" s="440"/>
      <c r="HL19" s="440"/>
      <c r="HM19" s="440"/>
      <c r="HN19" s="440"/>
      <c r="HO19" s="440"/>
      <c r="HP19" s="440"/>
      <c r="HQ19" s="440"/>
      <c r="HR19" s="440"/>
      <c r="HS19" s="440"/>
      <c r="HT19" s="440"/>
      <c r="HU19" s="440"/>
      <c r="HV19" s="440"/>
      <c r="HW19" s="440"/>
      <c r="HX19" s="440"/>
      <c r="HY19" s="440"/>
      <c r="HZ19" s="440"/>
      <c r="IA19" s="440"/>
      <c r="IB19" s="440"/>
      <c r="IC19" s="440"/>
      <c r="ID19" s="440"/>
      <c r="IE19" s="440"/>
      <c r="IF19" s="440"/>
      <c r="IG19" s="440"/>
      <c r="IH19" s="440"/>
      <c r="II19" s="440"/>
      <c r="IJ19" s="440"/>
      <c r="IK19" s="440"/>
      <c r="IL19" s="440"/>
      <c r="IM19" s="440"/>
      <c r="IN19" s="440"/>
      <c r="IO19" s="440"/>
      <c r="IP19" s="440"/>
      <c r="IQ19" s="440"/>
      <c r="IR19" s="440"/>
      <c r="IS19" s="440"/>
      <c r="IT19" s="440"/>
      <c r="IU19" s="440"/>
      <c r="IV19" s="440"/>
      <c r="IW19" s="440"/>
    </row>
    <row r="20" customFormat="false" ht="12" hidden="false" customHeight="true" outlineLevel="0" collapsed="false">
      <c r="A20" s="44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40"/>
      <c r="W20" s="224"/>
      <c r="X20" s="440"/>
      <c r="Y20" s="440"/>
      <c r="Z20" s="440"/>
      <c r="AA20" s="440"/>
      <c r="AB20" s="440"/>
      <c r="AC20" s="440"/>
      <c r="AD20" s="440"/>
      <c r="AE20" s="440"/>
      <c r="AF20" s="440"/>
      <c r="AG20" s="440"/>
      <c r="AH20" s="440"/>
      <c r="AI20" s="440"/>
      <c r="AJ20" s="440"/>
      <c r="AK20" s="440"/>
      <c r="AL20" s="440"/>
      <c r="AM20" s="440"/>
      <c r="AN20" s="440"/>
      <c r="AO20" s="440"/>
      <c r="AP20" s="440"/>
      <c r="AQ20" s="440"/>
      <c r="AR20" s="440"/>
      <c r="AS20" s="440"/>
      <c r="AT20" s="440"/>
      <c r="AU20" s="440"/>
      <c r="AV20" s="440"/>
      <c r="AW20" s="440"/>
      <c r="AX20" s="440"/>
      <c r="AY20" s="440"/>
      <c r="AZ20" s="440"/>
      <c r="BA20" s="440"/>
      <c r="BB20" s="440"/>
      <c r="BC20" s="440"/>
      <c r="BD20" s="440"/>
      <c r="BE20" s="440"/>
      <c r="BF20" s="440"/>
      <c r="BG20" s="440"/>
      <c r="BH20" s="440"/>
      <c r="BI20" s="440"/>
      <c r="BJ20" s="440"/>
      <c r="BK20" s="440"/>
      <c r="BL20" s="440"/>
      <c r="BM20" s="440"/>
      <c r="BN20" s="440"/>
      <c r="BO20" s="440"/>
      <c r="BP20" s="440"/>
      <c r="BQ20" s="440"/>
      <c r="BR20" s="440"/>
      <c r="BS20" s="440"/>
      <c r="BT20" s="440"/>
      <c r="BU20" s="440"/>
      <c r="BV20" s="440"/>
      <c r="BW20" s="440"/>
      <c r="BX20" s="440"/>
      <c r="BY20" s="440"/>
      <c r="BZ20" s="440"/>
      <c r="CA20" s="440"/>
      <c r="CB20" s="440"/>
      <c r="CC20" s="440"/>
      <c r="CD20" s="440"/>
      <c r="CE20" s="440"/>
      <c r="CF20" s="440"/>
      <c r="CG20" s="440"/>
      <c r="CH20" s="440"/>
      <c r="CI20" s="440"/>
      <c r="CJ20" s="440"/>
      <c r="CK20" s="440"/>
      <c r="CL20" s="440"/>
      <c r="CM20" s="440"/>
      <c r="CN20" s="440"/>
      <c r="CO20" s="440"/>
      <c r="CP20" s="440"/>
      <c r="CQ20" s="440"/>
      <c r="CR20" s="440"/>
      <c r="CS20" s="440"/>
      <c r="CT20" s="440"/>
      <c r="CU20" s="440"/>
      <c r="CV20" s="440"/>
      <c r="CW20" s="440"/>
      <c r="CX20" s="440"/>
      <c r="CY20" s="440"/>
      <c r="CZ20" s="440"/>
      <c r="DA20" s="440"/>
      <c r="DB20" s="440"/>
      <c r="DC20" s="440"/>
      <c r="DD20" s="440"/>
      <c r="DE20" s="440"/>
      <c r="DF20" s="440"/>
      <c r="DG20" s="440"/>
      <c r="DH20" s="440"/>
      <c r="DI20" s="440"/>
      <c r="DJ20" s="440"/>
      <c r="DK20" s="440"/>
      <c r="DL20" s="440"/>
      <c r="DM20" s="440"/>
      <c r="DN20" s="440"/>
      <c r="DO20" s="440"/>
      <c r="DP20" s="440"/>
      <c r="DQ20" s="440"/>
      <c r="DR20" s="440"/>
      <c r="DS20" s="440"/>
      <c r="DT20" s="440"/>
      <c r="DU20" s="440"/>
      <c r="DV20" s="440"/>
      <c r="DW20" s="440"/>
      <c r="DX20" s="440"/>
      <c r="DY20" s="440"/>
      <c r="DZ20" s="440"/>
      <c r="EA20" s="440"/>
      <c r="EB20" s="440"/>
      <c r="EC20" s="440"/>
      <c r="ED20" s="440"/>
      <c r="EE20" s="440"/>
      <c r="EF20" s="440"/>
      <c r="EG20" s="440"/>
      <c r="EH20" s="440"/>
      <c r="EI20" s="440"/>
      <c r="EJ20" s="440"/>
      <c r="EK20" s="440"/>
      <c r="EL20" s="440"/>
      <c r="EM20" s="440"/>
      <c r="EN20" s="440"/>
      <c r="EO20" s="440"/>
      <c r="EP20" s="440"/>
      <c r="EQ20" s="440"/>
      <c r="ER20" s="440"/>
      <c r="ES20" s="440"/>
      <c r="ET20" s="440"/>
      <c r="EU20" s="440"/>
      <c r="EV20" s="440"/>
      <c r="EW20" s="440"/>
      <c r="EX20" s="440"/>
      <c r="EY20" s="440"/>
      <c r="EZ20" s="440"/>
      <c r="FA20" s="440"/>
      <c r="FB20" s="440"/>
      <c r="FC20" s="440"/>
      <c r="FD20" s="440"/>
      <c r="FE20" s="440"/>
      <c r="FF20" s="440"/>
      <c r="FG20" s="440"/>
      <c r="FH20" s="440"/>
      <c r="FI20" s="440"/>
      <c r="FJ20" s="440"/>
      <c r="FK20" s="440"/>
      <c r="FL20" s="440"/>
      <c r="FM20" s="440"/>
      <c r="FN20" s="440"/>
      <c r="FO20" s="440"/>
      <c r="FP20" s="440"/>
      <c r="FQ20" s="440"/>
      <c r="FR20" s="440"/>
      <c r="FS20" s="440"/>
      <c r="FT20" s="440"/>
      <c r="FU20" s="440"/>
      <c r="FV20" s="440"/>
      <c r="FW20" s="440"/>
      <c r="FX20" s="440"/>
      <c r="FY20" s="440"/>
      <c r="FZ20" s="440"/>
      <c r="GA20" s="440"/>
      <c r="GB20" s="440"/>
      <c r="GC20" s="440"/>
      <c r="GD20" s="440"/>
      <c r="GE20" s="440"/>
      <c r="GF20" s="440"/>
      <c r="GG20" s="440"/>
      <c r="GH20" s="440"/>
      <c r="GI20" s="440"/>
      <c r="GJ20" s="440"/>
      <c r="GK20" s="440"/>
      <c r="GL20" s="440"/>
      <c r="GM20" s="440"/>
      <c r="GN20" s="440"/>
      <c r="GO20" s="440"/>
      <c r="GP20" s="440"/>
      <c r="GQ20" s="440"/>
      <c r="GR20" s="440"/>
      <c r="GS20" s="440"/>
      <c r="GT20" s="440"/>
      <c r="GU20" s="440"/>
      <c r="GV20" s="440"/>
      <c r="GW20" s="440"/>
      <c r="GX20" s="440"/>
      <c r="GY20" s="440"/>
      <c r="GZ20" s="440"/>
      <c r="HA20" s="440"/>
      <c r="HB20" s="440"/>
      <c r="HC20" s="440"/>
      <c r="HD20" s="440"/>
      <c r="HE20" s="440"/>
      <c r="HF20" s="440"/>
      <c r="HG20" s="440"/>
      <c r="HH20" s="440"/>
      <c r="HI20" s="440"/>
      <c r="HJ20" s="440"/>
      <c r="HK20" s="440"/>
      <c r="HL20" s="440"/>
      <c r="HM20" s="440"/>
      <c r="HN20" s="440"/>
      <c r="HO20" s="440"/>
      <c r="HP20" s="440"/>
      <c r="HQ20" s="440"/>
      <c r="HR20" s="440"/>
      <c r="HS20" s="440"/>
      <c r="HT20" s="440"/>
      <c r="HU20" s="440"/>
      <c r="HV20" s="440"/>
      <c r="HW20" s="440"/>
      <c r="HX20" s="440"/>
      <c r="HY20" s="440"/>
      <c r="HZ20" s="440"/>
      <c r="IA20" s="440"/>
      <c r="IB20" s="440"/>
      <c r="IC20" s="440"/>
      <c r="ID20" s="440"/>
      <c r="IE20" s="440"/>
      <c r="IF20" s="440"/>
      <c r="IG20" s="440"/>
      <c r="IH20" s="440"/>
      <c r="II20" s="440"/>
      <c r="IJ20" s="440"/>
      <c r="IK20" s="440"/>
      <c r="IL20" s="440"/>
      <c r="IM20" s="440"/>
      <c r="IN20" s="440"/>
      <c r="IO20" s="440"/>
      <c r="IP20" s="440"/>
      <c r="IQ20" s="440"/>
      <c r="IR20" s="440"/>
      <c r="IS20" s="440"/>
      <c r="IT20" s="440"/>
      <c r="IU20" s="440"/>
      <c r="IV20" s="440"/>
      <c r="IW20" s="440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</row>
    <row r="22" customFormat="false" ht="12.75" hidden="false" customHeight="false" outlineLevel="0" collapsed="false">
      <c r="A22" s="113" t="s">
        <v>85</v>
      </c>
      <c r="B22" s="34" t="n">
        <f aca="false">Assumptions!G28*(1+Assumptions!$G$25)</f>
        <v>1279.75616571429</v>
      </c>
      <c r="C22" s="224" t="n">
        <f aca="false">B22*(1+Assumptions!$G$25)</f>
        <v>1318.14885068571</v>
      </c>
      <c r="D22" s="224" t="n">
        <f aca="false">C22*(1+Assumptions!$G$25)</f>
        <v>1357.69331620629</v>
      </c>
      <c r="E22" s="224" t="n">
        <f aca="false">D22*(1+Assumptions!$G$25)</f>
        <v>1398.42411569247</v>
      </c>
      <c r="F22" s="224" t="n">
        <f aca="false">E22*(1+Assumptions!$G$25)</f>
        <v>1440.37683916325</v>
      </c>
      <c r="G22" s="224" t="n">
        <f aca="false">F22*(1+Assumptions!$G$25)</f>
        <v>1483.58814433815</v>
      </c>
      <c r="H22" s="224" t="n">
        <f aca="false">G22*(1+Assumptions!$G$25)</f>
        <v>1528.09578866829</v>
      </c>
      <c r="I22" s="224" t="n">
        <f aca="false">H22*(1+Assumptions!$G$25)</f>
        <v>1573.93866232834</v>
      </c>
      <c r="J22" s="224" t="n">
        <f aca="false">I22*(1+Assumptions!$G$25)</f>
        <v>1621.15682219819</v>
      </c>
      <c r="K22" s="224" t="n">
        <f aca="false">J22*(1+Assumptions!$G$25)</f>
        <v>1669.79152686414</v>
      </c>
      <c r="L22" s="224" t="n">
        <f aca="false">K22*(1+Assumptions!$G$25)</f>
        <v>1719.88527267006</v>
      </c>
      <c r="M22" s="224" t="n">
        <f aca="false">L22*(1+Assumptions!$G$25)</f>
        <v>1771.48183085016</v>
      </c>
      <c r="N22" s="224" t="n">
        <f aca="false">M22*(1+Assumptions!$G$25)</f>
        <v>1824.62628577567</v>
      </c>
      <c r="O22" s="224" t="n">
        <f aca="false">N22*(1+Assumptions!$G$25)</f>
        <v>1879.36507434894</v>
      </c>
      <c r="P22" s="224" t="n">
        <f aca="false">O22*(1+Assumptions!$G$25)</f>
        <v>1935.7460265794</v>
      </c>
      <c r="Q22" s="224" t="n">
        <f aca="false">P22*(1+Assumptions!$G$25)</f>
        <v>1993.81840737679</v>
      </c>
      <c r="R22" s="224" t="n">
        <f aca="false">Q22*(1+Assumptions!$G$25)</f>
        <v>2053.63295959809</v>
      </c>
      <c r="S22" s="224" t="n">
        <f aca="false">R22*(1+Assumptions!$G$25)</f>
        <v>2115.24194838603</v>
      </c>
      <c r="T22" s="224" t="n">
        <f aca="false">S22*(1+Assumptions!$G$25)</f>
        <v>2178.69920683761</v>
      </c>
      <c r="U22" s="224" t="n">
        <f aca="false">T22*(1+Assumptions!$G$25)</f>
        <v>2244.06018304274</v>
      </c>
      <c r="W22" s="224" t="n">
        <f aca="false">SUM(B22:U22)</f>
        <v>34387.5274273246</v>
      </c>
    </row>
    <row r="23" customFormat="false" ht="12.75" hidden="false" customHeight="false" outlineLevel="0" collapsed="false">
      <c r="A23" s="113" t="s">
        <v>86</v>
      </c>
      <c r="B23" s="34" t="n">
        <f aca="false">Assumptions!$G$29*(1+Assumptions!$G$25)</f>
        <v>823.472052568736</v>
      </c>
      <c r="C23" s="26" t="n">
        <f aca="false">B23*(1+Assumptions!$G$25)</f>
        <v>848.176214145798</v>
      </c>
      <c r="D23" s="26" t="n">
        <f aca="false">C23*(1+Assumptions!$G$25)</f>
        <v>873.621500570172</v>
      </c>
      <c r="E23" s="34" t="n">
        <f aca="false">Assumptions!$G$19*Assumptions!$G$23*(1+Assumptions!$G$25)^(E5-2000)/1000</f>
        <v>899.830145587277</v>
      </c>
      <c r="F23" s="34" t="n">
        <f aca="false">Assumptions!$G$19*Assumptions!$G$23*(1+Assumptions!$G$25)^(F5-2000)/1000</f>
        <v>926.825049954896</v>
      </c>
      <c r="G23" s="34" t="n">
        <f aca="false">Assumptions!$G$19*Assumptions!$G$23*(1+Assumptions!$G$25)^(G5-2000)/1000</f>
        <v>954.629801453542</v>
      </c>
      <c r="H23" s="34" t="n">
        <f aca="false">Assumptions!$G$19*Assumptions!$G$23*(1+Assumptions!$G$25)^(H5-2000)/1000</f>
        <v>983.268695497149</v>
      </c>
      <c r="I23" s="34" t="n">
        <f aca="false">Assumptions!$G$19*Assumptions!$G$23*(1+Assumptions!$G$25)^(I5-2000)/1000</f>
        <v>1012.76675636206</v>
      </c>
      <c r="J23" s="34" t="n">
        <f aca="false">Assumptions!$G$19*Assumptions!$G$23*(1+Assumptions!$G$25)^(J5-2000)/1000</f>
        <v>1043.14975905293</v>
      </c>
      <c r="K23" s="34" t="n">
        <f aca="false">Assumptions!$G$19*Assumptions!$G$23*(1+Assumptions!$G$25)^(K5-2000)/1000</f>
        <v>1074.44425182451</v>
      </c>
      <c r="L23" s="34" t="n">
        <f aca="false">Assumptions!$G$19*Assumptions!$G$23*(1+Assumptions!$G$25)^(L5-2000)/1000</f>
        <v>1106.67757937925</v>
      </c>
      <c r="M23" s="34" t="n">
        <f aca="false">Assumptions!$G$19*Assumptions!$G$23*(1+Assumptions!$G$25)^(M5-2000)/1000</f>
        <v>1139.87790676063</v>
      </c>
      <c r="N23" s="34" t="n">
        <f aca="false">Assumptions!$G$19*Assumptions!$G$23*(1+Assumptions!$G$25)^(N5-2000)/1000</f>
        <v>1174.07424396344</v>
      </c>
      <c r="O23" s="34" t="n">
        <f aca="false">Assumptions!$G$19*Assumptions!$G$23*(1+Assumptions!$G$25)^(O5-2000)/1000</f>
        <v>1209.29647128235</v>
      </c>
      <c r="P23" s="34" t="n">
        <f aca="false">Assumptions!$G$19*Assumptions!$G$23*(1+Assumptions!$G$25)^(P5-2000)/1000</f>
        <v>1245.57536542082</v>
      </c>
      <c r="Q23" s="34" t="n">
        <f aca="false">Assumptions!$G$19*Assumptions!$G$23*(1+Assumptions!$G$25)^(Q5-2000)/1000</f>
        <v>1282.94262638344</v>
      </c>
      <c r="R23" s="34" t="n">
        <f aca="false">Assumptions!$G$19*Assumptions!$G$23*(1+Assumptions!$G$25)^(R5-2000)/1000</f>
        <v>1321.43090517495</v>
      </c>
      <c r="S23" s="34" t="n">
        <f aca="false">Assumptions!$G$19*Assumptions!$G$23*(1+Assumptions!$G$25)^(S5-2000)/1000</f>
        <v>1361.0738323302</v>
      </c>
      <c r="T23" s="34" t="n">
        <f aca="false">Assumptions!$G$19*Assumptions!$G$23*(1+Assumptions!$G$25)^(T5-2000)/1000</f>
        <v>1401.9060473001</v>
      </c>
      <c r="U23" s="34" t="n">
        <f aca="false">Assumptions!$G$19*Assumptions!$G$23*(1+Assumptions!$G$25)^(U5-2000)/1000</f>
        <v>1443.9632287191</v>
      </c>
      <c r="W23" s="224" t="n">
        <f aca="false">SUM(B23:U23)</f>
        <v>22127.0024337313</v>
      </c>
    </row>
    <row r="24" customFormat="false" ht="12.75" hidden="false" customHeight="false" outlineLevel="0" collapsed="false">
      <c r="A24" s="113" t="s">
        <v>130</v>
      </c>
      <c r="B24" s="34" t="n">
        <f aca="false">Assumptions!$G$24*Assumptions!$G$11*Assumptions!$G$8/1000*(1+Assumptions!$G$25)</f>
        <v>347.625</v>
      </c>
      <c r="C24" s="224" t="n">
        <f aca="false">B24*(1+Assumptions!$G$25)</f>
        <v>358.05375</v>
      </c>
      <c r="D24" s="224" t="n">
        <f aca="false">C24*(1+Assumptions!$G$25)</f>
        <v>368.7953625</v>
      </c>
      <c r="E24" s="224" t="n">
        <f aca="false">D24*(1+Assumptions!$G$25)</f>
        <v>379.859223375</v>
      </c>
      <c r="F24" s="224" t="n">
        <f aca="false">E24*(1+Assumptions!$G$25)</f>
        <v>391.25500007625</v>
      </c>
      <c r="G24" s="224" t="n">
        <f aca="false">F24*(1+Assumptions!$G$25)</f>
        <v>402.992650078538</v>
      </c>
      <c r="H24" s="224" t="n">
        <f aca="false">G24*(1+Assumptions!$G$25)</f>
        <v>415.082429580894</v>
      </c>
      <c r="I24" s="224" t="n">
        <f aca="false">H24*(1+Assumptions!$G$25)</f>
        <v>427.534902468321</v>
      </c>
      <c r="J24" s="224" t="n">
        <f aca="false">I24*(1+Assumptions!$G$25)</f>
        <v>440.36094954237</v>
      </c>
      <c r="K24" s="224" t="n">
        <f aca="false">J24*(1+Assumptions!$G$25)</f>
        <v>453.571778028641</v>
      </c>
      <c r="L24" s="224" t="n">
        <f aca="false">K24*(1+Assumptions!$G$25)</f>
        <v>467.178931369501</v>
      </c>
      <c r="M24" s="224" t="n">
        <f aca="false">L24*(1+Assumptions!$G$25)</f>
        <v>481.194299310586</v>
      </c>
      <c r="N24" s="224" t="n">
        <f aca="false">M24*(1+Assumptions!$G$25)</f>
        <v>495.630128289903</v>
      </c>
      <c r="O24" s="224" t="n">
        <f aca="false">N24*(1+Assumptions!$G$25)</f>
        <v>510.4990321386</v>
      </c>
      <c r="P24" s="224" t="n">
        <f aca="false">O24*(1+Assumptions!$G$25)</f>
        <v>525.814003102758</v>
      </c>
      <c r="Q24" s="224" t="n">
        <f aca="false">P24*(1+Assumptions!$G$25)</f>
        <v>541.588423195841</v>
      </c>
      <c r="R24" s="224" t="n">
        <f aca="false">Q24*(1+Assumptions!$G$25)</f>
        <v>557.836075891716</v>
      </c>
      <c r="S24" s="224" t="n">
        <f aca="false">R24*(1+Assumptions!$G$25)</f>
        <v>574.571158168468</v>
      </c>
      <c r="T24" s="224" t="n">
        <f aca="false">S24*(1+Assumptions!$G$25)</f>
        <v>591.808292913522</v>
      </c>
      <c r="U24" s="224" t="n">
        <f aca="false">T24*(1+Assumptions!$G$25)</f>
        <v>609.562541700928</v>
      </c>
      <c r="W24" s="224" t="n">
        <f aca="false">SUM(B24:U24)</f>
        <v>9340.81393173184</v>
      </c>
    </row>
    <row r="25" customFormat="false" ht="12.75" hidden="false" customHeight="false" outlineLevel="0" collapsed="false">
      <c r="A25" s="113" t="s">
        <v>88</v>
      </c>
      <c r="B25" s="34" t="n">
        <f aca="false">Assumptions!G31*(1+Assumptions!$G$25)</f>
        <v>0</v>
      </c>
      <c r="C25" s="224" t="n">
        <f aca="false">B25*(1+Assumptions!$G$25)</f>
        <v>0</v>
      </c>
      <c r="D25" s="224" t="n">
        <f aca="false">C25*(1+Assumptions!$G$25)</f>
        <v>0</v>
      </c>
      <c r="E25" s="224" t="n">
        <f aca="false">D25*(1+Assumptions!$G$25)</f>
        <v>0</v>
      </c>
      <c r="F25" s="224" t="n">
        <f aca="false">E25*(1+Assumptions!$G$25)</f>
        <v>0</v>
      </c>
      <c r="G25" s="224" t="n">
        <f aca="false">F25*(1+Assumptions!$G$25)</f>
        <v>0</v>
      </c>
      <c r="H25" s="224" t="n">
        <f aca="false">G25*(1+Assumptions!$G$25)</f>
        <v>0</v>
      </c>
      <c r="I25" s="224" t="n">
        <f aca="false">H25*(1+Assumptions!$G$25)</f>
        <v>0</v>
      </c>
      <c r="J25" s="224" t="n">
        <f aca="false">I25*(1+Assumptions!$G$25)</f>
        <v>0</v>
      </c>
      <c r="K25" s="224" t="n">
        <f aca="false">J25*(1+Assumptions!$G$25)</f>
        <v>0</v>
      </c>
      <c r="L25" s="224" t="n">
        <f aca="false">K25*(1+Assumptions!$G$25)</f>
        <v>0</v>
      </c>
      <c r="M25" s="224" t="n">
        <f aca="false">L25*(1+Assumptions!$G$25)</f>
        <v>0</v>
      </c>
      <c r="N25" s="224" t="n">
        <f aca="false">M25*(1+Assumptions!$G$25)</f>
        <v>0</v>
      </c>
      <c r="O25" s="224" t="n">
        <f aca="false">N25*(1+Assumptions!$G$25)</f>
        <v>0</v>
      </c>
      <c r="P25" s="224" t="n">
        <f aca="false">O25*(1+Assumptions!$G$25)</f>
        <v>0</v>
      </c>
      <c r="Q25" s="224" t="n">
        <f aca="false">P25*(1+Assumptions!$G$25)</f>
        <v>0</v>
      </c>
      <c r="R25" s="224" t="n">
        <f aca="false">Q25*(1+Assumptions!$G$25)</f>
        <v>0</v>
      </c>
      <c r="S25" s="224" t="n">
        <f aca="false">R25*(1+Assumptions!$G$25)</f>
        <v>0</v>
      </c>
      <c r="T25" s="224" t="n">
        <f aca="false">S25*(1+Assumptions!$G$25)</f>
        <v>0</v>
      </c>
      <c r="U25" s="224" t="n">
        <f aca="false">T25*(1+Assumptions!$G$25)</f>
        <v>0</v>
      </c>
      <c r="W25" s="224" t="n">
        <f aca="false">SUM(B25:U25)</f>
        <v>0</v>
      </c>
    </row>
    <row r="26" customFormat="false" ht="12.75" hidden="false" customHeight="false" outlineLevel="0" collapsed="false">
      <c r="A26" s="113" t="s">
        <v>89</v>
      </c>
      <c r="B26" s="34" t="n">
        <f aca="false">Assumptions!G32*(1+Assumptions!$G$25)</f>
        <v>331.918677142857</v>
      </c>
      <c r="C26" s="224" t="n">
        <f aca="false">B26*(1+Assumptions!$G$25)</f>
        <v>341.876237457143</v>
      </c>
      <c r="D26" s="224" t="n">
        <f aca="false">C26*(1+Assumptions!$G$25)</f>
        <v>352.132524580857</v>
      </c>
      <c r="E26" s="224" t="n">
        <f aca="false">D26*(1+Assumptions!$G$25)</f>
        <v>362.696500318283</v>
      </c>
      <c r="F26" s="224" t="n">
        <f aca="false">E26*(1+Assumptions!$G$25)</f>
        <v>373.577395327831</v>
      </c>
      <c r="G26" s="224" t="n">
        <f aca="false">F26*(1+Assumptions!$G$25)</f>
        <v>384.784717187666</v>
      </c>
      <c r="H26" s="224" t="n">
        <f aca="false">G26*(1+Assumptions!$G$25)</f>
        <v>396.328258703296</v>
      </c>
      <c r="I26" s="224" t="n">
        <f aca="false">H26*(1+Assumptions!$G$25)</f>
        <v>408.218106464395</v>
      </c>
      <c r="J26" s="224" t="n">
        <f aca="false">I26*(1+Assumptions!$G$25)</f>
        <v>420.464649658327</v>
      </c>
      <c r="K26" s="224" t="n">
        <f aca="false">J26*(1+Assumptions!$G$25)</f>
        <v>433.078589148077</v>
      </c>
      <c r="L26" s="224" t="n">
        <f aca="false">K26*(1+Assumptions!$G$25)</f>
        <v>446.070946822519</v>
      </c>
      <c r="M26" s="224" t="n">
        <f aca="false">L26*(1+Assumptions!$G$25)</f>
        <v>459.453075227195</v>
      </c>
      <c r="N26" s="224" t="n">
        <f aca="false">M26*(1+Assumptions!$G$25)</f>
        <v>473.236667484011</v>
      </c>
      <c r="O26" s="224" t="n">
        <f aca="false">N26*(1+Assumptions!$G$25)</f>
        <v>487.433767508531</v>
      </c>
      <c r="P26" s="224" t="n">
        <f aca="false">O26*(1+Assumptions!$G$25)</f>
        <v>502.056780533787</v>
      </c>
      <c r="Q26" s="224" t="n">
        <f aca="false">P26*(1+Assumptions!$G$25)</f>
        <v>517.118483949801</v>
      </c>
      <c r="R26" s="224" t="n">
        <f aca="false">Q26*(1+Assumptions!$G$25)</f>
        <v>532.632038468295</v>
      </c>
      <c r="S26" s="224" t="n">
        <f aca="false">R26*(1+Assumptions!$G$25)</f>
        <v>548.610999622344</v>
      </c>
      <c r="T26" s="224" t="n">
        <f aca="false">S26*(1+Assumptions!$G$25)</f>
        <v>565.069329611014</v>
      </c>
      <c r="U26" s="224" t="n">
        <f aca="false">T26*(1+Assumptions!$G$25)</f>
        <v>582.021409499344</v>
      </c>
      <c r="W26" s="224" t="n">
        <f aca="false">SUM(B26:U26)</f>
        <v>8918.77915471557</v>
      </c>
    </row>
    <row r="27" customFormat="false" ht="12.75" hidden="false" customHeight="false" outlineLevel="0" collapsed="false">
      <c r="A27" s="113" t="s">
        <v>90</v>
      </c>
      <c r="B27" s="442" t="n">
        <v>174.46</v>
      </c>
      <c r="C27" s="442" t="n">
        <v>348.92</v>
      </c>
      <c r="D27" s="442" t="n">
        <v>436.15</v>
      </c>
      <c r="E27" s="442" t="n">
        <v>436.15</v>
      </c>
      <c r="F27" s="442" t="n">
        <v>436.15</v>
      </c>
      <c r="G27" s="442" t="n">
        <v>523.38</v>
      </c>
      <c r="H27" s="442" t="n">
        <v>523.38</v>
      </c>
      <c r="I27" s="442" t="n">
        <v>523.38</v>
      </c>
      <c r="J27" s="442" t="n">
        <v>523.38</v>
      </c>
      <c r="K27" s="442" t="n">
        <v>523.38</v>
      </c>
      <c r="L27" s="442" t="n">
        <v>523.38</v>
      </c>
      <c r="M27" s="442" t="n">
        <v>523.38</v>
      </c>
      <c r="N27" s="442" t="n">
        <v>872.3</v>
      </c>
      <c r="O27" s="442" t="n">
        <v>872.3</v>
      </c>
      <c r="P27" s="442" t="n">
        <v>1308.45</v>
      </c>
      <c r="Q27" s="442" t="n">
        <v>743.931045</v>
      </c>
      <c r="R27" s="442" t="n">
        <v>758.8096659</v>
      </c>
      <c r="S27" s="442" t="n">
        <v>773.985859218</v>
      </c>
      <c r="T27" s="442" t="n">
        <v>789.46557640236</v>
      </c>
      <c r="U27" s="442" t="n">
        <v>805.254887930407</v>
      </c>
      <c r="W27" s="224" t="n">
        <f aca="false">SUM(B27:U27)</f>
        <v>12419.9870344508</v>
      </c>
    </row>
    <row r="28" customFormat="false" ht="12.75" hidden="false" customHeight="false" outlineLevel="0" collapsed="false">
      <c r="A28" s="113" t="s">
        <v>231</v>
      </c>
      <c r="B28" s="229" t="n">
        <f aca="false">B85</f>
        <v>597.574622126702</v>
      </c>
      <c r="C28" s="229" t="n">
        <f aca="false">C85</f>
        <v>579.092932782578</v>
      </c>
      <c r="D28" s="229" t="n">
        <f aca="false">D85</f>
        <v>560.611243438453</v>
      </c>
      <c r="E28" s="229" t="n">
        <f aca="false">E85</f>
        <v>542.129554094328</v>
      </c>
      <c r="F28" s="229" t="n">
        <f aca="false">F85</f>
        <v>523.647864750203</v>
      </c>
      <c r="G28" s="229" t="n">
        <f aca="false">G85</f>
        <v>505.166175406078</v>
      </c>
      <c r="H28" s="229" t="n">
        <f aca="false">H85</f>
        <v>486.684486061953</v>
      </c>
      <c r="I28" s="229" t="n">
        <f aca="false">I85</f>
        <v>468.202796717828</v>
      </c>
      <c r="J28" s="229" t="n">
        <f aca="false">J85</f>
        <v>449.721107373704</v>
      </c>
      <c r="K28" s="229" t="n">
        <f aca="false">K85</f>
        <v>431.239418029579</v>
      </c>
      <c r="L28" s="229" t="n">
        <f aca="false">L85</f>
        <v>412.757728685454</v>
      </c>
      <c r="M28" s="229" t="n">
        <f aca="false">M85</f>
        <v>394.276039341329</v>
      </c>
      <c r="N28" s="229" t="n">
        <f aca="false">N85</f>
        <v>375.794349997204</v>
      </c>
      <c r="O28" s="229" t="n">
        <f aca="false">O85</f>
        <v>357.31266065308</v>
      </c>
      <c r="P28" s="229" t="n">
        <f aca="false">P85</f>
        <v>338.830971308955</v>
      </c>
      <c r="Q28" s="229" t="n">
        <f aca="false">Q85</f>
        <v>320.34928196483</v>
      </c>
      <c r="R28" s="229" t="n">
        <f aca="false">R85</f>
        <v>301.867592620705</v>
      </c>
      <c r="S28" s="229" t="n">
        <f aca="false">S85</f>
        <v>283.38590327658</v>
      </c>
      <c r="T28" s="229" t="n">
        <f aca="false">T85</f>
        <v>264.904213932455</v>
      </c>
      <c r="U28" s="229" t="n">
        <f aca="false">U85</f>
        <v>246.422524588331</v>
      </c>
      <c r="V28" s="224"/>
      <c r="W28" s="224" t="n">
        <f aca="false">SUM(B28:U28)</f>
        <v>8439.97146715033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13" t="s">
        <v>133</v>
      </c>
      <c r="B29" s="34" t="n">
        <f aca="false">SUM(B22:B28)</f>
        <v>3554.80651755258</v>
      </c>
      <c r="C29" s="34" t="n">
        <f aca="false">SUM(C22:C28)</f>
        <v>3794.26798507123</v>
      </c>
      <c r="D29" s="34" t="n">
        <f aca="false">SUM(D22:D28)</f>
        <v>3949.00394729577</v>
      </c>
      <c r="E29" s="34" t="n">
        <f aca="false">SUM(E22:E28)</f>
        <v>4019.08953906736</v>
      </c>
      <c r="F29" s="34" t="n">
        <f aca="false">SUM(F22:F28)</f>
        <v>4091.83214927243</v>
      </c>
      <c r="G29" s="34" t="n">
        <f aca="false">SUM(G22:G28)</f>
        <v>4254.54148846397</v>
      </c>
      <c r="H29" s="34" t="n">
        <f aca="false">SUM(H22:H28)</f>
        <v>4332.83965851158</v>
      </c>
      <c r="I29" s="34" t="n">
        <f aca="false">SUM(I22:I28)</f>
        <v>4414.04122434095</v>
      </c>
      <c r="J29" s="34" t="n">
        <f aca="false">SUM(J22:J28)</f>
        <v>4498.23328782552</v>
      </c>
      <c r="K29" s="34" t="n">
        <f aca="false">SUM(K22:K28)</f>
        <v>4585.50556389495</v>
      </c>
      <c r="L29" s="34" t="n">
        <f aca="false">SUM(L22:L28)</f>
        <v>4675.95045892678</v>
      </c>
      <c r="M29" s="34" t="n">
        <f aca="false">SUM(M22:M28)</f>
        <v>4769.6631514899</v>
      </c>
      <c r="N29" s="34" t="n">
        <f aca="false">SUM(N22:N28)</f>
        <v>5215.66167551023</v>
      </c>
      <c r="O29" s="34" t="n">
        <f aca="false">SUM(O22:O28)</f>
        <v>5316.2070059315</v>
      </c>
      <c r="P29" s="34" t="n">
        <f aca="false">SUM(P22:P28)</f>
        <v>5856.47314694572</v>
      </c>
      <c r="Q29" s="34" t="n">
        <f aca="false">SUM(Q22:Q28)</f>
        <v>5399.7482678707</v>
      </c>
      <c r="R29" s="34" t="n">
        <f aca="false">SUM(R22:R28)</f>
        <v>5526.20923765375</v>
      </c>
      <c r="S29" s="34" t="n">
        <f aca="false">SUM(S22:S28)</f>
        <v>5656.86970100162</v>
      </c>
      <c r="T29" s="34" t="n">
        <f aca="false">SUM(T22:T28)</f>
        <v>5791.85266699707</v>
      </c>
      <c r="U29" s="34" t="n">
        <f aca="false">SUM(U22:U28)</f>
        <v>5931.28477548086</v>
      </c>
      <c r="W29" s="224" t="n">
        <f aca="false">SUM(B29:U29)</f>
        <v>95634.0814491045</v>
      </c>
    </row>
    <row r="30" customFormat="false" ht="12.75" hidden="false" customHeight="false" outlineLevel="1" collapsed="false">
      <c r="A30" s="232"/>
      <c r="B30" s="443"/>
      <c r="C30" s="443"/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0"/>
      <c r="W30" s="224"/>
      <c r="X30" s="440"/>
      <c r="Y30" s="440"/>
      <c r="Z30" s="440"/>
      <c r="AA30" s="440"/>
      <c r="AB30" s="440"/>
      <c r="AC30" s="440"/>
      <c r="AD30" s="440"/>
      <c r="AE30" s="440"/>
      <c r="AF30" s="440"/>
      <c r="AG30" s="440"/>
      <c r="AH30" s="440"/>
      <c r="AI30" s="440"/>
      <c r="AJ30" s="440"/>
      <c r="AK30" s="440"/>
      <c r="AL30" s="440"/>
      <c r="AM30" s="440"/>
      <c r="AN30" s="440"/>
      <c r="AO30" s="440"/>
      <c r="AP30" s="440"/>
      <c r="AQ30" s="440"/>
      <c r="AR30" s="440"/>
      <c r="AS30" s="440"/>
      <c r="AT30" s="440"/>
      <c r="AU30" s="440"/>
      <c r="AV30" s="440"/>
      <c r="AW30" s="440"/>
      <c r="AX30" s="440"/>
      <c r="AY30" s="440"/>
      <c r="AZ30" s="440"/>
      <c r="BA30" s="440"/>
      <c r="BB30" s="440"/>
      <c r="BC30" s="440"/>
      <c r="BD30" s="440"/>
      <c r="BE30" s="440"/>
      <c r="BF30" s="440"/>
      <c r="BG30" s="440"/>
      <c r="BH30" s="440"/>
      <c r="BI30" s="440"/>
      <c r="BJ30" s="440"/>
      <c r="BK30" s="440"/>
      <c r="BL30" s="440"/>
      <c r="BM30" s="440"/>
      <c r="BN30" s="440"/>
      <c r="BO30" s="440"/>
      <c r="BP30" s="440"/>
      <c r="BQ30" s="440"/>
      <c r="BR30" s="440"/>
      <c r="BS30" s="440"/>
      <c r="BT30" s="440"/>
      <c r="BU30" s="440"/>
      <c r="BV30" s="440"/>
      <c r="BW30" s="440"/>
      <c r="BX30" s="440"/>
      <c r="BY30" s="440"/>
      <c r="BZ30" s="440"/>
      <c r="CA30" s="440"/>
      <c r="CB30" s="440"/>
      <c r="CC30" s="440"/>
      <c r="CD30" s="440"/>
      <c r="CE30" s="440"/>
      <c r="CF30" s="440"/>
      <c r="CG30" s="440"/>
      <c r="CH30" s="440"/>
      <c r="CI30" s="440"/>
      <c r="CJ30" s="440"/>
      <c r="CK30" s="440"/>
      <c r="CL30" s="440"/>
      <c r="CM30" s="440"/>
      <c r="CN30" s="440"/>
      <c r="CO30" s="440"/>
      <c r="CP30" s="440"/>
      <c r="CQ30" s="440"/>
      <c r="CR30" s="440"/>
      <c r="CS30" s="440"/>
      <c r="CT30" s="440"/>
      <c r="CU30" s="440"/>
      <c r="CV30" s="440"/>
      <c r="CW30" s="440"/>
      <c r="CX30" s="440"/>
      <c r="CY30" s="440"/>
      <c r="CZ30" s="440"/>
      <c r="DA30" s="440"/>
      <c r="DB30" s="440"/>
      <c r="DC30" s="440"/>
      <c r="DD30" s="440"/>
      <c r="DE30" s="440"/>
      <c r="DF30" s="440"/>
      <c r="DG30" s="440"/>
      <c r="DH30" s="440"/>
      <c r="DI30" s="440"/>
      <c r="DJ30" s="440"/>
      <c r="DK30" s="440"/>
      <c r="DL30" s="440"/>
      <c r="DM30" s="440"/>
      <c r="DN30" s="440"/>
      <c r="DO30" s="440"/>
      <c r="DP30" s="440"/>
      <c r="DQ30" s="440"/>
      <c r="DR30" s="440"/>
      <c r="DS30" s="440"/>
      <c r="DT30" s="440"/>
      <c r="DU30" s="440"/>
      <c r="DV30" s="440"/>
      <c r="DW30" s="440"/>
      <c r="DX30" s="440"/>
      <c r="DY30" s="440"/>
      <c r="DZ30" s="440"/>
      <c r="EA30" s="440"/>
      <c r="EB30" s="440"/>
      <c r="EC30" s="440"/>
      <c r="ED30" s="440"/>
      <c r="EE30" s="440"/>
      <c r="EF30" s="440"/>
      <c r="EG30" s="440"/>
      <c r="EH30" s="440"/>
      <c r="EI30" s="440"/>
      <c r="EJ30" s="440"/>
      <c r="EK30" s="440"/>
      <c r="EL30" s="440"/>
      <c r="EM30" s="440"/>
      <c r="EN30" s="440"/>
      <c r="EO30" s="440"/>
      <c r="EP30" s="440"/>
      <c r="EQ30" s="440"/>
      <c r="ER30" s="440"/>
      <c r="ES30" s="440"/>
      <c r="ET30" s="440"/>
      <c r="EU30" s="440"/>
      <c r="EV30" s="440"/>
      <c r="EW30" s="440"/>
      <c r="EX30" s="440"/>
      <c r="EY30" s="440"/>
      <c r="EZ30" s="440"/>
      <c r="FA30" s="440"/>
      <c r="FB30" s="440"/>
      <c r="FC30" s="440"/>
      <c r="FD30" s="440"/>
      <c r="FE30" s="440"/>
      <c r="FF30" s="440"/>
      <c r="FG30" s="440"/>
      <c r="FH30" s="440"/>
      <c r="FI30" s="440"/>
      <c r="FJ30" s="440"/>
      <c r="FK30" s="440"/>
      <c r="FL30" s="440"/>
      <c r="FM30" s="440"/>
      <c r="FN30" s="440"/>
      <c r="FO30" s="440"/>
      <c r="FP30" s="440"/>
      <c r="FQ30" s="440"/>
      <c r="FR30" s="440"/>
      <c r="FS30" s="440"/>
      <c r="FT30" s="440"/>
      <c r="FU30" s="440"/>
      <c r="FV30" s="440"/>
      <c r="FW30" s="440"/>
      <c r="FX30" s="440"/>
      <c r="FY30" s="440"/>
      <c r="FZ30" s="440"/>
      <c r="GA30" s="440"/>
      <c r="GB30" s="440"/>
      <c r="GC30" s="440"/>
      <c r="GD30" s="440"/>
      <c r="GE30" s="440"/>
      <c r="GF30" s="440"/>
      <c r="GG30" s="440"/>
      <c r="GH30" s="440"/>
      <c r="GI30" s="440"/>
      <c r="GJ30" s="440"/>
      <c r="GK30" s="440"/>
      <c r="GL30" s="440"/>
      <c r="GM30" s="440"/>
      <c r="GN30" s="440"/>
      <c r="GO30" s="440"/>
      <c r="GP30" s="440"/>
      <c r="GQ30" s="440"/>
      <c r="GR30" s="440"/>
      <c r="GS30" s="440"/>
      <c r="GT30" s="440"/>
      <c r="GU30" s="440"/>
      <c r="GV30" s="440"/>
      <c r="GW30" s="440"/>
      <c r="GX30" s="440"/>
      <c r="GY30" s="440"/>
      <c r="GZ30" s="440"/>
      <c r="HA30" s="440"/>
      <c r="HB30" s="440"/>
      <c r="HC30" s="440"/>
      <c r="HD30" s="440"/>
      <c r="HE30" s="440"/>
      <c r="HF30" s="440"/>
      <c r="HG30" s="440"/>
      <c r="HH30" s="440"/>
      <c r="HI30" s="440"/>
      <c r="HJ30" s="440"/>
      <c r="HK30" s="440"/>
      <c r="HL30" s="440"/>
      <c r="HM30" s="440"/>
      <c r="HN30" s="440"/>
      <c r="HO30" s="440"/>
      <c r="HP30" s="440"/>
      <c r="HQ30" s="440"/>
      <c r="HR30" s="440"/>
      <c r="HS30" s="440"/>
      <c r="HT30" s="440"/>
      <c r="HU30" s="440"/>
      <c r="HV30" s="440"/>
      <c r="HW30" s="440"/>
      <c r="HX30" s="440"/>
      <c r="HY30" s="440"/>
      <c r="HZ30" s="440"/>
      <c r="IA30" s="440"/>
      <c r="IB30" s="440"/>
      <c r="IC30" s="440"/>
      <c r="ID30" s="440"/>
      <c r="IE30" s="440"/>
      <c r="IF30" s="440"/>
      <c r="IG30" s="440"/>
      <c r="IH30" s="440"/>
      <c r="II30" s="440"/>
      <c r="IJ30" s="440"/>
      <c r="IK30" s="440"/>
      <c r="IL30" s="440"/>
      <c r="IM30" s="440"/>
      <c r="IN30" s="440"/>
      <c r="IO30" s="440"/>
      <c r="IP30" s="440"/>
      <c r="IQ30" s="440"/>
      <c r="IR30" s="440"/>
      <c r="IS30" s="440"/>
      <c r="IT30" s="440"/>
      <c r="IU30" s="440"/>
      <c r="IV30" s="440"/>
      <c r="IW30" s="440"/>
    </row>
    <row r="31" customFormat="false" ht="6.75" hidden="false" customHeight="true" outlineLevel="0" collapsed="false">
      <c r="A31" s="232"/>
      <c r="B31" s="443"/>
      <c r="C31" s="443"/>
      <c r="D31" s="443"/>
      <c r="E31" s="443"/>
      <c r="F31" s="443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3"/>
      <c r="S31" s="443"/>
      <c r="T31" s="443"/>
      <c r="U31" s="443"/>
      <c r="V31" s="440"/>
      <c r="W31" s="224"/>
      <c r="X31" s="440"/>
      <c r="Y31" s="440"/>
      <c r="Z31" s="440"/>
      <c r="AA31" s="440"/>
      <c r="AB31" s="440"/>
      <c r="AC31" s="440"/>
      <c r="AD31" s="440"/>
      <c r="AE31" s="440"/>
      <c r="AF31" s="440"/>
      <c r="AG31" s="440"/>
      <c r="AH31" s="440"/>
      <c r="AI31" s="440"/>
      <c r="AJ31" s="440"/>
      <c r="AK31" s="440"/>
      <c r="AL31" s="440"/>
      <c r="AM31" s="440"/>
      <c r="AN31" s="440"/>
      <c r="AO31" s="440"/>
      <c r="AP31" s="440"/>
      <c r="AQ31" s="440"/>
      <c r="AR31" s="440"/>
      <c r="AS31" s="440"/>
      <c r="AT31" s="440"/>
      <c r="AU31" s="440"/>
      <c r="AV31" s="440"/>
      <c r="AW31" s="440"/>
      <c r="AX31" s="440"/>
      <c r="AY31" s="440"/>
      <c r="AZ31" s="440"/>
      <c r="BA31" s="440"/>
      <c r="BB31" s="440"/>
      <c r="BC31" s="440"/>
      <c r="BD31" s="440"/>
      <c r="BE31" s="440"/>
      <c r="BF31" s="440"/>
      <c r="BG31" s="440"/>
      <c r="BH31" s="440"/>
      <c r="BI31" s="440"/>
      <c r="BJ31" s="440"/>
      <c r="BK31" s="440"/>
      <c r="BL31" s="440"/>
      <c r="BM31" s="440"/>
      <c r="BN31" s="440"/>
      <c r="BO31" s="440"/>
      <c r="BP31" s="440"/>
      <c r="BQ31" s="440"/>
      <c r="BR31" s="440"/>
      <c r="BS31" s="440"/>
      <c r="BT31" s="440"/>
      <c r="BU31" s="440"/>
      <c r="BV31" s="440"/>
      <c r="BW31" s="440"/>
      <c r="BX31" s="440"/>
      <c r="BY31" s="440"/>
      <c r="BZ31" s="440"/>
      <c r="CA31" s="440"/>
      <c r="CB31" s="440"/>
      <c r="CC31" s="440"/>
      <c r="CD31" s="440"/>
      <c r="CE31" s="440"/>
      <c r="CF31" s="440"/>
      <c r="CG31" s="440"/>
      <c r="CH31" s="440"/>
      <c r="CI31" s="440"/>
      <c r="CJ31" s="440"/>
      <c r="CK31" s="440"/>
      <c r="CL31" s="440"/>
      <c r="CM31" s="440"/>
      <c r="CN31" s="440"/>
      <c r="CO31" s="440"/>
      <c r="CP31" s="440"/>
      <c r="CQ31" s="440"/>
      <c r="CR31" s="440"/>
      <c r="CS31" s="440"/>
      <c r="CT31" s="440"/>
      <c r="CU31" s="440"/>
      <c r="CV31" s="440"/>
      <c r="CW31" s="440"/>
      <c r="CX31" s="440"/>
      <c r="CY31" s="440"/>
      <c r="CZ31" s="440"/>
      <c r="DA31" s="440"/>
      <c r="DB31" s="440"/>
      <c r="DC31" s="440"/>
      <c r="DD31" s="440"/>
      <c r="DE31" s="440"/>
      <c r="DF31" s="440"/>
      <c r="DG31" s="440"/>
      <c r="DH31" s="440"/>
      <c r="DI31" s="440"/>
      <c r="DJ31" s="440"/>
      <c r="DK31" s="440"/>
      <c r="DL31" s="440"/>
      <c r="DM31" s="440"/>
      <c r="DN31" s="440"/>
      <c r="DO31" s="440"/>
      <c r="DP31" s="440"/>
      <c r="DQ31" s="440"/>
      <c r="DR31" s="440"/>
      <c r="DS31" s="440"/>
      <c r="DT31" s="440"/>
      <c r="DU31" s="440"/>
      <c r="DV31" s="440"/>
      <c r="DW31" s="440"/>
      <c r="DX31" s="440"/>
      <c r="DY31" s="440"/>
      <c r="DZ31" s="440"/>
      <c r="EA31" s="440"/>
      <c r="EB31" s="440"/>
      <c r="EC31" s="440"/>
      <c r="ED31" s="440"/>
      <c r="EE31" s="440"/>
      <c r="EF31" s="440"/>
      <c r="EG31" s="440"/>
      <c r="EH31" s="440"/>
      <c r="EI31" s="440"/>
      <c r="EJ31" s="440"/>
      <c r="EK31" s="440"/>
      <c r="EL31" s="440"/>
      <c r="EM31" s="440"/>
      <c r="EN31" s="440"/>
      <c r="EO31" s="440"/>
      <c r="EP31" s="440"/>
      <c r="EQ31" s="440"/>
      <c r="ER31" s="440"/>
      <c r="ES31" s="440"/>
      <c r="ET31" s="440"/>
      <c r="EU31" s="440"/>
      <c r="EV31" s="440"/>
      <c r="EW31" s="440"/>
      <c r="EX31" s="440"/>
      <c r="EY31" s="440"/>
      <c r="EZ31" s="440"/>
      <c r="FA31" s="440"/>
      <c r="FB31" s="440"/>
      <c r="FC31" s="440"/>
      <c r="FD31" s="440"/>
      <c r="FE31" s="440"/>
      <c r="FF31" s="440"/>
      <c r="FG31" s="440"/>
      <c r="FH31" s="440"/>
      <c r="FI31" s="440"/>
      <c r="FJ31" s="440"/>
      <c r="FK31" s="440"/>
      <c r="FL31" s="440"/>
      <c r="FM31" s="440"/>
      <c r="FN31" s="440"/>
      <c r="FO31" s="440"/>
      <c r="FP31" s="440"/>
      <c r="FQ31" s="440"/>
      <c r="FR31" s="440"/>
      <c r="FS31" s="440"/>
      <c r="FT31" s="440"/>
      <c r="FU31" s="440"/>
      <c r="FV31" s="440"/>
      <c r="FW31" s="440"/>
      <c r="FX31" s="440"/>
      <c r="FY31" s="440"/>
      <c r="FZ31" s="440"/>
      <c r="GA31" s="440"/>
      <c r="GB31" s="440"/>
      <c r="GC31" s="440"/>
      <c r="GD31" s="440"/>
      <c r="GE31" s="440"/>
      <c r="GF31" s="440"/>
      <c r="GG31" s="440"/>
      <c r="GH31" s="440"/>
      <c r="GI31" s="440"/>
      <c r="GJ31" s="440"/>
      <c r="GK31" s="440"/>
      <c r="GL31" s="440"/>
      <c r="GM31" s="440"/>
      <c r="GN31" s="440"/>
      <c r="GO31" s="440"/>
      <c r="GP31" s="440"/>
      <c r="GQ31" s="440"/>
      <c r="GR31" s="440"/>
      <c r="GS31" s="440"/>
      <c r="GT31" s="440"/>
      <c r="GU31" s="440"/>
      <c r="GV31" s="440"/>
      <c r="GW31" s="440"/>
      <c r="GX31" s="440"/>
      <c r="GY31" s="440"/>
      <c r="GZ31" s="440"/>
      <c r="HA31" s="440"/>
      <c r="HB31" s="440"/>
      <c r="HC31" s="440"/>
      <c r="HD31" s="440"/>
      <c r="HE31" s="440"/>
      <c r="HF31" s="440"/>
      <c r="HG31" s="440"/>
      <c r="HH31" s="440"/>
      <c r="HI31" s="440"/>
      <c r="HJ31" s="440"/>
      <c r="HK31" s="440"/>
      <c r="HL31" s="440"/>
      <c r="HM31" s="440"/>
      <c r="HN31" s="440"/>
      <c r="HO31" s="440"/>
      <c r="HP31" s="440"/>
      <c r="HQ31" s="440"/>
      <c r="HR31" s="440"/>
      <c r="HS31" s="440"/>
      <c r="HT31" s="440"/>
      <c r="HU31" s="440"/>
      <c r="HV31" s="440"/>
      <c r="HW31" s="440"/>
      <c r="HX31" s="440"/>
      <c r="HY31" s="440"/>
      <c r="HZ31" s="440"/>
      <c r="IA31" s="440"/>
      <c r="IB31" s="440"/>
      <c r="IC31" s="440"/>
      <c r="ID31" s="440"/>
      <c r="IE31" s="440"/>
      <c r="IF31" s="440"/>
      <c r="IG31" s="440"/>
      <c r="IH31" s="440"/>
      <c r="II31" s="440"/>
      <c r="IJ31" s="440"/>
      <c r="IK31" s="440"/>
      <c r="IL31" s="440"/>
      <c r="IM31" s="440"/>
      <c r="IN31" s="440"/>
      <c r="IO31" s="440"/>
      <c r="IP31" s="440"/>
      <c r="IQ31" s="440"/>
      <c r="IR31" s="440"/>
      <c r="IS31" s="440"/>
      <c r="IT31" s="440"/>
      <c r="IU31" s="440"/>
      <c r="IV31" s="440"/>
      <c r="IW31" s="440"/>
    </row>
    <row r="32" customFormat="false" ht="12.75" hidden="false" customHeight="false" outlineLevel="0" collapsed="false">
      <c r="A32" s="223" t="s">
        <v>134</v>
      </c>
      <c r="B32" s="220" t="e">
        <f aca="false">B19-B29</f>
        <v>#VALUE!</v>
      </c>
      <c r="C32" s="220" t="e">
        <f aca="false">C19-C29</f>
        <v>#VALUE!</v>
      </c>
      <c r="D32" s="220" t="e">
        <f aca="false">D19-D29</f>
        <v>#VALUE!</v>
      </c>
      <c r="E32" s="220" t="n">
        <f aca="false">E19-E29</f>
        <v>36749.8820901818</v>
      </c>
      <c r="F32" s="220" t="n">
        <f aca="false">F19-F29</f>
        <v>38679.9512749451</v>
      </c>
      <c r="G32" s="220" t="n">
        <f aca="false">G19-G29</f>
        <v>39082.7432789299</v>
      </c>
      <c r="H32" s="220" t="n">
        <f aca="false">H19-H29</f>
        <v>39578.8310920113</v>
      </c>
      <c r="I32" s="220" t="n">
        <f aca="false">I19-I29</f>
        <v>40079.9256682797</v>
      </c>
      <c r="J32" s="220" t="n">
        <f aca="false">J19-J29</f>
        <v>40586.0577643485</v>
      </c>
      <c r="K32" s="220" t="n">
        <f aca="false">K19-K29</f>
        <v>41097.2575277851</v>
      </c>
      <c r="L32" s="220" t="n">
        <f aca="false">L19-L29</f>
        <v>41884.9301099753</v>
      </c>
      <c r="M32" s="220" t="n">
        <f aca="false">M19-M29</f>
        <v>42686.3437283</v>
      </c>
      <c r="N32" s="220" t="n">
        <f aca="false">N19-N29</f>
        <v>43148.4526125206</v>
      </c>
      <c r="O32" s="220" t="n">
        <f aca="false">O19-O29</f>
        <v>43978.059224506</v>
      </c>
      <c r="P32" s="220" t="n">
        <f aca="false">P19-P29</f>
        <v>44380.5234319996</v>
      </c>
      <c r="Q32" s="220" t="n">
        <f aca="false">Q19-Q29</f>
        <v>45583.3869575424</v>
      </c>
      <c r="R32" s="220" t="n">
        <f aca="false">R19-R29</f>
        <v>46207.0178181512</v>
      </c>
      <c r="S32" s="220" t="n">
        <f aca="false">S19-S29</f>
        <v>46837.8204769253</v>
      </c>
      <c r="T32" s="220" t="n">
        <f aca="false">T19-T29</f>
        <v>47475.8543558646</v>
      </c>
      <c r="U32" s="220" t="n">
        <f aca="false">U19-U29</f>
        <v>48121.1784550085</v>
      </c>
      <c r="V32" s="418"/>
      <c r="W32" s="224" t="e">
        <f aca="false">SUM(B32:U32)</f>
        <v>#VALUE!</v>
      </c>
      <c r="X32" s="418"/>
      <c r="Y32" s="418"/>
      <c r="Z32" s="418"/>
      <c r="AA32" s="418"/>
      <c r="AB32" s="418"/>
      <c r="AC32" s="418"/>
      <c r="AD32" s="418"/>
      <c r="AE32" s="418"/>
      <c r="AF32" s="418"/>
      <c r="AG32" s="418"/>
      <c r="AH32" s="418"/>
      <c r="AI32" s="418"/>
      <c r="AJ32" s="418"/>
      <c r="AK32" s="418"/>
      <c r="AL32" s="418"/>
      <c r="AM32" s="418"/>
      <c r="AN32" s="418"/>
      <c r="AO32" s="418"/>
      <c r="AP32" s="418"/>
      <c r="AQ32" s="418"/>
      <c r="AR32" s="418"/>
      <c r="AS32" s="418"/>
      <c r="AT32" s="418"/>
      <c r="AU32" s="418"/>
      <c r="AV32" s="418"/>
      <c r="AW32" s="418"/>
      <c r="AX32" s="418"/>
      <c r="AY32" s="418"/>
      <c r="AZ32" s="418"/>
      <c r="BA32" s="418"/>
      <c r="BB32" s="418"/>
      <c r="BC32" s="418"/>
      <c r="BD32" s="418"/>
      <c r="BE32" s="418"/>
      <c r="BF32" s="418"/>
      <c r="BG32" s="418"/>
      <c r="BH32" s="418"/>
      <c r="BI32" s="418"/>
      <c r="BJ32" s="418"/>
      <c r="BK32" s="418"/>
      <c r="BL32" s="418"/>
      <c r="BM32" s="418"/>
      <c r="BN32" s="418"/>
      <c r="BO32" s="418"/>
      <c r="BP32" s="418"/>
      <c r="BQ32" s="418"/>
      <c r="BR32" s="418"/>
      <c r="BS32" s="418"/>
      <c r="BT32" s="418"/>
      <c r="BU32" s="418"/>
      <c r="BV32" s="418"/>
      <c r="BW32" s="418"/>
      <c r="BX32" s="418"/>
      <c r="BY32" s="418"/>
      <c r="BZ32" s="418"/>
      <c r="CA32" s="418"/>
      <c r="CB32" s="418"/>
      <c r="CC32" s="418"/>
      <c r="CD32" s="418"/>
      <c r="CE32" s="418"/>
      <c r="CF32" s="418"/>
      <c r="CG32" s="418"/>
      <c r="CH32" s="418"/>
      <c r="CI32" s="418"/>
      <c r="CJ32" s="418"/>
      <c r="CK32" s="418"/>
      <c r="CL32" s="418"/>
      <c r="CM32" s="418"/>
      <c r="CN32" s="418"/>
      <c r="CO32" s="418"/>
      <c r="CP32" s="418"/>
      <c r="CQ32" s="418"/>
      <c r="CR32" s="418"/>
      <c r="CS32" s="418"/>
      <c r="CT32" s="418"/>
      <c r="CU32" s="418"/>
      <c r="CV32" s="418"/>
      <c r="CW32" s="418"/>
      <c r="CX32" s="418"/>
      <c r="CY32" s="418"/>
      <c r="CZ32" s="418"/>
      <c r="DA32" s="418"/>
      <c r="DB32" s="418"/>
      <c r="DC32" s="418"/>
      <c r="DD32" s="418"/>
      <c r="DE32" s="418"/>
      <c r="DF32" s="418"/>
      <c r="DG32" s="418"/>
      <c r="DH32" s="418"/>
      <c r="DI32" s="418"/>
      <c r="DJ32" s="418"/>
      <c r="DK32" s="418"/>
      <c r="DL32" s="418"/>
      <c r="DM32" s="418"/>
      <c r="DN32" s="418"/>
      <c r="DO32" s="418"/>
      <c r="DP32" s="418"/>
      <c r="DQ32" s="418"/>
      <c r="DR32" s="418"/>
      <c r="DS32" s="418"/>
      <c r="DT32" s="418"/>
      <c r="DU32" s="418"/>
      <c r="DV32" s="418"/>
      <c r="DW32" s="418"/>
      <c r="DX32" s="418"/>
      <c r="DY32" s="418"/>
      <c r="DZ32" s="418"/>
      <c r="EA32" s="418"/>
      <c r="EB32" s="418"/>
      <c r="EC32" s="418"/>
      <c r="ED32" s="418"/>
      <c r="EE32" s="418"/>
      <c r="EF32" s="418"/>
      <c r="EG32" s="418"/>
      <c r="EH32" s="418"/>
      <c r="EI32" s="418"/>
      <c r="EJ32" s="418"/>
      <c r="EK32" s="418"/>
      <c r="EL32" s="418"/>
      <c r="EM32" s="418"/>
      <c r="EN32" s="418"/>
      <c r="EO32" s="418"/>
      <c r="EP32" s="418"/>
      <c r="EQ32" s="418"/>
      <c r="ER32" s="418"/>
      <c r="ES32" s="418"/>
      <c r="ET32" s="418"/>
      <c r="EU32" s="418"/>
      <c r="EV32" s="418"/>
      <c r="EW32" s="418"/>
      <c r="EX32" s="418"/>
      <c r="EY32" s="418"/>
      <c r="EZ32" s="418"/>
      <c r="FA32" s="418"/>
      <c r="FB32" s="418"/>
      <c r="FC32" s="418"/>
      <c r="FD32" s="418"/>
      <c r="FE32" s="418"/>
      <c r="FF32" s="418"/>
      <c r="FG32" s="418"/>
      <c r="FH32" s="418"/>
      <c r="FI32" s="418"/>
      <c r="FJ32" s="418"/>
      <c r="FK32" s="418"/>
      <c r="FL32" s="418"/>
      <c r="FM32" s="418"/>
      <c r="FN32" s="418"/>
      <c r="FO32" s="418"/>
      <c r="FP32" s="418"/>
      <c r="FQ32" s="418"/>
      <c r="FR32" s="418"/>
      <c r="FS32" s="418"/>
      <c r="FT32" s="418"/>
      <c r="FU32" s="418"/>
      <c r="FV32" s="418"/>
      <c r="FW32" s="418"/>
      <c r="FX32" s="418"/>
      <c r="FY32" s="418"/>
      <c r="FZ32" s="418"/>
      <c r="GA32" s="418"/>
      <c r="GB32" s="418"/>
      <c r="GC32" s="418"/>
      <c r="GD32" s="418"/>
      <c r="GE32" s="418"/>
      <c r="GF32" s="418"/>
      <c r="GG32" s="418"/>
      <c r="GH32" s="418"/>
      <c r="GI32" s="418"/>
      <c r="GJ32" s="418"/>
      <c r="GK32" s="418"/>
      <c r="GL32" s="418"/>
      <c r="GM32" s="418"/>
      <c r="GN32" s="418"/>
      <c r="GO32" s="418"/>
      <c r="GP32" s="418"/>
      <c r="GQ32" s="418"/>
      <c r="GR32" s="418"/>
      <c r="GS32" s="418"/>
      <c r="GT32" s="418"/>
      <c r="GU32" s="418"/>
      <c r="GV32" s="418"/>
      <c r="GW32" s="418"/>
      <c r="GX32" s="418"/>
      <c r="GY32" s="418"/>
      <c r="GZ32" s="418"/>
      <c r="HA32" s="418"/>
      <c r="HB32" s="418"/>
      <c r="HC32" s="418"/>
      <c r="HD32" s="418"/>
      <c r="HE32" s="418"/>
      <c r="HF32" s="418"/>
      <c r="HG32" s="418"/>
      <c r="HH32" s="418"/>
      <c r="HI32" s="418"/>
      <c r="HJ32" s="418"/>
      <c r="HK32" s="418"/>
      <c r="HL32" s="418"/>
      <c r="HM32" s="418"/>
      <c r="HN32" s="418"/>
      <c r="HO32" s="418"/>
      <c r="HP32" s="418"/>
      <c r="HQ32" s="418"/>
      <c r="HR32" s="418"/>
      <c r="HS32" s="418"/>
      <c r="HT32" s="418"/>
      <c r="HU32" s="418"/>
      <c r="HV32" s="418"/>
      <c r="HW32" s="418"/>
      <c r="HX32" s="418"/>
      <c r="HY32" s="418"/>
      <c r="HZ32" s="418"/>
      <c r="IA32" s="418"/>
      <c r="IB32" s="418"/>
      <c r="IC32" s="418"/>
      <c r="ID32" s="418"/>
      <c r="IE32" s="418"/>
      <c r="IF32" s="418"/>
      <c r="IG32" s="418"/>
      <c r="IH32" s="418"/>
      <c r="II32" s="418"/>
      <c r="IJ32" s="418"/>
      <c r="IK32" s="418"/>
      <c r="IL32" s="418"/>
      <c r="IM32" s="418"/>
      <c r="IN32" s="418"/>
      <c r="IO32" s="418"/>
      <c r="IP32" s="418"/>
      <c r="IQ32" s="418"/>
      <c r="IR32" s="418"/>
      <c r="IS32" s="418"/>
      <c r="IT32" s="418"/>
      <c r="IU32" s="418"/>
      <c r="IV32" s="418"/>
      <c r="IW32" s="418"/>
    </row>
    <row r="33" customFormat="false" ht="12.75" hidden="false" customHeight="false" outlineLevel="0" collapsed="false">
      <c r="A33" s="223"/>
      <c r="B33" s="444"/>
      <c r="C33" s="445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444"/>
      <c r="V33" s="418"/>
      <c r="W33" s="224"/>
      <c r="X33" s="418"/>
      <c r="Y33" s="418"/>
      <c r="Z33" s="418"/>
      <c r="AA33" s="418"/>
      <c r="AB33" s="418"/>
      <c r="AC33" s="418"/>
      <c r="AD33" s="418"/>
      <c r="AE33" s="418"/>
      <c r="AF33" s="418"/>
      <c r="AG33" s="418"/>
      <c r="AH33" s="418"/>
      <c r="AI33" s="418"/>
      <c r="AJ33" s="418"/>
      <c r="AK33" s="418"/>
      <c r="AL33" s="418"/>
      <c r="AM33" s="418"/>
      <c r="AN33" s="418"/>
      <c r="AO33" s="418"/>
      <c r="AP33" s="418"/>
      <c r="AQ33" s="418"/>
      <c r="AR33" s="418"/>
      <c r="AS33" s="418"/>
      <c r="AT33" s="418"/>
      <c r="AU33" s="418"/>
      <c r="AV33" s="418"/>
      <c r="AW33" s="418"/>
      <c r="AX33" s="418"/>
      <c r="AY33" s="418"/>
      <c r="AZ33" s="418"/>
      <c r="BA33" s="418"/>
      <c r="BB33" s="418"/>
      <c r="BC33" s="418"/>
      <c r="BD33" s="418"/>
      <c r="BE33" s="418"/>
      <c r="BF33" s="418"/>
      <c r="BG33" s="418"/>
      <c r="BH33" s="418"/>
      <c r="BI33" s="418"/>
      <c r="BJ33" s="418"/>
      <c r="BK33" s="418"/>
      <c r="BL33" s="418"/>
      <c r="BM33" s="418"/>
      <c r="BN33" s="418"/>
      <c r="BO33" s="418"/>
      <c r="BP33" s="418"/>
      <c r="BQ33" s="418"/>
      <c r="BR33" s="418"/>
      <c r="BS33" s="418"/>
      <c r="BT33" s="418"/>
      <c r="BU33" s="418"/>
      <c r="BV33" s="418"/>
      <c r="BW33" s="418"/>
      <c r="BX33" s="418"/>
      <c r="BY33" s="418"/>
      <c r="BZ33" s="418"/>
      <c r="CA33" s="418"/>
      <c r="CB33" s="418"/>
      <c r="CC33" s="418"/>
      <c r="CD33" s="418"/>
      <c r="CE33" s="418"/>
      <c r="CF33" s="418"/>
      <c r="CG33" s="418"/>
      <c r="CH33" s="418"/>
      <c r="CI33" s="418"/>
      <c r="CJ33" s="418"/>
      <c r="CK33" s="418"/>
      <c r="CL33" s="418"/>
      <c r="CM33" s="418"/>
      <c r="CN33" s="418"/>
      <c r="CO33" s="418"/>
      <c r="CP33" s="418"/>
      <c r="CQ33" s="418"/>
      <c r="CR33" s="418"/>
      <c r="CS33" s="418"/>
      <c r="CT33" s="418"/>
      <c r="CU33" s="418"/>
      <c r="CV33" s="418"/>
      <c r="CW33" s="418"/>
      <c r="CX33" s="418"/>
      <c r="CY33" s="418"/>
      <c r="CZ33" s="418"/>
      <c r="DA33" s="418"/>
      <c r="DB33" s="418"/>
      <c r="DC33" s="418"/>
      <c r="DD33" s="418"/>
      <c r="DE33" s="418"/>
      <c r="DF33" s="418"/>
      <c r="DG33" s="418"/>
      <c r="DH33" s="418"/>
      <c r="DI33" s="418"/>
      <c r="DJ33" s="418"/>
      <c r="DK33" s="418"/>
      <c r="DL33" s="418"/>
      <c r="DM33" s="418"/>
      <c r="DN33" s="418"/>
      <c r="DO33" s="418"/>
      <c r="DP33" s="418"/>
      <c r="DQ33" s="418"/>
      <c r="DR33" s="418"/>
      <c r="DS33" s="418"/>
      <c r="DT33" s="418"/>
      <c r="DU33" s="418"/>
      <c r="DV33" s="418"/>
      <c r="DW33" s="418"/>
      <c r="DX33" s="418"/>
      <c r="DY33" s="418"/>
      <c r="DZ33" s="418"/>
      <c r="EA33" s="418"/>
      <c r="EB33" s="418"/>
      <c r="EC33" s="418"/>
      <c r="ED33" s="418"/>
      <c r="EE33" s="418"/>
      <c r="EF33" s="418"/>
      <c r="EG33" s="418"/>
      <c r="EH33" s="418"/>
      <c r="EI33" s="418"/>
      <c r="EJ33" s="418"/>
      <c r="EK33" s="418"/>
      <c r="EL33" s="418"/>
      <c r="EM33" s="418"/>
      <c r="EN33" s="418"/>
      <c r="EO33" s="418"/>
      <c r="EP33" s="418"/>
      <c r="EQ33" s="418"/>
      <c r="ER33" s="418"/>
      <c r="ES33" s="418"/>
      <c r="ET33" s="418"/>
      <c r="EU33" s="418"/>
      <c r="EV33" s="418"/>
      <c r="EW33" s="418"/>
      <c r="EX33" s="418"/>
      <c r="EY33" s="418"/>
      <c r="EZ33" s="418"/>
      <c r="FA33" s="418"/>
      <c r="FB33" s="418"/>
      <c r="FC33" s="418"/>
      <c r="FD33" s="418"/>
      <c r="FE33" s="418"/>
      <c r="FF33" s="418"/>
      <c r="FG33" s="418"/>
      <c r="FH33" s="418"/>
      <c r="FI33" s="418"/>
      <c r="FJ33" s="418"/>
      <c r="FK33" s="418"/>
      <c r="FL33" s="418"/>
      <c r="FM33" s="418"/>
      <c r="FN33" s="418"/>
      <c r="FO33" s="418"/>
      <c r="FP33" s="418"/>
      <c r="FQ33" s="418"/>
      <c r="FR33" s="418"/>
      <c r="FS33" s="418"/>
      <c r="FT33" s="418"/>
      <c r="FU33" s="418"/>
      <c r="FV33" s="418"/>
      <c r="FW33" s="418"/>
      <c r="FX33" s="418"/>
      <c r="FY33" s="418"/>
      <c r="FZ33" s="418"/>
      <c r="GA33" s="418"/>
      <c r="GB33" s="418"/>
      <c r="GC33" s="418"/>
      <c r="GD33" s="418"/>
      <c r="GE33" s="418"/>
      <c r="GF33" s="418"/>
      <c r="GG33" s="418"/>
      <c r="GH33" s="418"/>
      <c r="GI33" s="418"/>
      <c r="GJ33" s="418"/>
      <c r="GK33" s="418"/>
      <c r="GL33" s="418"/>
      <c r="GM33" s="418"/>
      <c r="GN33" s="418"/>
      <c r="GO33" s="418"/>
      <c r="GP33" s="418"/>
      <c r="GQ33" s="418"/>
      <c r="GR33" s="418"/>
      <c r="GS33" s="418"/>
      <c r="GT33" s="418"/>
      <c r="GU33" s="418"/>
      <c r="GV33" s="418"/>
      <c r="GW33" s="418"/>
      <c r="GX33" s="418"/>
      <c r="GY33" s="418"/>
      <c r="GZ33" s="418"/>
      <c r="HA33" s="418"/>
      <c r="HB33" s="418"/>
      <c r="HC33" s="418"/>
      <c r="HD33" s="418"/>
      <c r="HE33" s="418"/>
      <c r="HF33" s="418"/>
      <c r="HG33" s="418"/>
      <c r="HH33" s="418"/>
      <c r="HI33" s="418"/>
      <c r="HJ33" s="418"/>
      <c r="HK33" s="418"/>
      <c r="HL33" s="418"/>
      <c r="HM33" s="418"/>
      <c r="HN33" s="418"/>
      <c r="HO33" s="418"/>
      <c r="HP33" s="418"/>
      <c r="HQ33" s="418"/>
      <c r="HR33" s="418"/>
      <c r="HS33" s="418"/>
      <c r="HT33" s="418"/>
      <c r="HU33" s="418"/>
      <c r="HV33" s="418"/>
      <c r="HW33" s="418"/>
      <c r="HX33" s="418"/>
      <c r="HY33" s="418"/>
      <c r="HZ33" s="418"/>
      <c r="IA33" s="418"/>
      <c r="IB33" s="418"/>
      <c r="IC33" s="418"/>
      <c r="ID33" s="418"/>
      <c r="IE33" s="418"/>
      <c r="IF33" s="418"/>
      <c r="IG33" s="418"/>
      <c r="IH33" s="418"/>
      <c r="II33" s="418"/>
      <c r="IJ33" s="418"/>
      <c r="IK33" s="418"/>
      <c r="IL33" s="418"/>
      <c r="IM33" s="418"/>
      <c r="IN33" s="418"/>
      <c r="IO33" s="418"/>
      <c r="IP33" s="418"/>
      <c r="IQ33" s="418"/>
      <c r="IR33" s="418"/>
      <c r="IS33" s="418"/>
      <c r="IT33" s="418"/>
      <c r="IU33" s="418"/>
      <c r="IV33" s="418"/>
      <c r="IW33" s="418"/>
    </row>
    <row r="34" customFormat="false" ht="12.75" hidden="false" customHeight="false" outlineLevel="0" collapsed="false">
      <c r="A34" s="113" t="s">
        <v>135</v>
      </c>
      <c r="B34" s="34" t="e">
        <f aca="false">Depreciation!C37</f>
        <v>#VALUE!</v>
      </c>
      <c r="C34" s="34" t="e">
        <f aca="false">Depreciation!D37</f>
        <v>#VALUE!</v>
      </c>
      <c r="D34" s="34" t="e">
        <f aca="false">Depreciation!E37</f>
        <v>#VALUE!</v>
      </c>
      <c r="E34" s="34" t="e">
        <f aca="false">Depreciation!F37</f>
        <v>#VALUE!</v>
      </c>
      <c r="F34" s="34" t="e">
        <f aca="false">Depreciation!G37</f>
        <v>#VALUE!</v>
      </c>
      <c r="G34" s="34" t="e">
        <f aca="false">Depreciation!H37</f>
        <v>#VALUE!</v>
      </c>
      <c r="H34" s="34" t="e">
        <f aca="false">Depreciation!I37</f>
        <v>#VALUE!</v>
      </c>
      <c r="I34" s="34" t="e">
        <f aca="false">Depreciation!J37</f>
        <v>#VALUE!</v>
      </c>
      <c r="J34" s="34" t="e">
        <f aca="false">Depreciation!K37</f>
        <v>#VALUE!</v>
      </c>
      <c r="K34" s="34" t="e">
        <f aca="false">Depreciation!L37</f>
        <v>#VALUE!</v>
      </c>
      <c r="L34" s="34" t="e">
        <f aca="false">Depreciation!M37</f>
        <v>#VALUE!</v>
      </c>
      <c r="M34" s="34" t="e">
        <f aca="false">Depreciation!N37</f>
        <v>#VALUE!</v>
      </c>
      <c r="N34" s="34" t="e">
        <f aca="false">Depreciation!O37</f>
        <v>#VALUE!</v>
      </c>
      <c r="O34" s="34" t="e">
        <f aca="false">Depreciation!P37</f>
        <v>#VALUE!</v>
      </c>
      <c r="P34" s="34" t="e">
        <f aca="false">Depreciation!Q37</f>
        <v>#VALUE!</v>
      </c>
      <c r="Q34" s="34" t="e">
        <f aca="false">Depreciation!R37</f>
        <v>#VALUE!</v>
      </c>
      <c r="R34" s="34" t="e">
        <f aca="false">Depreciation!S37</f>
        <v>#VALUE!</v>
      </c>
      <c r="S34" s="34" t="e">
        <f aca="false">Depreciation!T37</f>
        <v>#VALUE!</v>
      </c>
      <c r="T34" s="34" t="e">
        <f aca="false">Depreciation!U37</f>
        <v>#VALUE!</v>
      </c>
      <c r="U34" s="34" t="e">
        <f aca="false">Depreciation!V37</f>
        <v>#VALUE!</v>
      </c>
      <c r="W34" s="224" t="e">
        <f aca="false">SUM(B34:U34)</f>
        <v>#VALUE!</v>
      </c>
    </row>
    <row r="35" customFormat="false" ht="12.75" hidden="false" customHeight="false" outlineLevel="0" collapsed="false">
      <c r="A35" s="113"/>
      <c r="B35" s="34"/>
      <c r="C35" s="22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</row>
    <row r="36" customFormat="false" ht="12.75" hidden="false" customHeight="false" outlineLevel="0" collapsed="false">
      <c r="A36" s="223" t="s">
        <v>136</v>
      </c>
      <c r="B36" s="444" t="e">
        <f aca="false">B32-B34</f>
        <v>#VALUE!</v>
      </c>
      <c r="C36" s="444" t="e">
        <f aca="false">C32-C34</f>
        <v>#VALUE!</v>
      </c>
      <c r="D36" s="444" t="e">
        <f aca="false">D32-D34</f>
        <v>#VALUE!</v>
      </c>
      <c r="E36" s="444" t="e">
        <f aca="false">E32-E34</f>
        <v>#VALUE!</v>
      </c>
      <c r="F36" s="444" t="e">
        <f aca="false">F32-F34</f>
        <v>#VALUE!</v>
      </c>
      <c r="G36" s="444" t="e">
        <f aca="false">G32-G34</f>
        <v>#VALUE!</v>
      </c>
      <c r="H36" s="444" t="e">
        <f aca="false">H32-H34</f>
        <v>#VALUE!</v>
      </c>
      <c r="I36" s="444" t="e">
        <f aca="false">I32-I34</f>
        <v>#VALUE!</v>
      </c>
      <c r="J36" s="444" t="e">
        <f aca="false">J32-J34</f>
        <v>#VALUE!</v>
      </c>
      <c r="K36" s="444" t="e">
        <f aca="false">K32-K34</f>
        <v>#VALUE!</v>
      </c>
      <c r="L36" s="444" t="e">
        <f aca="false">L32-L34</f>
        <v>#VALUE!</v>
      </c>
      <c r="M36" s="444" t="e">
        <f aca="false">M32-M34</f>
        <v>#VALUE!</v>
      </c>
      <c r="N36" s="444" t="e">
        <f aca="false">N32-N34</f>
        <v>#VALUE!</v>
      </c>
      <c r="O36" s="444" t="e">
        <f aca="false">O32-O34</f>
        <v>#VALUE!</v>
      </c>
      <c r="P36" s="444" t="e">
        <f aca="false">P32-P34</f>
        <v>#VALUE!</v>
      </c>
      <c r="Q36" s="444" t="e">
        <f aca="false">Q32-Q34</f>
        <v>#VALUE!</v>
      </c>
      <c r="R36" s="444" t="e">
        <f aca="false">R32-R34</f>
        <v>#VALUE!</v>
      </c>
      <c r="S36" s="444" t="e">
        <f aca="false">S32-S34</f>
        <v>#VALUE!</v>
      </c>
      <c r="T36" s="444" t="e">
        <f aca="false">T32-T34</f>
        <v>#VALUE!</v>
      </c>
      <c r="U36" s="444" t="e">
        <f aca="false">U32-U34</f>
        <v>#VALUE!</v>
      </c>
      <c r="V36" s="418"/>
      <c r="W36" s="224" t="e">
        <f aca="false">SUM(B36:U36)</f>
        <v>#VALUE!</v>
      </c>
      <c r="X36" s="418"/>
      <c r="Y36" s="418"/>
      <c r="Z36" s="418"/>
      <c r="AA36" s="418"/>
      <c r="AB36" s="418"/>
      <c r="AC36" s="418"/>
      <c r="AD36" s="418"/>
      <c r="AE36" s="418"/>
      <c r="AF36" s="418"/>
      <c r="AG36" s="418"/>
      <c r="AH36" s="418"/>
      <c r="AI36" s="418"/>
      <c r="AJ36" s="418"/>
      <c r="AK36" s="418"/>
      <c r="AL36" s="418"/>
      <c r="AM36" s="418"/>
      <c r="AN36" s="418"/>
      <c r="AO36" s="418"/>
      <c r="AP36" s="418"/>
      <c r="AQ36" s="418"/>
      <c r="AR36" s="418"/>
      <c r="AS36" s="418"/>
      <c r="AT36" s="418"/>
      <c r="AU36" s="418"/>
      <c r="AV36" s="418"/>
      <c r="AW36" s="418"/>
      <c r="AX36" s="418"/>
      <c r="AY36" s="418"/>
      <c r="AZ36" s="418"/>
      <c r="BA36" s="418"/>
      <c r="BB36" s="418"/>
      <c r="BC36" s="418"/>
      <c r="BD36" s="418"/>
      <c r="BE36" s="418"/>
      <c r="BF36" s="418"/>
      <c r="BG36" s="418"/>
      <c r="BH36" s="418"/>
      <c r="BI36" s="418"/>
      <c r="BJ36" s="418"/>
      <c r="BK36" s="418"/>
      <c r="BL36" s="418"/>
      <c r="BM36" s="418"/>
      <c r="BN36" s="418"/>
      <c r="BO36" s="418"/>
      <c r="BP36" s="418"/>
      <c r="BQ36" s="418"/>
      <c r="BR36" s="418"/>
      <c r="BS36" s="418"/>
      <c r="BT36" s="418"/>
      <c r="BU36" s="418"/>
      <c r="BV36" s="418"/>
      <c r="BW36" s="418"/>
      <c r="BX36" s="418"/>
      <c r="BY36" s="418"/>
      <c r="BZ36" s="418"/>
      <c r="CA36" s="418"/>
      <c r="CB36" s="418"/>
      <c r="CC36" s="418"/>
      <c r="CD36" s="418"/>
      <c r="CE36" s="418"/>
      <c r="CF36" s="418"/>
      <c r="CG36" s="418"/>
      <c r="CH36" s="418"/>
      <c r="CI36" s="418"/>
      <c r="CJ36" s="418"/>
      <c r="CK36" s="418"/>
      <c r="CL36" s="418"/>
      <c r="CM36" s="418"/>
      <c r="CN36" s="418"/>
      <c r="CO36" s="418"/>
      <c r="CP36" s="418"/>
      <c r="CQ36" s="418"/>
      <c r="CR36" s="418"/>
      <c r="CS36" s="418"/>
      <c r="CT36" s="418"/>
      <c r="CU36" s="418"/>
      <c r="CV36" s="418"/>
      <c r="CW36" s="418"/>
      <c r="CX36" s="418"/>
      <c r="CY36" s="418"/>
      <c r="CZ36" s="418"/>
      <c r="DA36" s="418"/>
      <c r="DB36" s="418"/>
      <c r="DC36" s="418"/>
      <c r="DD36" s="418"/>
      <c r="DE36" s="418"/>
      <c r="DF36" s="418"/>
      <c r="DG36" s="418"/>
      <c r="DH36" s="418"/>
      <c r="DI36" s="418"/>
      <c r="DJ36" s="418"/>
      <c r="DK36" s="418"/>
      <c r="DL36" s="418"/>
      <c r="DM36" s="418"/>
      <c r="DN36" s="418"/>
      <c r="DO36" s="418"/>
      <c r="DP36" s="418"/>
      <c r="DQ36" s="418"/>
      <c r="DR36" s="418"/>
      <c r="DS36" s="418"/>
      <c r="DT36" s="418"/>
      <c r="DU36" s="418"/>
      <c r="DV36" s="418"/>
      <c r="DW36" s="418"/>
      <c r="DX36" s="418"/>
      <c r="DY36" s="418"/>
      <c r="DZ36" s="418"/>
      <c r="EA36" s="418"/>
      <c r="EB36" s="418"/>
      <c r="EC36" s="418"/>
      <c r="ED36" s="418"/>
      <c r="EE36" s="418"/>
      <c r="EF36" s="418"/>
      <c r="EG36" s="418"/>
      <c r="EH36" s="418"/>
      <c r="EI36" s="418"/>
      <c r="EJ36" s="418"/>
      <c r="EK36" s="418"/>
      <c r="EL36" s="418"/>
      <c r="EM36" s="418"/>
      <c r="EN36" s="418"/>
      <c r="EO36" s="418"/>
      <c r="EP36" s="418"/>
      <c r="EQ36" s="418"/>
      <c r="ER36" s="418"/>
      <c r="ES36" s="418"/>
      <c r="ET36" s="418"/>
      <c r="EU36" s="418"/>
      <c r="EV36" s="418"/>
      <c r="EW36" s="418"/>
      <c r="EX36" s="418"/>
      <c r="EY36" s="418"/>
      <c r="EZ36" s="418"/>
      <c r="FA36" s="418"/>
      <c r="FB36" s="418"/>
      <c r="FC36" s="418"/>
      <c r="FD36" s="418"/>
      <c r="FE36" s="418"/>
      <c r="FF36" s="418"/>
      <c r="FG36" s="418"/>
      <c r="FH36" s="418"/>
      <c r="FI36" s="418"/>
      <c r="FJ36" s="418"/>
      <c r="FK36" s="418"/>
      <c r="FL36" s="418"/>
      <c r="FM36" s="418"/>
      <c r="FN36" s="418"/>
      <c r="FO36" s="418"/>
      <c r="FP36" s="418"/>
      <c r="FQ36" s="418"/>
      <c r="FR36" s="418"/>
      <c r="FS36" s="418"/>
      <c r="FT36" s="418"/>
      <c r="FU36" s="418"/>
      <c r="FV36" s="418"/>
      <c r="FW36" s="418"/>
      <c r="FX36" s="418"/>
      <c r="FY36" s="418"/>
      <c r="FZ36" s="418"/>
      <c r="GA36" s="418"/>
      <c r="GB36" s="418"/>
      <c r="GC36" s="418"/>
      <c r="GD36" s="418"/>
      <c r="GE36" s="418"/>
      <c r="GF36" s="418"/>
      <c r="GG36" s="418"/>
      <c r="GH36" s="418"/>
      <c r="GI36" s="418"/>
      <c r="GJ36" s="418"/>
      <c r="GK36" s="418"/>
      <c r="GL36" s="418"/>
      <c r="GM36" s="418"/>
      <c r="GN36" s="418"/>
      <c r="GO36" s="418"/>
      <c r="GP36" s="418"/>
      <c r="GQ36" s="418"/>
      <c r="GR36" s="418"/>
      <c r="GS36" s="418"/>
      <c r="GT36" s="418"/>
      <c r="GU36" s="418"/>
      <c r="GV36" s="418"/>
      <c r="GW36" s="418"/>
      <c r="GX36" s="418"/>
      <c r="GY36" s="418"/>
      <c r="GZ36" s="418"/>
      <c r="HA36" s="418"/>
      <c r="HB36" s="418"/>
      <c r="HC36" s="418"/>
      <c r="HD36" s="418"/>
      <c r="HE36" s="418"/>
      <c r="HF36" s="418"/>
      <c r="HG36" s="418"/>
      <c r="HH36" s="418"/>
      <c r="HI36" s="418"/>
      <c r="HJ36" s="418"/>
      <c r="HK36" s="418"/>
      <c r="HL36" s="418"/>
      <c r="HM36" s="418"/>
      <c r="HN36" s="418"/>
      <c r="HO36" s="418"/>
      <c r="HP36" s="418"/>
      <c r="HQ36" s="418"/>
      <c r="HR36" s="418"/>
      <c r="HS36" s="418"/>
      <c r="HT36" s="418"/>
      <c r="HU36" s="418"/>
      <c r="HV36" s="418"/>
      <c r="HW36" s="418"/>
      <c r="HX36" s="418"/>
      <c r="HY36" s="418"/>
      <c r="HZ36" s="418"/>
      <c r="IA36" s="418"/>
      <c r="IB36" s="418"/>
      <c r="IC36" s="418"/>
      <c r="ID36" s="418"/>
      <c r="IE36" s="418"/>
      <c r="IF36" s="418"/>
      <c r="IG36" s="418"/>
      <c r="IH36" s="418"/>
      <c r="II36" s="418"/>
      <c r="IJ36" s="418"/>
      <c r="IK36" s="418"/>
      <c r="IL36" s="418"/>
      <c r="IM36" s="418"/>
      <c r="IN36" s="418"/>
      <c r="IO36" s="418"/>
      <c r="IP36" s="418"/>
      <c r="IQ36" s="418"/>
      <c r="IR36" s="418"/>
      <c r="IS36" s="418"/>
      <c r="IT36" s="418"/>
      <c r="IU36" s="418"/>
      <c r="IV36" s="418"/>
      <c r="IW36" s="418"/>
    </row>
    <row r="37" customFormat="false" ht="12.75" hidden="false" customHeight="false" outlineLevel="0" collapsed="false">
      <c r="A37" s="223"/>
      <c r="B37" s="444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444"/>
      <c r="O37" s="444"/>
      <c r="P37" s="444"/>
      <c r="Q37" s="444"/>
      <c r="R37" s="444"/>
      <c r="S37" s="444"/>
      <c r="T37" s="444"/>
      <c r="U37" s="444"/>
      <c r="V37" s="418"/>
      <c r="W37" s="224"/>
      <c r="X37" s="418"/>
      <c r="Y37" s="418"/>
      <c r="Z37" s="418"/>
      <c r="AA37" s="418"/>
      <c r="AB37" s="418"/>
      <c r="AC37" s="418"/>
      <c r="AD37" s="418"/>
      <c r="AE37" s="418"/>
      <c r="AF37" s="418"/>
      <c r="AG37" s="418"/>
      <c r="AH37" s="418"/>
      <c r="AI37" s="418"/>
      <c r="AJ37" s="418"/>
      <c r="AK37" s="418"/>
      <c r="AL37" s="418"/>
      <c r="AM37" s="418"/>
      <c r="AN37" s="418"/>
      <c r="AO37" s="418"/>
      <c r="AP37" s="418"/>
      <c r="AQ37" s="418"/>
      <c r="AR37" s="418"/>
      <c r="AS37" s="418"/>
      <c r="AT37" s="418"/>
      <c r="AU37" s="418"/>
      <c r="AV37" s="418"/>
      <c r="AW37" s="418"/>
      <c r="AX37" s="418"/>
      <c r="AY37" s="418"/>
      <c r="AZ37" s="418"/>
      <c r="BA37" s="418"/>
      <c r="BB37" s="418"/>
      <c r="BC37" s="418"/>
      <c r="BD37" s="418"/>
      <c r="BE37" s="418"/>
      <c r="BF37" s="418"/>
      <c r="BG37" s="418"/>
      <c r="BH37" s="418"/>
      <c r="BI37" s="418"/>
      <c r="BJ37" s="418"/>
      <c r="BK37" s="418"/>
      <c r="BL37" s="418"/>
      <c r="BM37" s="418"/>
      <c r="BN37" s="418"/>
      <c r="BO37" s="418"/>
      <c r="BP37" s="418"/>
      <c r="BQ37" s="418"/>
      <c r="BR37" s="418"/>
      <c r="BS37" s="418"/>
      <c r="BT37" s="418"/>
      <c r="BU37" s="418"/>
      <c r="BV37" s="418"/>
      <c r="BW37" s="418"/>
      <c r="BX37" s="418"/>
      <c r="BY37" s="418"/>
      <c r="BZ37" s="418"/>
      <c r="CA37" s="418"/>
      <c r="CB37" s="418"/>
      <c r="CC37" s="418"/>
      <c r="CD37" s="418"/>
      <c r="CE37" s="418"/>
      <c r="CF37" s="418"/>
      <c r="CG37" s="418"/>
      <c r="CH37" s="418"/>
      <c r="CI37" s="418"/>
      <c r="CJ37" s="418"/>
      <c r="CK37" s="418"/>
      <c r="CL37" s="418"/>
      <c r="CM37" s="418"/>
      <c r="CN37" s="418"/>
      <c r="CO37" s="418"/>
      <c r="CP37" s="418"/>
      <c r="CQ37" s="418"/>
      <c r="CR37" s="418"/>
      <c r="CS37" s="418"/>
      <c r="CT37" s="418"/>
      <c r="CU37" s="418"/>
      <c r="CV37" s="418"/>
      <c r="CW37" s="418"/>
      <c r="CX37" s="418"/>
      <c r="CY37" s="418"/>
      <c r="CZ37" s="418"/>
      <c r="DA37" s="418"/>
      <c r="DB37" s="418"/>
      <c r="DC37" s="418"/>
      <c r="DD37" s="418"/>
      <c r="DE37" s="418"/>
      <c r="DF37" s="418"/>
      <c r="DG37" s="418"/>
      <c r="DH37" s="418"/>
      <c r="DI37" s="418"/>
      <c r="DJ37" s="418"/>
      <c r="DK37" s="418"/>
      <c r="DL37" s="418"/>
      <c r="DM37" s="418"/>
      <c r="DN37" s="418"/>
      <c r="DO37" s="418"/>
      <c r="DP37" s="418"/>
      <c r="DQ37" s="418"/>
      <c r="DR37" s="418"/>
      <c r="DS37" s="418"/>
      <c r="DT37" s="418"/>
      <c r="DU37" s="418"/>
      <c r="DV37" s="418"/>
      <c r="DW37" s="418"/>
      <c r="DX37" s="418"/>
      <c r="DY37" s="418"/>
      <c r="DZ37" s="418"/>
      <c r="EA37" s="418"/>
      <c r="EB37" s="418"/>
      <c r="EC37" s="418"/>
      <c r="ED37" s="418"/>
      <c r="EE37" s="418"/>
      <c r="EF37" s="418"/>
      <c r="EG37" s="418"/>
      <c r="EH37" s="418"/>
      <c r="EI37" s="418"/>
      <c r="EJ37" s="418"/>
      <c r="EK37" s="418"/>
      <c r="EL37" s="418"/>
      <c r="EM37" s="418"/>
      <c r="EN37" s="418"/>
      <c r="EO37" s="418"/>
      <c r="EP37" s="418"/>
      <c r="EQ37" s="418"/>
      <c r="ER37" s="418"/>
      <c r="ES37" s="418"/>
      <c r="ET37" s="418"/>
      <c r="EU37" s="418"/>
      <c r="EV37" s="418"/>
      <c r="EW37" s="418"/>
      <c r="EX37" s="418"/>
      <c r="EY37" s="418"/>
      <c r="EZ37" s="418"/>
      <c r="FA37" s="418"/>
      <c r="FB37" s="418"/>
      <c r="FC37" s="418"/>
      <c r="FD37" s="418"/>
      <c r="FE37" s="418"/>
      <c r="FF37" s="418"/>
      <c r="FG37" s="418"/>
      <c r="FH37" s="418"/>
      <c r="FI37" s="418"/>
      <c r="FJ37" s="418"/>
      <c r="FK37" s="418"/>
      <c r="FL37" s="418"/>
      <c r="FM37" s="418"/>
      <c r="FN37" s="418"/>
      <c r="FO37" s="418"/>
      <c r="FP37" s="418"/>
      <c r="FQ37" s="418"/>
      <c r="FR37" s="418"/>
      <c r="FS37" s="418"/>
      <c r="FT37" s="418"/>
      <c r="FU37" s="418"/>
      <c r="FV37" s="418"/>
      <c r="FW37" s="418"/>
      <c r="FX37" s="418"/>
      <c r="FY37" s="418"/>
      <c r="FZ37" s="418"/>
      <c r="GA37" s="418"/>
      <c r="GB37" s="418"/>
      <c r="GC37" s="418"/>
      <c r="GD37" s="418"/>
      <c r="GE37" s="418"/>
      <c r="GF37" s="418"/>
      <c r="GG37" s="418"/>
      <c r="GH37" s="418"/>
      <c r="GI37" s="418"/>
      <c r="GJ37" s="418"/>
      <c r="GK37" s="418"/>
      <c r="GL37" s="418"/>
      <c r="GM37" s="418"/>
      <c r="GN37" s="418"/>
      <c r="GO37" s="418"/>
      <c r="GP37" s="418"/>
      <c r="GQ37" s="418"/>
      <c r="GR37" s="418"/>
      <c r="GS37" s="418"/>
      <c r="GT37" s="418"/>
      <c r="GU37" s="418"/>
      <c r="GV37" s="418"/>
      <c r="GW37" s="418"/>
      <c r="GX37" s="418"/>
      <c r="GY37" s="418"/>
      <c r="GZ37" s="418"/>
      <c r="HA37" s="418"/>
      <c r="HB37" s="418"/>
      <c r="HC37" s="418"/>
      <c r="HD37" s="418"/>
      <c r="HE37" s="418"/>
      <c r="HF37" s="418"/>
      <c r="HG37" s="418"/>
      <c r="HH37" s="418"/>
      <c r="HI37" s="418"/>
      <c r="HJ37" s="418"/>
      <c r="HK37" s="418"/>
      <c r="HL37" s="418"/>
      <c r="HM37" s="418"/>
      <c r="HN37" s="418"/>
      <c r="HO37" s="418"/>
      <c r="HP37" s="418"/>
      <c r="HQ37" s="418"/>
      <c r="HR37" s="418"/>
      <c r="HS37" s="418"/>
      <c r="HT37" s="418"/>
      <c r="HU37" s="418"/>
      <c r="HV37" s="418"/>
      <c r="HW37" s="418"/>
      <c r="HX37" s="418"/>
      <c r="HY37" s="418"/>
      <c r="HZ37" s="418"/>
      <c r="IA37" s="418"/>
      <c r="IB37" s="418"/>
      <c r="IC37" s="418"/>
      <c r="ID37" s="418"/>
      <c r="IE37" s="418"/>
      <c r="IF37" s="418"/>
      <c r="IG37" s="418"/>
      <c r="IH37" s="418"/>
      <c r="II37" s="418"/>
      <c r="IJ37" s="418"/>
      <c r="IK37" s="418"/>
      <c r="IL37" s="418"/>
      <c r="IM37" s="418"/>
      <c r="IN37" s="418"/>
      <c r="IO37" s="418"/>
      <c r="IP37" s="418"/>
      <c r="IQ37" s="418"/>
      <c r="IR37" s="418"/>
      <c r="IS37" s="418"/>
      <c r="IT37" s="418"/>
      <c r="IU37" s="418"/>
      <c r="IV37" s="418"/>
      <c r="IW37" s="418"/>
    </row>
    <row r="38" customFormat="false" ht="12.75" hidden="false" customHeight="false" outlineLevel="0" collapsed="false">
      <c r="A38" s="5" t="s">
        <v>137</v>
      </c>
      <c r="B38" s="34" t="n">
        <f aca="false">IS!B39*Allocation!$E$12</f>
        <v>14038.1210184282</v>
      </c>
      <c r="C38" s="34" t="n">
        <f aca="false">IS!C39*Allocation!$E$12</f>
        <v>13827.4840022344</v>
      </c>
      <c r="D38" s="34" t="n">
        <f aca="false">IS!D39*Allocation!$E$12</f>
        <v>13530.3733678325</v>
      </c>
      <c r="E38" s="34" t="n">
        <f aca="false">IS!E39*Allocation!$E$12</f>
        <v>13297.1425108467</v>
      </c>
      <c r="F38" s="34" t="n">
        <f aca="false">IS!F39*Allocation!$E$12</f>
        <v>12884.5074262729</v>
      </c>
      <c r="G38" s="34" t="n">
        <f aca="false">IS!G39*Allocation!$E$12</f>
        <v>12395.4280822443</v>
      </c>
      <c r="H38" s="34" t="n">
        <f aca="false">IS!H39*Allocation!$E$12</f>
        <v>11845.7687492956</v>
      </c>
      <c r="I38" s="34" t="n">
        <f aca="false">IS!I39*Allocation!$E$12</f>
        <v>11270.7241680215</v>
      </c>
      <c r="J38" s="34" t="n">
        <f aca="false">IS!J39*Allocation!$E$12</f>
        <v>10556.4290801408</v>
      </c>
      <c r="K38" s="34" t="n">
        <f aca="false">IS!K39*Allocation!$E$12</f>
        <v>9764.93691130555</v>
      </c>
      <c r="L38" s="34" t="n">
        <f aca="false">IS!L39*Allocation!$E$12</f>
        <v>8932.10632089311</v>
      </c>
      <c r="M38" s="34" t="n">
        <f aca="false">IS!M39*Allocation!$E$12</f>
        <v>8024.0439027996</v>
      </c>
      <c r="N38" s="34" t="n">
        <f aca="false">IS!N39*Allocation!$E$12</f>
        <v>7070.852452556</v>
      </c>
      <c r="O38" s="34" t="n">
        <f aca="false">IS!O39*Allocation!$E$12</f>
        <v>6140.22551838745</v>
      </c>
      <c r="P38" s="34" t="n">
        <f aca="false">IS!P39*Allocation!$E$12</f>
        <v>5197.87013518554</v>
      </c>
      <c r="Q38" s="34" t="n">
        <f aca="false">IS!Q39*Allocation!$E$12</f>
        <v>4221.22178687523</v>
      </c>
      <c r="R38" s="34" t="n">
        <f aca="false">IS!R39*Allocation!$E$12</f>
        <v>3185.29377768979</v>
      </c>
      <c r="S38" s="34" t="n">
        <f aca="false">IS!S39*Allocation!$E$12</f>
        <v>2208.51794623781</v>
      </c>
      <c r="T38" s="34" t="n">
        <f aca="false">IS!T39*Allocation!$E$12</f>
        <v>1370.95370548611</v>
      </c>
      <c r="U38" s="34" t="n">
        <f aca="false">IS!U39*Allocation!$E$12</f>
        <v>535.429195001086</v>
      </c>
      <c r="W38" s="224" t="n">
        <f aca="false">SUM(B38:U38)</f>
        <v>170297.430057734</v>
      </c>
    </row>
    <row r="39" customFormat="false" ht="6" hidden="false" customHeight="true" outlineLevel="0" collapsed="false">
      <c r="B39" s="384"/>
      <c r="C39" s="384"/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W39" s="224"/>
    </row>
    <row r="40" customFormat="false" ht="12.75" hidden="false" customHeight="false" outlineLevel="0" collapsed="false">
      <c r="A40" s="223" t="s">
        <v>138</v>
      </c>
      <c r="B40" s="444" t="e">
        <f aca="false">B36-B38</f>
        <v>#VALUE!</v>
      </c>
      <c r="C40" s="444" t="e">
        <f aca="false">C36-C38</f>
        <v>#VALUE!</v>
      </c>
      <c r="D40" s="444" t="e">
        <f aca="false">D36-D38</f>
        <v>#VALUE!</v>
      </c>
      <c r="E40" s="444" t="e">
        <f aca="false">E36-E38</f>
        <v>#VALUE!</v>
      </c>
      <c r="F40" s="444" t="e">
        <f aca="false">F36-F38</f>
        <v>#VALUE!</v>
      </c>
      <c r="G40" s="444" t="e">
        <f aca="false">G36-G38</f>
        <v>#VALUE!</v>
      </c>
      <c r="H40" s="444" t="e">
        <f aca="false">H36-H38</f>
        <v>#VALUE!</v>
      </c>
      <c r="I40" s="444" t="e">
        <f aca="false">I36-I38</f>
        <v>#VALUE!</v>
      </c>
      <c r="J40" s="444" t="e">
        <f aca="false">J36-J38</f>
        <v>#VALUE!</v>
      </c>
      <c r="K40" s="444" t="e">
        <f aca="false">K36-K38</f>
        <v>#VALUE!</v>
      </c>
      <c r="L40" s="444" t="e">
        <f aca="false">L36-L38</f>
        <v>#VALUE!</v>
      </c>
      <c r="M40" s="444" t="e">
        <f aca="false">M36-M38</f>
        <v>#VALUE!</v>
      </c>
      <c r="N40" s="444" t="e">
        <f aca="false">N36-N38</f>
        <v>#VALUE!</v>
      </c>
      <c r="O40" s="444" t="e">
        <f aca="false">O36-O38</f>
        <v>#VALUE!</v>
      </c>
      <c r="P40" s="444" t="e">
        <f aca="false">P36-P38</f>
        <v>#VALUE!</v>
      </c>
      <c r="Q40" s="444" t="e">
        <f aca="false">Q36-Q38</f>
        <v>#VALUE!</v>
      </c>
      <c r="R40" s="444" t="e">
        <f aca="false">R36-R38</f>
        <v>#VALUE!</v>
      </c>
      <c r="S40" s="444" t="e">
        <f aca="false">S36-S38</f>
        <v>#VALUE!</v>
      </c>
      <c r="T40" s="444" t="e">
        <f aca="false">T36-T38</f>
        <v>#VALUE!</v>
      </c>
      <c r="U40" s="444" t="e">
        <f aca="false">U36-U38</f>
        <v>#VALUE!</v>
      </c>
      <c r="V40" s="418"/>
      <c r="W40" s="224" t="e">
        <f aca="false">SUM(B40:U40)</f>
        <v>#VALUE!</v>
      </c>
      <c r="X40" s="418"/>
      <c r="Y40" s="418"/>
      <c r="Z40" s="418"/>
      <c r="AA40" s="418"/>
      <c r="AB40" s="418"/>
      <c r="AC40" s="418"/>
      <c r="AD40" s="418"/>
      <c r="AE40" s="418"/>
      <c r="AF40" s="418"/>
      <c r="AG40" s="418"/>
      <c r="AH40" s="418"/>
      <c r="AI40" s="418"/>
      <c r="AJ40" s="418"/>
      <c r="AK40" s="418"/>
      <c r="AL40" s="418"/>
      <c r="AM40" s="418"/>
      <c r="AN40" s="418"/>
      <c r="AO40" s="418"/>
      <c r="AP40" s="418"/>
      <c r="AQ40" s="418"/>
      <c r="AR40" s="418"/>
      <c r="AS40" s="418"/>
      <c r="AT40" s="418"/>
      <c r="AU40" s="418"/>
      <c r="AV40" s="418"/>
      <c r="AW40" s="418"/>
      <c r="AX40" s="418"/>
      <c r="AY40" s="418"/>
      <c r="AZ40" s="418"/>
      <c r="BA40" s="418"/>
      <c r="BB40" s="418"/>
      <c r="BC40" s="418"/>
      <c r="BD40" s="418"/>
      <c r="BE40" s="418"/>
      <c r="BF40" s="418"/>
      <c r="BG40" s="418"/>
      <c r="BH40" s="418"/>
      <c r="BI40" s="418"/>
      <c r="BJ40" s="418"/>
      <c r="BK40" s="418"/>
      <c r="BL40" s="418"/>
      <c r="BM40" s="418"/>
      <c r="BN40" s="418"/>
      <c r="BO40" s="418"/>
      <c r="BP40" s="418"/>
      <c r="BQ40" s="418"/>
      <c r="BR40" s="418"/>
      <c r="BS40" s="418"/>
      <c r="BT40" s="418"/>
      <c r="BU40" s="418"/>
      <c r="BV40" s="418"/>
      <c r="BW40" s="418"/>
      <c r="BX40" s="418"/>
      <c r="BY40" s="418"/>
      <c r="BZ40" s="418"/>
      <c r="CA40" s="418"/>
      <c r="CB40" s="418"/>
      <c r="CC40" s="418"/>
      <c r="CD40" s="418"/>
      <c r="CE40" s="418"/>
      <c r="CF40" s="418"/>
      <c r="CG40" s="418"/>
      <c r="CH40" s="418"/>
      <c r="CI40" s="418"/>
      <c r="CJ40" s="418"/>
      <c r="CK40" s="418"/>
      <c r="CL40" s="418"/>
      <c r="CM40" s="418"/>
      <c r="CN40" s="418"/>
      <c r="CO40" s="418"/>
      <c r="CP40" s="418"/>
      <c r="CQ40" s="418"/>
      <c r="CR40" s="418"/>
      <c r="CS40" s="418"/>
      <c r="CT40" s="418"/>
      <c r="CU40" s="418"/>
      <c r="CV40" s="418"/>
      <c r="CW40" s="418"/>
      <c r="CX40" s="418"/>
      <c r="CY40" s="418"/>
      <c r="CZ40" s="418"/>
      <c r="DA40" s="418"/>
      <c r="DB40" s="418"/>
      <c r="DC40" s="418"/>
      <c r="DD40" s="418"/>
      <c r="DE40" s="418"/>
      <c r="DF40" s="418"/>
      <c r="DG40" s="418"/>
      <c r="DH40" s="418"/>
      <c r="DI40" s="418"/>
      <c r="DJ40" s="418"/>
      <c r="DK40" s="418"/>
      <c r="DL40" s="418"/>
      <c r="DM40" s="418"/>
      <c r="DN40" s="418"/>
      <c r="DO40" s="418"/>
      <c r="DP40" s="418"/>
      <c r="DQ40" s="418"/>
      <c r="DR40" s="418"/>
      <c r="DS40" s="418"/>
      <c r="DT40" s="418"/>
      <c r="DU40" s="418"/>
      <c r="DV40" s="418"/>
      <c r="DW40" s="418"/>
      <c r="DX40" s="418"/>
      <c r="DY40" s="418"/>
      <c r="DZ40" s="418"/>
      <c r="EA40" s="418"/>
      <c r="EB40" s="418"/>
      <c r="EC40" s="418"/>
      <c r="ED40" s="418"/>
      <c r="EE40" s="418"/>
      <c r="EF40" s="418"/>
      <c r="EG40" s="418"/>
      <c r="EH40" s="418"/>
      <c r="EI40" s="418"/>
      <c r="EJ40" s="418"/>
      <c r="EK40" s="418"/>
      <c r="EL40" s="418"/>
      <c r="EM40" s="418"/>
      <c r="EN40" s="418"/>
      <c r="EO40" s="418"/>
      <c r="EP40" s="418"/>
      <c r="EQ40" s="418"/>
      <c r="ER40" s="418"/>
      <c r="ES40" s="418"/>
      <c r="ET40" s="418"/>
      <c r="EU40" s="418"/>
      <c r="EV40" s="418"/>
      <c r="EW40" s="418"/>
      <c r="EX40" s="418"/>
      <c r="EY40" s="418"/>
      <c r="EZ40" s="418"/>
      <c r="FA40" s="418"/>
      <c r="FB40" s="418"/>
      <c r="FC40" s="418"/>
      <c r="FD40" s="418"/>
      <c r="FE40" s="418"/>
      <c r="FF40" s="418"/>
      <c r="FG40" s="418"/>
      <c r="FH40" s="418"/>
      <c r="FI40" s="418"/>
      <c r="FJ40" s="418"/>
      <c r="FK40" s="418"/>
      <c r="FL40" s="418"/>
      <c r="FM40" s="418"/>
      <c r="FN40" s="418"/>
      <c r="FO40" s="418"/>
      <c r="FP40" s="418"/>
      <c r="FQ40" s="418"/>
      <c r="FR40" s="418"/>
      <c r="FS40" s="418"/>
      <c r="FT40" s="418"/>
      <c r="FU40" s="418"/>
      <c r="FV40" s="418"/>
      <c r="FW40" s="418"/>
      <c r="FX40" s="418"/>
      <c r="FY40" s="418"/>
      <c r="FZ40" s="418"/>
      <c r="GA40" s="418"/>
      <c r="GB40" s="418"/>
      <c r="GC40" s="418"/>
      <c r="GD40" s="418"/>
      <c r="GE40" s="418"/>
      <c r="GF40" s="418"/>
      <c r="GG40" s="418"/>
      <c r="GH40" s="418"/>
      <c r="GI40" s="418"/>
      <c r="GJ40" s="418"/>
      <c r="GK40" s="418"/>
      <c r="GL40" s="418"/>
      <c r="GM40" s="418"/>
      <c r="GN40" s="418"/>
      <c r="GO40" s="418"/>
      <c r="GP40" s="418"/>
      <c r="GQ40" s="418"/>
      <c r="GR40" s="418"/>
      <c r="GS40" s="418"/>
      <c r="GT40" s="418"/>
      <c r="GU40" s="418"/>
      <c r="GV40" s="418"/>
      <c r="GW40" s="418"/>
      <c r="GX40" s="418"/>
      <c r="GY40" s="418"/>
      <c r="GZ40" s="418"/>
      <c r="HA40" s="418"/>
      <c r="HB40" s="418"/>
      <c r="HC40" s="418"/>
      <c r="HD40" s="418"/>
      <c r="HE40" s="418"/>
      <c r="HF40" s="418"/>
      <c r="HG40" s="418"/>
      <c r="HH40" s="418"/>
      <c r="HI40" s="418"/>
      <c r="HJ40" s="418"/>
      <c r="HK40" s="418"/>
      <c r="HL40" s="418"/>
      <c r="HM40" s="418"/>
      <c r="HN40" s="418"/>
      <c r="HO40" s="418"/>
      <c r="HP40" s="418"/>
      <c r="HQ40" s="418"/>
      <c r="HR40" s="418"/>
      <c r="HS40" s="418"/>
      <c r="HT40" s="418"/>
      <c r="HU40" s="418"/>
      <c r="HV40" s="418"/>
      <c r="HW40" s="418"/>
      <c r="HX40" s="418"/>
      <c r="HY40" s="418"/>
      <c r="HZ40" s="418"/>
      <c r="IA40" s="418"/>
      <c r="IB40" s="418"/>
      <c r="IC40" s="418"/>
      <c r="ID40" s="418"/>
      <c r="IE40" s="418"/>
      <c r="IF40" s="418"/>
      <c r="IG40" s="418"/>
      <c r="IH40" s="418"/>
      <c r="II40" s="418"/>
      <c r="IJ40" s="418"/>
      <c r="IK40" s="418"/>
      <c r="IL40" s="418"/>
      <c r="IM40" s="418"/>
      <c r="IN40" s="418"/>
      <c r="IO40" s="418"/>
      <c r="IP40" s="418"/>
      <c r="IQ40" s="418"/>
      <c r="IR40" s="418"/>
      <c r="IS40" s="418"/>
      <c r="IT40" s="418"/>
      <c r="IU40" s="418"/>
      <c r="IV40" s="418"/>
      <c r="IW40" s="418"/>
    </row>
    <row r="41" customFormat="false" ht="12.75" hidden="false" customHeight="false" outlineLevel="0" collapsed="false">
      <c r="A41" s="223"/>
      <c r="B41" s="444"/>
      <c r="C41" s="444"/>
      <c r="D41" s="444"/>
      <c r="E41" s="444"/>
      <c r="F41" s="444"/>
      <c r="G41" s="444"/>
      <c r="H41" s="444"/>
      <c r="I41" s="444"/>
      <c r="J41" s="444"/>
      <c r="K41" s="444"/>
      <c r="L41" s="444"/>
      <c r="M41" s="444"/>
      <c r="N41" s="444"/>
      <c r="O41" s="444"/>
      <c r="P41" s="444"/>
      <c r="Q41" s="444"/>
      <c r="R41" s="444"/>
      <c r="S41" s="444"/>
      <c r="T41" s="444"/>
      <c r="U41" s="444"/>
      <c r="V41" s="418"/>
      <c r="W41" s="224"/>
      <c r="X41" s="418"/>
      <c r="Y41" s="418"/>
      <c r="Z41" s="418"/>
      <c r="AA41" s="418"/>
      <c r="AB41" s="418"/>
      <c r="AC41" s="418"/>
      <c r="AD41" s="418"/>
      <c r="AE41" s="418"/>
      <c r="AF41" s="418"/>
      <c r="AG41" s="418"/>
      <c r="AH41" s="418"/>
      <c r="AI41" s="418"/>
      <c r="AJ41" s="418"/>
      <c r="AK41" s="418"/>
      <c r="AL41" s="418"/>
      <c r="AM41" s="418"/>
      <c r="AN41" s="418"/>
      <c r="AO41" s="418"/>
      <c r="AP41" s="418"/>
      <c r="AQ41" s="418"/>
      <c r="AR41" s="418"/>
      <c r="AS41" s="418"/>
      <c r="AT41" s="418"/>
      <c r="AU41" s="418"/>
      <c r="AV41" s="418"/>
      <c r="AW41" s="418"/>
      <c r="AX41" s="418"/>
      <c r="AY41" s="418"/>
      <c r="AZ41" s="418"/>
      <c r="BA41" s="418"/>
      <c r="BB41" s="418"/>
      <c r="BC41" s="418"/>
      <c r="BD41" s="418"/>
      <c r="BE41" s="418"/>
      <c r="BF41" s="418"/>
      <c r="BG41" s="418"/>
      <c r="BH41" s="418"/>
      <c r="BI41" s="418"/>
      <c r="BJ41" s="418"/>
      <c r="BK41" s="418"/>
      <c r="BL41" s="418"/>
      <c r="BM41" s="418"/>
      <c r="BN41" s="418"/>
      <c r="BO41" s="418"/>
      <c r="BP41" s="418"/>
      <c r="BQ41" s="418"/>
      <c r="BR41" s="418"/>
      <c r="BS41" s="418"/>
      <c r="BT41" s="418"/>
      <c r="BU41" s="418"/>
      <c r="BV41" s="418"/>
      <c r="BW41" s="418"/>
      <c r="BX41" s="418"/>
      <c r="BY41" s="418"/>
      <c r="BZ41" s="418"/>
      <c r="CA41" s="418"/>
      <c r="CB41" s="418"/>
      <c r="CC41" s="418"/>
      <c r="CD41" s="418"/>
      <c r="CE41" s="418"/>
      <c r="CF41" s="418"/>
      <c r="CG41" s="418"/>
      <c r="CH41" s="418"/>
      <c r="CI41" s="418"/>
      <c r="CJ41" s="418"/>
      <c r="CK41" s="418"/>
      <c r="CL41" s="418"/>
      <c r="CM41" s="418"/>
      <c r="CN41" s="418"/>
      <c r="CO41" s="418"/>
      <c r="CP41" s="418"/>
      <c r="CQ41" s="418"/>
      <c r="CR41" s="418"/>
      <c r="CS41" s="418"/>
      <c r="CT41" s="418"/>
      <c r="CU41" s="418"/>
      <c r="CV41" s="418"/>
      <c r="CW41" s="418"/>
      <c r="CX41" s="418"/>
      <c r="CY41" s="418"/>
      <c r="CZ41" s="418"/>
      <c r="DA41" s="418"/>
      <c r="DB41" s="418"/>
      <c r="DC41" s="418"/>
      <c r="DD41" s="418"/>
      <c r="DE41" s="418"/>
      <c r="DF41" s="418"/>
      <c r="DG41" s="418"/>
      <c r="DH41" s="418"/>
      <c r="DI41" s="418"/>
      <c r="DJ41" s="418"/>
      <c r="DK41" s="418"/>
      <c r="DL41" s="418"/>
      <c r="DM41" s="418"/>
      <c r="DN41" s="418"/>
      <c r="DO41" s="418"/>
      <c r="DP41" s="418"/>
      <c r="DQ41" s="418"/>
      <c r="DR41" s="418"/>
      <c r="DS41" s="418"/>
      <c r="DT41" s="418"/>
      <c r="DU41" s="418"/>
      <c r="DV41" s="418"/>
      <c r="DW41" s="418"/>
      <c r="DX41" s="418"/>
      <c r="DY41" s="418"/>
      <c r="DZ41" s="418"/>
      <c r="EA41" s="418"/>
      <c r="EB41" s="418"/>
      <c r="EC41" s="418"/>
      <c r="ED41" s="418"/>
      <c r="EE41" s="418"/>
      <c r="EF41" s="418"/>
      <c r="EG41" s="418"/>
      <c r="EH41" s="418"/>
      <c r="EI41" s="418"/>
      <c r="EJ41" s="418"/>
      <c r="EK41" s="418"/>
      <c r="EL41" s="418"/>
      <c r="EM41" s="418"/>
      <c r="EN41" s="418"/>
      <c r="EO41" s="418"/>
      <c r="EP41" s="418"/>
      <c r="EQ41" s="418"/>
      <c r="ER41" s="418"/>
      <c r="ES41" s="418"/>
      <c r="ET41" s="418"/>
      <c r="EU41" s="418"/>
      <c r="EV41" s="418"/>
      <c r="EW41" s="418"/>
      <c r="EX41" s="418"/>
      <c r="EY41" s="418"/>
      <c r="EZ41" s="418"/>
      <c r="FA41" s="418"/>
      <c r="FB41" s="418"/>
      <c r="FC41" s="418"/>
      <c r="FD41" s="418"/>
      <c r="FE41" s="418"/>
      <c r="FF41" s="418"/>
      <c r="FG41" s="418"/>
      <c r="FH41" s="418"/>
      <c r="FI41" s="418"/>
      <c r="FJ41" s="418"/>
      <c r="FK41" s="418"/>
      <c r="FL41" s="418"/>
      <c r="FM41" s="418"/>
      <c r="FN41" s="418"/>
      <c r="FO41" s="418"/>
      <c r="FP41" s="418"/>
      <c r="FQ41" s="418"/>
      <c r="FR41" s="418"/>
      <c r="FS41" s="418"/>
      <c r="FT41" s="418"/>
      <c r="FU41" s="418"/>
      <c r="FV41" s="418"/>
      <c r="FW41" s="418"/>
      <c r="FX41" s="418"/>
      <c r="FY41" s="418"/>
      <c r="FZ41" s="418"/>
      <c r="GA41" s="418"/>
      <c r="GB41" s="418"/>
      <c r="GC41" s="418"/>
      <c r="GD41" s="418"/>
      <c r="GE41" s="418"/>
      <c r="GF41" s="418"/>
      <c r="GG41" s="418"/>
      <c r="GH41" s="418"/>
      <c r="GI41" s="418"/>
      <c r="GJ41" s="418"/>
      <c r="GK41" s="418"/>
      <c r="GL41" s="418"/>
      <c r="GM41" s="418"/>
      <c r="GN41" s="418"/>
      <c r="GO41" s="418"/>
      <c r="GP41" s="418"/>
      <c r="GQ41" s="418"/>
      <c r="GR41" s="418"/>
      <c r="GS41" s="418"/>
      <c r="GT41" s="418"/>
      <c r="GU41" s="418"/>
      <c r="GV41" s="418"/>
      <c r="GW41" s="418"/>
      <c r="GX41" s="418"/>
      <c r="GY41" s="418"/>
      <c r="GZ41" s="418"/>
      <c r="HA41" s="418"/>
      <c r="HB41" s="418"/>
      <c r="HC41" s="418"/>
      <c r="HD41" s="418"/>
      <c r="HE41" s="418"/>
      <c r="HF41" s="418"/>
      <c r="HG41" s="418"/>
      <c r="HH41" s="418"/>
      <c r="HI41" s="418"/>
      <c r="HJ41" s="418"/>
      <c r="HK41" s="418"/>
      <c r="HL41" s="418"/>
      <c r="HM41" s="418"/>
      <c r="HN41" s="418"/>
      <c r="HO41" s="418"/>
      <c r="HP41" s="418"/>
      <c r="HQ41" s="418"/>
      <c r="HR41" s="418"/>
      <c r="HS41" s="418"/>
      <c r="HT41" s="418"/>
      <c r="HU41" s="418"/>
      <c r="HV41" s="418"/>
      <c r="HW41" s="418"/>
      <c r="HX41" s="418"/>
      <c r="HY41" s="418"/>
      <c r="HZ41" s="418"/>
      <c r="IA41" s="418"/>
      <c r="IB41" s="418"/>
      <c r="IC41" s="418"/>
      <c r="ID41" s="418"/>
      <c r="IE41" s="418"/>
      <c r="IF41" s="418"/>
      <c r="IG41" s="418"/>
      <c r="IH41" s="418"/>
      <c r="II41" s="418"/>
      <c r="IJ41" s="418"/>
      <c r="IK41" s="418"/>
      <c r="IL41" s="418"/>
      <c r="IM41" s="418"/>
      <c r="IN41" s="418"/>
      <c r="IO41" s="418"/>
      <c r="IP41" s="418"/>
      <c r="IQ41" s="418"/>
      <c r="IR41" s="418"/>
      <c r="IS41" s="418"/>
      <c r="IT41" s="418"/>
      <c r="IU41" s="418"/>
      <c r="IV41" s="418"/>
      <c r="IW41" s="418"/>
    </row>
    <row r="42" customFormat="false" ht="12.75" hidden="false" customHeight="false" outlineLevel="0" collapsed="false">
      <c r="A42" s="113" t="s">
        <v>139</v>
      </c>
      <c r="B42" s="34" t="e">
        <f aca="false">B40*-Assumptions!$G$39</f>
        <v>#VALUE!</v>
      </c>
      <c r="C42" s="34" t="e">
        <f aca="false">C40*-Assumptions!$G$39</f>
        <v>#VALUE!</v>
      </c>
      <c r="D42" s="34" t="e">
        <f aca="false">D40*-Assumptions!$G$39</f>
        <v>#VALUE!</v>
      </c>
      <c r="E42" s="34" t="e">
        <f aca="false">E40*-Assumptions!$G$39</f>
        <v>#VALUE!</v>
      </c>
      <c r="F42" s="34" t="e">
        <f aca="false">F40*-Assumptions!$G$39</f>
        <v>#VALUE!</v>
      </c>
      <c r="G42" s="34" t="e">
        <f aca="false">G40*-Assumptions!$G$39</f>
        <v>#VALUE!</v>
      </c>
      <c r="H42" s="34" t="e">
        <f aca="false">H40*-Assumptions!$G$39</f>
        <v>#VALUE!</v>
      </c>
      <c r="I42" s="34" t="e">
        <f aca="false">I40*-Assumptions!$G$39</f>
        <v>#VALUE!</v>
      </c>
      <c r="J42" s="34" t="e">
        <f aca="false">J40*-Assumptions!$G$39</f>
        <v>#VALUE!</v>
      </c>
      <c r="K42" s="34" t="e">
        <f aca="false">K40*-Assumptions!$G$39</f>
        <v>#VALUE!</v>
      </c>
      <c r="L42" s="34" t="e">
        <f aca="false">L40*-Assumptions!$G$39</f>
        <v>#VALUE!</v>
      </c>
      <c r="M42" s="34" t="e">
        <f aca="false">M40*-Assumptions!$G$39</f>
        <v>#VALUE!</v>
      </c>
      <c r="N42" s="34" t="e">
        <f aca="false">N40*-Assumptions!$G$39</f>
        <v>#VALUE!</v>
      </c>
      <c r="O42" s="34" t="e">
        <f aca="false">O40*-Assumptions!$G$39</f>
        <v>#VALUE!</v>
      </c>
      <c r="P42" s="34" t="e">
        <f aca="false">P40*-Assumptions!$G$39</f>
        <v>#VALUE!</v>
      </c>
      <c r="Q42" s="34" t="e">
        <f aca="false">Q40*-Assumptions!$G$39</f>
        <v>#VALUE!</v>
      </c>
      <c r="R42" s="34" t="e">
        <f aca="false">R40*-Assumptions!$G$39</f>
        <v>#VALUE!</v>
      </c>
      <c r="S42" s="34" t="e">
        <f aca="false">S40*-Assumptions!$G$39</f>
        <v>#VALUE!</v>
      </c>
      <c r="T42" s="34" t="e">
        <f aca="false">T40*-Assumptions!$G$39</f>
        <v>#VALUE!</v>
      </c>
      <c r="U42" s="34" t="e">
        <f aca="false">U40*-Assumptions!$G$39</f>
        <v>#VALUE!</v>
      </c>
      <c r="W42" s="224" t="e">
        <f aca="false">SUM(B42:U42)</f>
        <v>#VALUE!</v>
      </c>
    </row>
    <row r="43" customFormat="false" ht="12.75" hidden="false" customHeight="false" outlineLevel="0" collapsed="false">
      <c r="A43" s="113" t="s">
        <v>140</v>
      </c>
      <c r="B43" s="446" t="e">
        <f aca="false">(B40+B42)*-Assumptions!$G$38</f>
        <v>#VALUE!</v>
      </c>
      <c r="C43" s="446" t="e">
        <f aca="false">(C40+C42)*-Assumptions!$G$38</f>
        <v>#VALUE!</v>
      </c>
      <c r="D43" s="446" t="e">
        <f aca="false">(D40+D42)*-Assumptions!$G$38</f>
        <v>#VALUE!</v>
      </c>
      <c r="E43" s="446" t="e">
        <f aca="false">(E40+E42)*-Assumptions!$G$38</f>
        <v>#VALUE!</v>
      </c>
      <c r="F43" s="446" t="e">
        <f aca="false">(F40+F42)*-Assumptions!$G$38</f>
        <v>#VALUE!</v>
      </c>
      <c r="G43" s="446" t="e">
        <f aca="false">(G40+G42)*-Assumptions!$G$38</f>
        <v>#VALUE!</v>
      </c>
      <c r="H43" s="446" t="e">
        <f aca="false">(H40+H42)*-Assumptions!$G$38</f>
        <v>#VALUE!</v>
      </c>
      <c r="I43" s="446" t="e">
        <f aca="false">(I40+I42)*-Assumptions!$G$38</f>
        <v>#VALUE!</v>
      </c>
      <c r="J43" s="446" t="e">
        <f aca="false">(J40+J42)*-Assumptions!$G$38</f>
        <v>#VALUE!</v>
      </c>
      <c r="K43" s="446" t="e">
        <f aca="false">(K40+K42)*-Assumptions!$G$38</f>
        <v>#VALUE!</v>
      </c>
      <c r="L43" s="446" t="e">
        <f aca="false">(L40+L42)*-Assumptions!$G$38</f>
        <v>#VALUE!</v>
      </c>
      <c r="M43" s="446" t="e">
        <f aca="false">(M40+M42)*-Assumptions!$G$38</f>
        <v>#VALUE!</v>
      </c>
      <c r="N43" s="446" t="e">
        <f aca="false">(N40+N42)*-Assumptions!$G$38</f>
        <v>#VALUE!</v>
      </c>
      <c r="O43" s="446" t="e">
        <f aca="false">(O40+O42)*-Assumptions!$G$38</f>
        <v>#VALUE!</v>
      </c>
      <c r="P43" s="446" t="e">
        <f aca="false">(P40+P42)*-Assumptions!$G$38</f>
        <v>#VALUE!</v>
      </c>
      <c r="Q43" s="446" t="e">
        <f aca="false">(Q40+Q42)*-Assumptions!$G$38</f>
        <v>#VALUE!</v>
      </c>
      <c r="R43" s="446" t="e">
        <f aca="false">(R40+R42)*-Assumptions!$G$38</f>
        <v>#VALUE!</v>
      </c>
      <c r="S43" s="446" t="e">
        <f aca="false">(S40+S42)*-Assumptions!$G$38</f>
        <v>#VALUE!</v>
      </c>
      <c r="T43" s="446" t="e">
        <f aca="false">(T40+T42)*-Assumptions!$G$38</f>
        <v>#VALUE!</v>
      </c>
      <c r="U43" s="446" t="e">
        <f aca="false">(U40+U42)*-Assumptions!$G$38</f>
        <v>#VALUE!</v>
      </c>
      <c r="W43" s="224" t="e">
        <f aca="false">SUM(B43:U43)</f>
        <v>#VALUE!</v>
      </c>
    </row>
    <row r="44" customFormat="false" ht="6" hidden="false" customHeight="tru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</row>
    <row r="45" customFormat="false" ht="15.75" hidden="false" customHeight="false" outlineLevel="0" collapsed="false">
      <c r="A45" s="235" t="s">
        <v>232</v>
      </c>
      <c r="B45" s="447" t="e">
        <f aca="false">SUM(B40:B43)</f>
        <v>#VALUE!</v>
      </c>
      <c r="C45" s="447" t="e">
        <f aca="false">SUM(C40:C43)</f>
        <v>#VALUE!</v>
      </c>
      <c r="D45" s="447" t="e">
        <f aca="false">SUM(D40:D43)</f>
        <v>#VALUE!</v>
      </c>
      <c r="E45" s="447" t="e">
        <f aca="false">SUM(E40:E43)</f>
        <v>#VALUE!</v>
      </c>
      <c r="F45" s="447" t="e">
        <f aca="false">SUM(F40:F43)</f>
        <v>#VALUE!</v>
      </c>
      <c r="G45" s="447" t="e">
        <f aca="false">SUM(G40:G43)</f>
        <v>#VALUE!</v>
      </c>
      <c r="H45" s="447" t="e">
        <f aca="false">SUM(H40:H43)</f>
        <v>#VALUE!</v>
      </c>
      <c r="I45" s="447" t="e">
        <f aca="false">SUM(I40:I43)</f>
        <v>#VALUE!</v>
      </c>
      <c r="J45" s="447" t="e">
        <f aca="false">SUM(J40:J43)</f>
        <v>#VALUE!</v>
      </c>
      <c r="K45" s="447" t="e">
        <f aca="false">SUM(K40:K43)</f>
        <v>#VALUE!</v>
      </c>
      <c r="L45" s="447" t="e">
        <f aca="false">SUM(L40:L43)</f>
        <v>#VALUE!</v>
      </c>
      <c r="M45" s="447" t="e">
        <f aca="false">SUM(M40:M43)</f>
        <v>#VALUE!</v>
      </c>
      <c r="N45" s="447" t="e">
        <f aca="false">SUM(N40:N43)</f>
        <v>#VALUE!</v>
      </c>
      <c r="O45" s="447" t="e">
        <f aca="false">SUM(O40:O43)</f>
        <v>#VALUE!</v>
      </c>
      <c r="P45" s="447" t="e">
        <f aca="false">SUM(P40:P43)</f>
        <v>#VALUE!</v>
      </c>
      <c r="Q45" s="447" t="e">
        <f aca="false">SUM(Q40:Q43)</f>
        <v>#VALUE!</v>
      </c>
      <c r="R45" s="447" t="e">
        <f aca="false">SUM(R40:R43)</f>
        <v>#VALUE!</v>
      </c>
      <c r="S45" s="447" t="e">
        <f aca="false">SUM(S40:S43)</f>
        <v>#VALUE!</v>
      </c>
      <c r="T45" s="447" t="e">
        <f aca="false">SUM(T40:T43)</f>
        <v>#VALUE!</v>
      </c>
      <c r="U45" s="447" t="e">
        <f aca="false">SUM(U40:U43)</f>
        <v>#VALUE!</v>
      </c>
      <c r="V45" s="448"/>
      <c r="W45" s="224" t="e">
        <f aca="false">SUM(B45:U45)</f>
        <v>#VALUE!</v>
      </c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8"/>
      <c r="AK45" s="448"/>
      <c r="AL45" s="448"/>
      <c r="AM45" s="448"/>
      <c r="AN45" s="448"/>
      <c r="AO45" s="448"/>
      <c r="AP45" s="448"/>
      <c r="AQ45" s="448"/>
      <c r="AR45" s="448"/>
      <c r="AS45" s="448"/>
      <c r="AT45" s="448"/>
      <c r="AU45" s="448"/>
      <c r="AV45" s="448"/>
      <c r="AW45" s="448"/>
      <c r="AX45" s="448"/>
      <c r="AY45" s="448"/>
      <c r="AZ45" s="448"/>
      <c r="BA45" s="448"/>
      <c r="BB45" s="448"/>
      <c r="BC45" s="448"/>
      <c r="BD45" s="448"/>
      <c r="BE45" s="448"/>
      <c r="BF45" s="448"/>
      <c r="BG45" s="448"/>
      <c r="BH45" s="448"/>
      <c r="BI45" s="448"/>
      <c r="BJ45" s="448"/>
      <c r="BK45" s="448"/>
      <c r="BL45" s="448"/>
      <c r="BM45" s="448"/>
      <c r="BN45" s="448"/>
      <c r="BO45" s="448"/>
      <c r="BP45" s="448"/>
      <c r="BQ45" s="448"/>
      <c r="BR45" s="448"/>
      <c r="BS45" s="448"/>
      <c r="BT45" s="448"/>
      <c r="BU45" s="448"/>
      <c r="BV45" s="448"/>
      <c r="BW45" s="448"/>
      <c r="BX45" s="448"/>
      <c r="BY45" s="448"/>
      <c r="BZ45" s="448"/>
      <c r="CA45" s="448"/>
      <c r="CB45" s="448"/>
      <c r="CC45" s="448"/>
      <c r="CD45" s="448"/>
      <c r="CE45" s="448"/>
      <c r="CF45" s="448"/>
      <c r="CG45" s="448"/>
      <c r="CH45" s="448"/>
      <c r="CI45" s="448"/>
      <c r="CJ45" s="448"/>
      <c r="CK45" s="448"/>
      <c r="CL45" s="448"/>
      <c r="CM45" s="448"/>
      <c r="CN45" s="448"/>
      <c r="CO45" s="448"/>
      <c r="CP45" s="448"/>
      <c r="CQ45" s="448"/>
      <c r="CR45" s="448"/>
      <c r="CS45" s="448"/>
      <c r="CT45" s="448"/>
      <c r="CU45" s="448"/>
      <c r="CV45" s="448"/>
      <c r="CW45" s="448"/>
      <c r="CX45" s="448"/>
      <c r="CY45" s="448"/>
      <c r="CZ45" s="448"/>
      <c r="DA45" s="448"/>
      <c r="DB45" s="448"/>
      <c r="DC45" s="448"/>
      <c r="DD45" s="448"/>
      <c r="DE45" s="448"/>
      <c r="DF45" s="448"/>
      <c r="DG45" s="448"/>
      <c r="DH45" s="448"/>
      <c r="DI45" s="448"/>
      <c r="DJ45" s="448"/>
      <c r="DK45" s="448"/>
      <c r="DL45" s="448"/>
      <c r="DM45" s="448"/>
      <c r="DN45" s="448"/>
      <c r="DO45" s="448"/>
      <c r="DP45" s="448"/>
      <c r="DQ45" s="448"/>
      <c r="DR45" s="448"/>
      <c r="DS45" s="448"/>
      <c r="DT45" s="448"/>
      <c r="DU45" s="448"/>
      <c r="DV45" s="448"/>
      <c r="DW45" s="448"/>
      <c r="DX45" s="448"/>
      <c r="DY45" s="448"/>
      <c r="DZ45" s="448"/>
      <c r="EA45" s="448"/>
      <c r="EB45" s="448"/>
      <c r="EC45" s="448"/>
      <c r="ED45" s="448"/>
      <c r="EE45" s="448"/>
      <c r="EF45" s="448"/>
      <c r="EG45" s="448"/>
      <c r="EH45" s="448"/>
      <c r="EI45" s="448"/>
      <c r="EJ45" s="448"/>
      <c r="EK45" s="448"/>
      <c r="EL45" s="448"/>
      <c r="EM45" s="448"/>
      <c r="EN45" s="448"/>
      <c r="EO45" s="448"/>
      <c r="EP45" s="448"/>
      <c r="EQ45" s="448"/>
      <c r="ER45" s="448"/>
      <c r="ES45" s="448"/>
      <c r="ET45" s="448"/>
      <c r="EU45" s="448"/>
      <c r="EV45" s="448"/>
      <c r="EW45" s="448"/>
      <c r="EX45" s="448"/>
      <c r="EY45" s="448"/>
      <c r="EZ45" s="448"/>
      <c r="FA45" s="448"/>
      <c r="FB45" s="448"/>
      <c r="FC45" s="448"/>
      <c r="FD45" s="448"/>
      <c r="FE45" s="448"/>
      <c r="FF45" s="448"/>
      <c r="FG45" s="448"/>
      <c r="FH45" s="448"/>
      <c r="FI45" s="448"/>
      <c r="FJ45" s="448"/>
      <c r="FK45" s="448"/>
      <c r="FL45" s="448"/>
      <c r="FM45" s="448"/>
      <c r="FN45" s="448"/>
      <c r="FO45" s="448"/>
      <c r="FP45" s="448"/>
      <c r="FQ45" s="448"/>
      <c r="FR45" s="448"/>
      <c r="FS45" s="448"/>
      <c r="FT45" s="448"/>
      <c r="FU45" s="448"/>
      <c r="FV45" s="448"/>
      <c r="FW45" s="448"/>
      <c r="FX45" s="448"/>
      <c r="FY45" s="448"/>
      <c r="FZ45" s="448"/>
      <c r="GA45" s="448"/>
      <c r="GB45" s="448"/>
      <c r="GC45" s="448"/>
      <c r="GD45" s="448"/>
      <c r="GE45" s="448"/>
      <c r="GF45" s="448"/>
      <c r="GG45" s="448"/>
      <c r="GH45" s="448"/>
      <c r="GI45" s="448"/>
      <c r="GJ45" s="448"/>
      <c r="GK45" s="448"/>
      <c r="GL45" s="448"/>
      <c r="GM45" s="448"/>
      <c r="GN45" s="448"/>
      <c r="GO45" s="448"/>
      <c r="GP45" s="448"/>
      <c r="GQ45" s="448"/>
      <c r="GR45" s="448"/>
      <c r="GS45" s="448"/>
      <c r="GT45" s="448"/>
      <c r="GU45" s="448"/>
      <c r="GV45" s="448"/>
      <c r="GW45" s="448"/>
      <c r="GX45" s="448"/>
      <c r="GY45" s="448"/>
      <c r="GZ45" s="448"/>
      <c r="HA45" s="448"/>
      <c r="HB45" s="448"/>
      <c r="HC45" s="448"/>
      <c r="HD45" s="448"/>
      <c r="HE45" s="448"/>
      <c r="HF45" s="448"/>
      <c r="HG45" s="448"/>
      <c r="HH45" s="448"/>
      <c r="HI45" s="448"/>
      <c r="HJ45" s="448"/>
      <c r="HK45" s="448"/>
      <c r="HL45" s="448"/>
      <c r="HM45" s="448"/>
      <c r="HN45" s="448"/>
      <c r="HO45" s="448"/>
      <c r="HP45" s="448"/>
      <c r="HQ45" s="448"/>
      <c r="HR45" s="448"/>
      <c r="HS45" s="448"/>
      <c r="HT45" s="448"/>
      <c r="HU45" s="448"/>
      <c r="HV45" s="448"/>
      <c r="HW45" s="448"/>
      <c r="HX45" s="448"/>
      <c r="HY45" s="448"/>
      <c r="HZ45" s="448"/>
      <c r="IA45" s="448"/>
      <c r="IB45" s="448"/>
      <c r="IC45" s="448"/>
      <c r="ID45" s="448"/>
      <c r="IE45" s="448"/>
      <c r="IF45" s="448"/>
      <c r="IG45" s="448"/>
      <c r="IH45" s="448"/>
      <c r="II45" s="448"/>
      <c r="IJ45" s="448"/>
      <c r="IK45" s="448"/>
      <c r="IL45" s="448"/>
      <c r="IM45" s="448"/>
      <c r="IN45" s="448"/>
      <c r="IO45" s="448"/>
      <c r="IP45" s="448"/>
      <c r="IQ45" s="448"/>
      <c r="IR45" s="448"/>
      <c r="IS45" s="448"/>
      <c r="IT45" s="448"/>
      <c r="IU45" s="448"/>
      <c r="IV45" s="448"/>
      <c r="IW45" s="448"/>
    </row>
    <row r="46" customFormat="false" ht="9" hidden="false" customHeight="false" outlineLevel="1" collapsed="false">
      <c r="A46" s="441"/>
      <c r="B46" s="449"/>
      <c r="C46" s="449"/>
      <c r="D46" s="449"/>
      <c r="E46" s="449"/>
      <c r="F46" s="449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0"/>
      <c r="W46" s="440"/>
      <c r="X46" s="440"/>
      <c r="Y46" s="440"/>
      <c r="Z46" s="440"/>
      <c r="AA46" s="440"/>
      <c r="AB46" s="440"/>
      <c r="AC46" s="440"/>
      <c r="AD46" s="440"/>
      <c r="AE46" s="440"/>
      <c r="AF46" s="440"/>
      <c r="AG46" s="440"/>
      <c r="AH46" s="440"/>
      <c r="AI46" s="440"/>
      <c r="AJ46" s="440"/>
      <c r="AK46" s="440"/>
      <c r="AL46" s="440"/>
      <c r="AM46" s="440"/>
      <c r="AN46" s="440"/>
      <c r="AO46" s="440"/>
      <c r="AP46" s="440"/>
      <c r="AQ46" s="440"/>
      <c r="AR46" s="440"/>
      <c r="AS46" s="440"/>
      <c r="AT46" s="440"/>
      <c r="AU46" s="440"/>
      <c r="AV46" s="440"/>
      <c r="AW46" s="440"/>
      <c r="AX46" s="440"/>
      <c r="AY46" s="440"/>
      <c r="AZ46" s="440"/>
      <c r="BA46" s="440"/>
      <c r="BB46" s="440"/>
      <c r="BC46" s="440"/>
      <c r="BD46" s="440"/>
      <c r="BE46" s="440"/>
      <c r="BF46" s="440"/>
      <c r="BG46" s="440"/>
      <c r="BH46" s="440"/>
      <c r="BI46" s="440"/>
      <c r="BJ46" s="440"/>
      <c r="BK46" s="440"/>
      <c r="BL46" s="440"/>
      <c r="BM46" s="440"/>
      <c r="BN46" s="440"/>
      <c r="BO46" s="440"/>
      <c r="BP46" s="440"/>
      <c r="BQ46" s="440"/>
      <c r="BR46" s="440"/>
      <c r="BS46" s="440"/>
      <c r="BT46" s="440"/>
      <c r="BU46" s="440"/>
      <c r="BV46" s="440"/>
      <c r="BW46" s="440"/>
      <c r="BX46" s="440"/>
      <c r="BY46" s="440"/>
      <c r="BZ46" s="440"/>
      <c r="CA46" s="440"/>
      <c r="CB46" s="440"/>
      <c r="CC46" s="440"/>
      <c r="CD46" s="440"/>
      <c r="CE46" s="440"/>
      <c r="CF46" s="440"/>
      <c r="CG46" s="440"/>
      <c r="CH46" s="440"/>
      <c r="CI46" s="440"/>
      <c r="CJ46" s="440"/>
      <c r="CK46" s="440"/>
      <c r="CL46" s="440"/>
      <c r="CM46" s="440"/>
      <c r="CN46" s="440"/>
      <c r="CO46" s="440"/>
      <c r="CP46" s="440"/>
      <c r="CQ46" s="440"/>
      <c r="CR46" s="440"/>
      <c r="CS46" s="440"/>
      <c r="CT46" s="440"/>
      <c r="CU46" s="440"/>
      <c r="CV46" s="440"/>
      <c r="CW46" s="440"/>
      <c r="CX46" s="440"/>
      <c r="CY46" s="440"/>
      <c r="CZ46" s="440"/>
      <c r="DA46" s="440"/>
      <c r="DB46" s="440"/>
      <c r="DC46" s="440"/>
      <c r="DD46" s="440"/>
      <c r="DE46" s="440"/>
      <c r="DF46" s="440"/>
      <c r="DG46" s="440"/>
      <c r="DH46" s="440"/>
      <c r="DI46" s="440"/>
      <c r="DJ46" s="440"/>
      <c r="DK46" s="440"/>
      <c r="DL46" s="440"/>
      <c r="DM46" s="440"/>
      <c r="DN46" s="440"/>
      <c r="DO46" s="440"/>
      <c r="DP46" s="440"/>
      <c r="DQ46" s="440"/>
      <c r="DR46" s="440"/>
      <c r="DS46" s="440"/>
      <c r="DT46" s="440"/>
      <c r="DU46" s="440"/>
      <c r="DV46" s="440"/>
      <c r="DW46" s="440"/>
      <c r="DX46" s="440"/>
      <c r="DY46" s="440"/>
      <c r="DZ46" s="440"/>
      <c r="EA46" s="440"/>
      <c r="EB46" s="440"/>
      <c r="EC46" s="440"/>
      <c r="ED46" s="440"/>
      <c r="EE46" s="440"/>
      <c r="EF46" s="440"/>
      <c r="EG46" s="440"/>
      <c r="EH46" s="440"/>
      <c r="EI46" s="440"/>
      <c r="EJ46" s="440"/>
      <c r="EK46" s="440"/>
      <c r="EL46" s="440"/>
      <c r="EM46" s="440"/>
      <c r="EN46" s="440"/>
      <c r="EO46" s="440"/>
      <c r="EP46" s="440"/>
      <c r="EQ46" s="440"/>
      <c r="ER46" s="440"/>
      <c r="ES46" s="440"/>
      <c r="ET46" s="440"/>
      <c r="EU46" s="440"/>
      <c r="EV46" s="440"/>
      <c r="EW46" s="440"/>
      <c r="EX46" s="440"/>
      <c r="EY46" s="440"/>
      <c r="EZ46" s="440"/>
      <c r="FA46" s="440"/>
      <c r="FB46" s="440"/>
      <c r="FC46" s="440"/>
      <c r="FD46" s="440"/>
      <c r="FE46" s="440"/>
      <c r="FF46" s="440"/>
      <c r="FG46" s="440"/>
      <c r="FH46" s="440"/>
      <c r="FI46" s="440"/>
      <c r="FJ46" s="440"/>
      <c r="FK46" s="440"/>
      <c r="FL46" s="440"/>
      <c r="FM46" s="440"/>
      <c r="FN46" s="440"/>
      <c r="FO46" s="440"/>
      <c r="FP46" s="440"/>
      <c r="FQ46" s="440"/>
      <c r="FR46" s="440"/>
      <c r="FS46" s="440"/>
      <c r="FT46" s="440"/>
      <c r="FU46" s="440"/>
      <c r="FV46" s="440"/>
      <c r="FW46" s="440"/>
      <c r="FX46" s="440"/>
      <c r="FY46" s="440"/>
      <c r="FZ46" s="440"/>
      <c r="GA46" s="440"/>
      <c r="GB46" s="440"/>
      <c r="GC46" s="440"/>
      <c r="GD46" s="440"/>
      <c r="GE46" s="440"/>
      <c r="GF46" s="440"/>
      <c r="GG46" s="440"/>
      <c r="GH46" s="440"/>
      <c r="GI46" s="440"/>
      <c r="GJ46" s="440"/>
      <c r="GK46" s="440"/>
      <c r="GL46" s="440"/>
      <c r="GM46" s="440"/>
      <c r="GN46" s="440"/>
      <c r="GO46" s="440"/>
      <c r="GP46" s="440"/>
      <c r="GQ46" s="440"/>
      <c r="GR46" s="440"/>
      <c r="GS46" s="440"/>
      <c r="GT46" s="440"/>
      <c r="GU46" s="440"/>
      <c r="GV46" s="440"/>
      <c r="GW46" s="440"/>
      <c r="GX46" s="440"/>
      <c r="GY46" s="440"/>
      <c r="GZ46" s="440"/>
      <c r="HA46" s="440"/>
      <c r="HB46" s="440"/>
      <c r="HC46" s="440"/>
      <c r="HD46" s="440"/>
      <c r="HE46" s="440"/>
      <c r="HF46" s="440"/>
      <c r="HG46" s="440"/>
      <c r="HH46" s="440"/>
      <c r="HI46" s="440"/>
      <c r="HJ46" s="440"/>
      <c r="HK46" s="440"/>
      <c r="HL46" s="440"/>
      <c r="HM46" s="440"/>
      <c r="HN46" s="440"/>
      <c r="HO46" s="440"/>
      <c r="HP46" s="440"/>
      <c r="HQ46" s="440"/>
      <c r="HR46" s="440"/>
      <c r="HS46" s="440"/>
      <c r="HT46" s="440"/>
      <c r="HU46" s="440"/>
      <c r="HV46" s="440"/>
      <c r="HW46" s="440"/>
      <c r="HX46" s="440"/>
      <c r="HY46" s="440"/>
      <c r="HZ46" s="440"/>
      <c r="IA46" s="440"/>
      <c r="IB46" s="440"/>
      <c r="IC46" s="440"/>
      <c r="ID46" s="440"/>
      <c r="IE46" s="440"/>
      <c r="IF46" s="440"/>
      <c r="IG46" s="440"/>
      <c r="IH46" s="440"/>
      <c r="II46" s="440"/>
      <c r="IJ46" s="440"/>
      <c r="IK46" s="440"/>
      <c r="IL46" s="440"/>
      <c r="IM46" s="440"/>
      <c r="IN46" s="440"/>
      <c r="IO46" s="440"/>
      <c r="IP46" s="440"/>
      <c r="IQ46" s="440"/>
      <c r="IR46" s="440"/>
      <c r="IS46" s="440"/>
      <c r="IT46" s="440"/>
      <c r="IU46" s="440"/>
      <c r="IV46" s="440"/>
      <c r="IW46" s="440"/>
    </row>
    <row r="47" customFormat="false" ht="12.75" hidden="false" customHeight="false" outlineLevel="0" collapsed="false">
      <c r="A47" s="223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2.75" hidden="false" customHeight="false" outlineLevel="1" collapsed="false">
      <c r="A48" s="383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8.75" hidden="false" customHeight="false" outlineLevel="1" collapsed="false">
      <c r="A49" s="450" t="s">
        <v>267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false" outlineLevel="1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3.5" hidden="false" customHeight="false" outlineLevel="1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5" t="s">
        <v>161</v>
      </c>
    </row>
    <row r="54" customFormat="false" ht="12.75" hidden="false" customHeight="false" outlineLevel="1" collapsed="false">
      <c r="A54" s="379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228"/>
    </row>
    <row r="55" customFormat="false" ht="12.75" hidden="false" customHeight="false" outlineLevel="1" collapsed="false">
      <c r="A55" s="383" t="s">
        <v>234</v>
      </c>
      <c r="B55" s="384" t="e">
        <f aca="false">B32-B12</f>
        <v>#VALUE!</v>
      </c>
      <c r="C55" s="384" t="e">
        <f aca="false">C32-C12</f>
        <v>#VALUE!</v>
      </c>
      <c r="D55" s="384" t="e">
        <f aca="false">D32-D12</f>
        <v>#VALUE!</v>
      </c>
      <c r="E55" s="26" t="n">
        <f aca="false">E32</f>
        <v>36749.8820901818</v>
      </c>
      <c r="F55" s="26" t="n">
        <f aca="false">F32</f>
        <v>38679.9512749451</v>
      </c>
      <c r="G55" s="26" t="n">
        <f aca="false">G32</f>
        <v>39082.7432789299</v>
      </c>
      <c r="H55" s="26" t="n">
        <f aca="false">H32</f>
        <v>39578.8310920113</v>
      </c>
      <c r="I55" s="26" t="n">
        <f aca="false">I32</f>
        <v>40079.9256682797</v>
      </c>
      <c r="J55" s="26" t="n">
        <f aca="false">J32</f>
        <v>40586.0577643485</v>
      </c>
      <c r="K55" s="26" t="n">
        <f aca="false">K32</f>
        <v>41097.2575277851</v>
      </c>
      <c r="L55" s="26" t="n">
        <f aca="false">L32</f>
        <v>41884.9301099753</v>
      </c>
      <c r="M55" s="26" t="n">
        <f aca="false">M32</f>
        <v>42686.3437283</v>
      </c>
      <c r="N55" s="26" t="n">
        <f aca="false">N32</f>
        <v>43148.4526125206</v>
      </c>
      <c r="O55" s="26" t="n">
        <f aca="false">O32</f>
        <v>43978.059224506</v>
      </c>
      <c r="P55" s="26" t="n">
        <f aca="false">P32</f>
        <v>44380.5234319996</v>
      </c>
      <c r="Q55" s="26" t="n">
        <f aca="false">Q32</f>
        <v>45583.3869575424</v>
      </c>
      <c r="R55" s="26" t="n">
        <f aca="false">R32</f>
        <v>46207.0178181512</v>
      </c>
      <c r="S55" s="26" t="n">
        <f aca="false">S32</f>
        <v>46837.8204769253</v>
      </c>
      <c r="T55" s="26" t="n">
        <f aca="false">T32</f>
        <v>47475.8543558646</v>
      </c>
      <c r="U55" s="26" t="n">
        <f aca="false">U32</f>
        <v>48121.1784550085</v>
      </c>
      <c r="W55" s="227" t="e">
        <f aca="false">SUM(B55:U55)</f>
        <v>#VALUE!</v>
      </c>
    </row>
    <row r="56" customFormat="false" ht="12.75" hidden="false" customHeight="false" outlineLevel="0" collapsed="false">
      <c r="A56" s="383" t="s">
        <v>186</v>
      </c>
      <c r="B56" s="384" t="n">
        <f aca="false">B27</f>
        <v>174.46</v>
      </c>
      <c r="C56" s="384" t="n">
        <f aca="false">C27</f>
        <v>348.92</v>
      </c>
      <c r="D56" s="384" t="n">
        <f aca="false">D27</f>
        <v>436.15</v>
      </c>
      <c r="E56" s="384" t="n">
        <f aca="false">E27</f>
        <v>436.15</v>
      </c>
      <c r="F56" s="384" t="n">
        <f aca="false">F27</f>
        <v>436.15</v>
      </c>
      <c r="G56" s="384" t="n">
        <f aca="false">G27</f>
        <v>523.38</v>
      </c>
      <c r="H56" s="384" t="n">
        <f aca="false">H27</f>
        <v>523.38</v>
      </c>
      <c r="I56" s="384" t="n">
        <f aca="false">I27</f>
        <v>523.38</v>
      </c>
      <c r="J56" s="384" t="n">
        <f aca="false">J27</f>
        <v>523.38</v>
      </c>
      <c r="K56" s="384" t="n">
        <f aca="false">K27</f>
        <v>523.38</v>
      </c>
      <c r="L56" s="384" t="n">
        <f aca="false">L27</f>
        <v>523.38</v>
      </c>
      <c r="M56" s="384" t="n">
        <f aca="false">M27</f>
        <v>523.38</v>
      </c>
      <c r="N56" s="384" t="n">
        <f aca="false">N27</f>
        <v>872.3</v>
      </c>
      <c r="O56" s="384" t="n">
        <f aca="false">O27</f>
        <v>872.3</v>
      </c>
      <c r="P56" s="384" t="n">
        <f aca="false">P27</f>
        <v>1308.45</v>
      </c>
      <c r="Q56" s="384" t="n">
        <f aca="false">Q27</f>
        <v>743.931045</v>
      </c>
      <c r="R56" s="384" t="n">
        <f aca="false">R27</f>
        <v>758.8096659</v>
      </c>
      <c r="S56" s="384" t="n">
        <f aca="false">S27</f>
        <v>773.985859218</v>
      </c>
      <c r="T56" s="384" t="n">
        <f aca="false">T27</f>
        <v>789.46557640236</v>
      </c>
      <c r="U56" s="384" t="n">
        <f aca="false">U27</f>
        <v>805.254887930407</v>
      </c>
      <c r="W56" s="227" t="n">
        <f aca="false">SUM(B56:U56)</f>
        <v>12419.9870344508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83" t="s">
        <v>187</v>
      </c>
      <c r="B57" s="451" t="n">
        <v>-92.2251014</v>
      </c>
      <c r="C57" s="384" t="n">
        <f aca="false">-B56</f>
        <v>-174.46</v>
      </c>
      <c r="D57" s="384" t="n">
        <f aca="false">-C56</f>
        <v>-348.92</v>
      </c>
      <c r="E57" s="384" t="n">
        <f aca="false">-D56</f>
        <v>-436.15</v>
      </c>
      <c r="F57" s="384" t="n">
        <f aca="false">-E56</f>
        <v>-436.15</v>
      </c>
      <c r="G57" s="384" t="n">
        <f aca="false">-F56</f>
        <v>-436.15</v>
      </c>
      <c r="H57" s="384" t="n">
        <f aca="false">-G56</f>
        <v>-523.38</v>
      </c>
      <c r="I57" s="384" t="n">
        <f aca="false">-H56</f>
        <v>-523.38</v>
      </c>
      <c r="J57" s="384" t="n">
        <f aca="false">-I56</f>
        <v>-523.38</v>
      </c>
      <c r="K57" s="384" t="n">
        <f aca="false">-J56</f>
        <v>-523.38</v>
      </c>
      <c r="L57" s="384" t="n">
        <f aca="false">-K56</f>
        <v>-523.38</v>
      </c>
      <c r="M57" s="384" t="n">
        <f aca="false">-L56</f>
        <v>-523.38</v>
      </c>
      <c r="N57" s="384" t="n">
        <f aca="false">-M56</f>
        <v>-523.38</v>
      </c>
      <c r="O57" s="384" t="n">
        <f aca="false">-N56</f>
        <v>-872.3</v>
      </c>
      <c r="P57" s="384" t="n">
        <f aca="false">-O56</f>
        <v>-872.3</v>
      </c>
      <c r="Q57" s="384" t="n">
        <f aca="false">-P56</f>
        <v>-1308.45</v>
      </c>
      <c r="R57" s="384" t="n">
        <f aca="false">-Q56</f>
        <v>-743.931045</v>
      </c>
      <c r="S57" s="384" t="n">
        <f aca="false">-R56</f>
        <v>-758.8096659</v>
      </c>
      <c r="T57" s="384" t="n">
        <f aca="false">-S56</f>
        <v>-773.985859218</v>
      </c>
      <c r="U57" s="384" t="n">
        <f aca="false">-T56</f>
        <v>-789.46557640236</v>
      </c>
      <c r="W57" s="227" t="n">
        <f aca="false">SUM(B57:U57)</f>
        <v>-11706.9572479204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1" collapsed="false">
      <c r="A58" s="383" t="s">
        <v>235</v>
      </c>
      <c r="B58" s="452" t="n">
        <f aca="false">-Debt!B77*Allocation!$E$12</f>
        <v>-16751.3912107387</v>
      </c>
      <c r="C58" s="452" t="n">
        <f aca="false">-Debt!C77*Allocation!$E$12</f>
        <v>-16737.6850955997</v>
      </c>
      <c r="D58" s="452" t="n">
        <f aca="false">-Debt!D77*Allocation!$E$12</f>
        <v>-16659.3865734809</v>
      </c>
      <c r="E58" s="452" t="n">
        <f aca="false">-Debt!E77*Allocation!$E$12</f>
        <v>-16421.7794742494</v>
      </c>
      <c r="F58" s="452" t="n">
        <f aca="false">-Debt!F77*Allocation!$E$12</f>
        <v>-17185.4783053095</v>
      </c>
      <c r="G58" s="452" t="n">
        <f aca="false">-Debt!G77*Allocation!$E$12</f>
        <v>-17284.565919098</v>
      </c>
      <c r="H58" s="452" t="n">
        <f aca="false">-Debt!H77*Allocation!$E$12</f>
        <v>-17176.031804512</v>
      </c>
      <c r="I58" s="452" t="n">
        <f aca="false">-Debt!I77*Allocation!$E$12</f>
        <v>-17336.1959205092</v>
      </c>
      <c r="J58" s="452" t="n">
        <f aca="false">-Debt!J77*Allocation!$E$12</f>
        <v>-17210.0677904454</v>
      </c>
      <c r="K58" s="452" t="n">
        <f aca="false">-Debt!K77*Allocation!$E$12</f>
        <v>-17408.4816175789</v>
      </c>
      <c r="L58" s="452" t="n">
        <f aca="false">-Debt!L77*Allocation!$E$12</f>
        <v>-17246.966587651</v>
      </c>
      <c r="M58" s="452" t="n">
        <f aca="false">-Debt!M77*Allocation!$E$12</f>
        <v>-16338.9041695575</v>
      </c>
      <c r="N58" s="452" t="n">
        <f aca="false">-Debt!N77*Allocation!$E$12</f>
        <v>-15385.7127193139</v>
      </c>
      <c r="O58" s="452" t="n">
        <f aca="false">-Debt!O77*Allocation!$E$12</f>
        <v>-14455.0857851454</v>
      </c>
      <c r="P58" s="452" t="n">
        <f aca="false">-Debt!P77*Allocation!$E$12</f>
        <v>-13928.4734152814</v>
      </c>
      <c r="Q58" s="452" t="n">
        <f aca="false">-Debt!Q77*Allocation!$E$12</f>
        <v>-13367.568080309</v>
      </c>
      <c r="R58" s="452" t="n">
        <f aca="false">-Debt!R77*Allocation!$E$12</f>
        <v>-12331.6400711235</v>
      </c>
      <c r="S58" s="452" t="n">
        <f aca="false">-Debt!S77*Allocation!$E$12</f>
        <v>-9691.89218631995</v>
      </c>
      <c r="T58" s="452" t="n">
        <f aca="false">-Debt!T77*Allocation!$E$12</f>
        <v>-8854.32794556825</v>
      </c>
      <c r="U58" s="452" t="n">
        <f aca="false">-Debt!U77*Allocation!$E$12</f>
        <v>-7187.31740840744</v>
      </c>
      <c r="W58" s="227" t="n">
        <f aca="false">SUM(B58:U58)</f>
        <v>-298958.952080199</v>
      </c>
    </row>
    <row r="59" customFormat="false" ht="12.75" hidden="false" customHeight="false" outlineLevel="1" collapsed="false">
      <c r="A59" s="383"/>
      <c r="B59" s="455"/>
      <c r="C59" s="455"/>
      <c r="D59" s="455"/>
      <c r="E59" s="455"/>
      <c r="F59" s="455"/>
      <c r="G59" s="455"/>
      <c r="H59" s="455"/>
      <c r="I59" s="455"/>
      <c r="J59" s="455"/>
      <c r="K59" s="455"/>
      <c r="L59" s="455"/>
      <c r="M59" s="455"/>
      <c r="N59" s="455"/>
      <c r="O59" s="455"/>
      <c r="P59" s="455"/>
      <c r="Q59" s="455"/>
      <c r="R59" s="455"/>
      <c r="S59" s="455"/>
      <c r="T59" s="455"/>
      <c r="U59" s="455"/>
      <c r="W59" s="376"/>
    </row>
    <row r="60" customFormat="false" ht="12.75" hidden="false" customHeight="false" outlineLevel="1" collapsed="false">
      <c r="A60" s="379" t="s">
        <v>236</v>
      </c>
      <c r="B60" s="453" t="e">
        <f aca="false">SUM(B55:B58)</f>
        <v>#VALUE!</v>
      </c>
      <c r="C60" s="453" t="e">
        <f aca="false">SUM(C55:C58)</f>
        <v>#VALUE!</v>
      </c>
      <c r="D60" s="453" t="e">
        <f aca="false">SUM(D55:D58)</f>
        <v>#VALUE!</v>
      </c>
      <c r="E60" s="453" t="n">
        <f aca="false">SUM(E55:E58)</f>
        <v>20328.1026159324</v>
      </c>
      <c r="F60" s="453" t="n">
        <f aca="false">SUM(F55:F58)</f>
        <v>21494.4729696355</v>
      </c>
      <c r="G60" s="453" t="n">
        <f aca="false">SUM(G55:G58)</f>
        <v>21885.407359832</v>
      </c>
      <c r="H60" s="453" t="n">
        <f aca="false">SUM(H55:H58)</f>
        <v>22402.7992874993</v>
      </c>
      <c r="I60" s="453" t="n">
        <f aca="false">SUM(I55:I58)</f>
        <v>22743.7297477706</v>
      </c>
      <c r="J60" s="453" t="n">
        <f aca="false">SUM(J55:J58)</f>
        <v>23375.9899739031</v>
      </c>
      <c r="K60" s="453" t="n">
        <f aca="false">SUM(K55:K58)</f>
        <v>23688.7759102062</v>
      </c>
      <c r="L60" s="453" t="n">
        <f aca="false">SUM(L55:L58)</f>
        <v>24637.9635223242</v>
      </c>
      <c r="M60" s="453" t="n">
        <f aca="false">SUM(M55:M58)</f>
        <v>26347.4395587424</v>
      </c>
      <c r="N60" s="453" t="n">
        <f aca="false">SUM(N55:N58)</f>
        <v>28111.6598932067</v>
      </c>
      <c r="O60" s="453" t="n">
        <f aca="false">SUM(O55:O58)</f>
        <v>29522.9734393606</v>
      </c>
      <c r="P60" s="453" t="n">
        <f aca="false">SUM(P55:P58)</f>
        <v>30888.2000167183</v>
      </c>
      <c r="Q60" s="453" t="n">
        <f aca="false">SUM(Q55:Q58)</f>
        <v>31651.2999222335</v>
      </c>
      <c r="R60" s="453" t="n">
        <f aca="false">SUM(R55:R58)</f>
        <v>33890.2563679277</v>
      </c>
      <c r="S60" s="453" t="n">
        <f aca="false">SUM(S55:S58)</f>
        <v>37161.1044839234</v>
      </c>
      <c r="T60" s="453" t="n">
        <f aca="false">SUM(T55:T58)</f>
        <v>38637.0061274807</v>
      </c>
      <c r="U60" s="453" t="n">
        <f aca="false">SUM(U55:U58)</f>
        <v>40949.6503581291</v>
      </c>
      <c r="V60" s="418"/>
      <c r="W60" s="227" t="e">
        <f aca="false">SUM(B60:U60)</f>
        <v>#VALUE!</v>
      </c>
      <c r="X60" s="418"/>
      <c r="Y60" s="418"/>
      <c r="Z60" s="418"/>
      <c r="AA60" s="418"/>
      <c r="AB60" s="418"/>
      <c r="AC60" s="418"/>
      <c r="AD60" s="418"/>
      <c r="AE60" s="418"/>
      <c r="AF60" s="418"/>
      <c r="AG60" s="418"/>
      <c r="AH60" s="418"/>
      <c r="AI60" s="418"/>
      <c r="AJ60" s="418"/>
      <c r="AK60" s="418"/>
      <c r="AL60" s="418"/>
      <c r="AM60" s="418"/>
      <c r="AN60" s="418"/>
      <c r="AO60" s="418"/>
      <c r="AP60" s="418"/>
      <c r="AQ60" s="418"/>
      <c r="AR60" s="418"/>
      <c r="AS60" s="418"/>
      <c r="AT60" s="418"/>
      <c r="AU60" s="418"/>
      <c r="AV60" s="418"/>
      <c r="AW60" s="418"/>
      <c r="AX60" s="418"/>
      <c r="AY60" s="418"/>
      <c r="AZ60" s="418"/>
      <c r="BA60" s="418"/>
      <c r="BB60" s="418"/>
      <c r="BC60" s="418"/>
      <c r="BD60" s="418"/>
      <c r="BE60" s="418"/>
      <c r="BF60" s="418"/>
      <c r="BG60" s="418"/>
      <c r="BH60" s="418"/>
      <c r="BI60" s="418"/>
      <c r="BJ60" s="418"/>
      <c r="BK60" s="418"/>
      <c r="BL60" s="418"/>
      <c r="BM60" s="418"/>
      <c r="BN60" s="418"/>
      <c r="BO60" s="418"/>
      <c r="BP60" s="418"/>
      <c r="BQ60" s="418"/>
      <c r="BR60" s="418"/>
      <c r="BS60" s="418"/>
      <c r="BT60" s="418"/>
      <c r="BU60" s="418"/>
      <c r="BV60" s="418"/>
      <c r="BW60" s="418"/>
      <c r="BX60" s="418"/>
      <c r="BY60" s="418"/>
      <c r="BZ60" s="418"/>
      <c r="CA60" s="418"/>
      <c r="CB60" s="418"/>
      <c r="CC60" s="418"/>
      <c r="CD60" s="418"/>
      <c r="CE60" s="418"/>
      <c r="CF60" s="418"/>
      <c r="CG60" s="418"/>
      <c r="CH60" s="418"/>
      <c r="CI60" s="418"/>
      <c r="CJ60" s="418"/>
      <c r="CK60" s="418"/>
      <c r="CL60" s="418"/>
      <c r="CM60" s="418"/>
      <c r="CN60" s="418"/>
      <c r="CO60" s="418"/>
      <c r="CP60" s="418"/>
      <c r="CQ60" s="418"/>
      <c r="CR60" s="418"/>
      <c r="CS60" s="418"/>
      <c r="CT60" s="418"/>
      <c r="CU60" s="418"/>
      <c r="CV60" s="418"/>
      <c r="CW60" s="418"/>
      <c r="CX60" s="418"/>
      <c r="CY60" s="418"/>
      <c r="CZ60" s="418"/>
      <c r="DA60" s="418"/>
      <c r="DB60" s="418"/>
      <c r="DC60" s="418"/>
      <c r="DD60" s="418"/>
      <c r="DE60" s="418"/>
      <c r="DF60" s="418"/>
      <c r="DG60" s="418"/>
      <c r="DH60" s="418"/>
      <c r="DI60" s="418"/>
      <c r="DJ60" s="418"/>
      <c r="DK60" s="418"/>
      <c r="DL60" s="418"/>
      <c r="DM60" s="418"/>
      <c r="DN60" s="418"/>
      <c r="DO60" s="418"/>
      <c r="DP60" s="418"/>
      <c r="DQ60" s="418"/>
      <c r="DR60" s="418"/>
      <c r="DS60" s="418"/>
      <c r="DT60" s="418"/>
      <c r="DU60" s="418"/>
      <c r="DV60" s="418"/>
      <c r="DW60" s="418"/>
      <c r="DX60" s="418"/>
      <c r="DY60" s="418"/>
      <c r="DZ60" s="418"/>
      <c r="EA60" s="418"/>
      <c r="EB60" s="418"/>
      <c r="EC60" s="418"/>
      <c r="ED60" s="418"/>
      <c r="EE60" s="418"/>
      <c r="EF60" s="418"/>
      <c r="EG60" s="418"/>
      <c r="EH60" s="418"/>
      <c r="EI60" s="418"/>
      <c r="EJ60" s="418"/>
      <c r="EK60" s="418"/>
      <c r="EL60" s="418"/>
      <c r="EM60" s="418"/>
      <c r="EN60" s="418"/>
      <c r="EO60" s="418"/>
      <c r="EP60" s="418"/>
      <c r="EQ60" s="418"/>
      <c r="ER60" s="418"/>
      <c r="ES60" s="418"/>
      <c r="ET60" s="418"/>
      <c r="EU60" s="418"/>
      <c r="EV60" s="418"/>
      <c r="EW60" s="418"/>
      <c r="EX60" s="418"/>
      <c r="EY60" s="418"/>
      <c r="EZ60" s="418"/>
      <c r="FA60" s="418"/>
      <c r="FB60" s="418"/>
      <c r="FC60" s="418"/>
      <c r="FD60" s="418"/>
      <c r="FE60" s="418"/>
      <c r="FF60" s="418"/>
      <c r="FG60" s="418"/>
      <c r="FH60" s="418"/>
      <c r="FI60" s="418"/>
      <c r="FJ60" s="418"/>
      <c r="FK60" s="418"/>
      <c r="FL60" s="418"/>
      <c r="FM60" s="418"/>
      <c r="FN60" s="418"/>
      <c r="FO60" s="418"/>
      <c r="FP60" s="418"/>
      <c r="FQ60" s="418"/>
      <c r="FR60" s="418"/>
      <c r="FS60" s="418"/>
      <c r="FT60" s="418"/>
      <c r="FU60" s="418"/>
      <c r="FV60" s="418"/>
      <c r="FW60" s="418"/>
      <c r="FX60" s="418"/>
      <c r="FY60" s="418"/>
      <c r="FZ60" s="418"/>
      <c r="GA60" s="418"/>
      <c r="GB60" s="418"/>
      <c r="GC60" s="418"/>
      <c r="GD60" s="418"/>
      <c r="GE60" s="418"/>
      <c r="GF60" s="418"/>
      <c r="GG60" s="418"/>
      <c r="GH60" s="418"/>
      <c r="GI60" s="418"/>
      <c r="GJ60" s="418"/>
      <c r="GK60" s="418"/>
      <c r="GL60" s="418"/>
      <c r="GM60" s="418"/>
      <c r="GN60" s="418"/>
      <c r="GO60" s="418"/>
      <c r="GP60" s="418"/>
      <c r="GQ60" s="418"/>
      <c r="GR60" s="418"/>
      <c r="GS60" s="418"/>
      <c r="GT60" s="418"/>
      <c r="GU60" s="418"/>
      <c r="GV60" s="418"/>
      <c r="GW60" s="418"/>
      <c r="GX60" s="418"/>
      <c r="GY60" s="418"/>
      <c r="GZ60" s="418"/>
      <c r="HA60" s="418"/>
      <c r="HB60" s="418"/>
      <c r="HC60" s="418"/>
      <c r="HD60" s="418"/>
      <c r="HE60" s="418"/>
      <c r="HF60" s="418"/>
      <c r="HG60" s="418"/>
      <c r="HH60" s="418"/>
      <c r="HI60" s="418"/>
      <c r="HJ60" s="418"/>
      <c r="HK60" s="418"/>
      <c r="HL60" s="418"/>
      <c r="HM60" s="418"/>
      <c r="HN60" s="418"/>
      <c r="HO60" s="418"/>
      <c r="HP60" s="418"/>
      <c r="HQ60" s="418"/>
      <c r="HR60" s="418"/>
      <c r="HS60" s="418"/>
      <c r="HT60" s="418"/>
      <c r="HU60" s="418"/>
      <c r="HV60" s="418"/>
      <c r="HW60" s="418"/>
      <c r="HX60" s="418"/>
      <c r="HY60" s="418"/>
      <c r="HZ60" s="418"/>
      <c r="IA60" s="418"/>
      <c r="IB60" s="418"/>
      <c r="IC60" s="418"/>
      <c r="ID60" s="418"/>
      <c r="IE60" s="418"/>
      <c r="IF60" s="418"/>
      <c r="IG60" s="418"/>
      <c r="IH60" s="418"/>
      <c r="II60" s="418"/>
      <c r="IJ60" s="418"/>
      <c r="IK60" s="418"/>
      <c r="IL60" s="418"/>
      <c r="IM60" s="418"/>
      <c r="IN60" s="418"/>
      <c r="IO60" s="418"/>
      <c r="IP60" s="418"/>
      <c r="IQ60" s="418"/>
      <c r="IR60" s="418"/>
      <c r="IS60" s="418"/>
      <c r="IT60" s="418"/>
      <c r="IU60" s="418"/>
      <c r="IV60" s="418"/>
      <c r="IW60" s="418"/>
    </row>
    <row r="61" customFormat="false" ht="12.75" hidden="false" customHeight="false" outlineLevel="1" collapsed="false">
      <c r="A61" s="379"/>
      <c r="B61" s="384"/>
      <c r="C61" s="384"/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  <c r="T61" s="384"/>
      <c r="U61" s="384"/>
      <c r="W61" s="376"/>
    </row>
    <row r="62" customFormat="false" ht="15" hidden="false" customHeight="false" outlineLevel="1" collapsed="false">
      <c r="A62" s="383" t="s">
        <v>237</v>
      </c>
      <c r="B62" s="455" t="e">
        <f aca="false">-B104</f>
        <v>#VALUE!</v>
      </c>
      <c r="C62" s="455" t="e">
        <f aca="false">-C104</f>
        <v>#VALUE!</v>
      </c>
      <c r="D62" s="455" t="e">
        <f aca="false">-D104</f>
        <v>#VALUE!</v>
      </c>
      <c r="E62" s="455" t="e">
        <f aca="false">-E104</f>
        <v>#VALUE!</v>
      </c>
      <c r="F62" s="455" t="e">
        <f aca="false">-F104</f>
        <v>#VALUE!</v>
      </c>
      <c r="G62" s="455" t="e">
        <f aca="false">-G104</f>
        <v>#VALUE!</v>
      </c>
      <c r="H62" s="455" t="e">
        <f aca="false">-H104</f>
        <v>#VALUE!</v>
      </c>
      <c r="I62" s="455" t="e">
        <f aca="false">-I104</f>
        <v>#VALUE!</v>
      </c>
      <c r="J62" s="455" t="e">
        <f aca="false">-J104</f>
        <v>#VALUE!</v>
      </c>
      <c r="K62" s="455" t="e">
        <f aca="false">-K104</f>
        <v>#VALUE!</v>
      </c>
      <c r="L62" s="455" t="e">
        <f aca="false">-L104</f>
        <v>#VALUE!</v>
      </c>
      <c r="M62" s="455" t="e">
        <f aca="false">-M104</f>
        <v>#VALUE!</v>
      </c>
      <c r="N62" s="455" t="e">
        <f aca="false">-N104</f>
        <v>#VALUE!</v>
      </c>
      <c r="O62" s="455" t="e">
        <f aca="false">-O104</f>
        <v>#VALUE!</v>
      </c>
      <c r="P62" s="455" t="e">
        <f aca="false">-P104</f>
        <v>#VALUE!</v>
      </c>
      <c r="Q62" s="455" t="e">
        <f aca="false">-Q104</f>
        <v>#VALUE!</v>
      </c>
      <c r="R62" s="455" t="e">
        <f aca="false">-R104</f>
        <v>#VALUE!</v>
      </c>
      <c r="S62" s="455" t="e">
        <f aca="false">-S104</f>
        <v>#VALUE!</v>
      </c>
      <c r="T62" s="455" t="e">
        <f aca="false">-T104</f>
        <v>#VALUE!</v>
      </c>
      <c r="U62" s="455" t="e">
        <f aca="false">-U104</f>
        <v>#VALUE!</v>
      </c>
      <c r="W62" s="227" t="e">
        <f aca="false">SUM(B62:U62)</f>
        <v>#VALUE!</v>
      </c>
    </row>
    <row r="63" customFormat="false" ht="12.75" hidden="false" customHeight="false" outlineLevel="1" collapsed="false">
      <c r="A63" s="383" t="s">
        <v>238</v>
      </c>
      <c r="B63" s="454" t="e">
        <f aca="false">-Allocation!$E$12*Tax!B24</f>
        <v>#VALUE!</v>
      </c>
      <c r="C63" s="454" t="e">
        <f aca="false">-Allocation!$E$12*Tax!C24</f>
        <v>#VALUE!</v>
      </c>
      <c r="D63" s="454" t="e">
        <f aca="false">-Allocation!$E$12*Tax!D24</f>
        <v>#VALUE!</v>
      </c>
      <c r="E63" s="454" t="e">
        <f aca="false">-Allocation!$E$12*Tax!E24</f>
        <v>#VALUE!</v>
      </c>
      <c r="F63" s="454" t="e">
        <f aca="false">-Allocation!$E$12*Tax!F24</f>
        <v>#VALUE!</v>
      </c>
      <c r="G63" s="454" t="e">
        <f aca="false">-Allocation!$E$12*Tax!G24</f>
        <v>#VALUE!</v>
      </c>
      <c r="H63" s="454" t="e">
        <f aca="false">-Allocation!$E$12*Tax!H24</f>
        <v>#VALUE!</v>
      </c>
      <c r="I63" s="454" t="e">
        <f aca="false">-Allocation!$E$12*Tax!I24</f>
        <v>#VALUE!</v>
      </c>
      <c r="J63" s="454" t="e">
        <f aca="false">-Allocation!$E$12*Tax!J24</f>
        <v>#VALUE!</v>
      </c>
      <c r="K63" s="454" t="e">
        <f aca="false">-Allocation!$E$12*Tax!K24</f>
        <v>#VALUE!</v>
      </c>
      <c r="L63" s="454" t="e">
        <f aca="false">-Allocation!$E$12*Tax!L24</f>
        <v>#VALUE!</v>
      </c>
      <c r="M63" s="454" t="e">
        <f aca="false">-Allocation!$E$12*Tax!M24</f>
        <v>#VALUE!</v>
      </c>
      <c r="N63" s="454" t="e">
        <f aca="false">-Allocation!$E$12*Tax!N24</f>
        <v>#VALUE!</v>
      </c>
      <c r="O63" s="454" t="e">
        <f aca="false">-Allocation!$E$12*Tax!O24</f>
        <v>#VALUE!</v>
      </c>
      <c r="P63" s="454" t="e">
        <f aca="false">-Allocation!$E$12*Tax!P24</f>
        <v>#VALUE!</v>
      </c>
      <c r="Q63" s="454" t="e">
        <f aca="false">-Allocation!$E$12*Tax!Q24</f>
        <v>#VALUE!</v>
      </c>
      <c r="R63" s="454" t="e">
        <f aca="false">-Allocation!$E$12*Tax!R24</f>
        <v>#VALUE!</v>
      </c>
      <c r="S63" s="454" t="e">
        <f aca="false">-Allocation!$E$12*Tax!S24</f>
        <v>#VALUE!</v>
      </c>
      <c r="T63" s="454" t="e">
        <f aca="false">-Allocation!$E$12*Tax!T24</f>
        <v>#VALUE!</v>
      </c>
      <c r="U63" s="454" t="e">
        <f aca="false">-Allocation!$E$12*Tax!U24</f>
        <v>#VALUE!</v>
      </c>
      <c r="W63" s="227" t="e">
        <f aca="false">SUM(B63:U63)</f>
        <v>#VALUE!</v>
      </c>
    </row>
    <row r="64" customFormat="false" ht="12.75" hidden="false" customHeight="false" outlineLevel="1" collapsed="false">
      <c r="A64" s="383"/>
      <c r="B64" s="446"/>
      <c r="C64" s="446"/>
      <c r="D64" s="446"/>
      <c r="E64" s="446"/>
      <c r="F64" s="446"/>
      <c r="G64" s="446"/>
      <c r="H64" s="446"/>
      <c r="I64" s="446"/>
      <c r="J64" s="446"/>
      <c r="K64" s="446"/>
      <c r="L64" s="446"/>
      <c r="M64" s="446"/>
      <c r="N64" s="446"/>
      <c r="O64" s="446"/>
      <c r="P64" s="446"/>
      <c r="Q64" s="446"/>
      <c r="R64" s="446"/>
      <c r="S64" s="446"/>
      <c r="T64" s="446"/>
      <c r="U64" s="446"/>
      <c r="W64" s="376"/>
    </row>
    <row r="65" customFormat="false" ht="15.75" hidden="false" customHeight="false" outlineLevel="1" collapsed="false">
      <c r="A65" s="512" t="s">
        <v>239</v>
      </c>
      <c r="B65" s="457" t="e">
        <f aca="false">B60+B63+B62</f>
        <v>#VALUE!</v>
      </c>
      <c r="C65" s="457" t="e">
        <f aca="false">C60+C63+C62</f>
        <v>#VALUE!</v>
      </c>
      <c r="D65" s="457" t="e">
        <f aca="false">D60+D63+D62</f>
        <v>#VALUE!</v>
      </c>
      <c r="E65" s="457" t="e">
        <f aca="false">E60+E63+E62</f>
        <v>#VALUE!</v>
      </c>
      <c r="F65" s="457" t="e">
        <f aca="false">F60+F63+F62</f>
        <v>#VALUE!</v>
      </c>
      <c r="G65" s="457" t="e">
        <f aca="false">G60+G63+G62</f>
        <v>#VALUE!</v>
      </c>
      <c r="H65" s="457" t="e">
        <f aca="false">H60+H63+H62</f>
        <v>#VALUE!</v>
      </c>
      <c r="I65" s="457" t="e">
        <f aca="false">I60+I63+I62</f>
        <v>#VALUE!</v>
      </c>
      <c r="J65" s="457" t="e">
        <f aca="false">J60+J63+J62</f>
        <v>#VALUE!</v>
      </c>
      <c r="K65" s="457" t="e">
        <f aca="false">K60+K63+K62</f>
        <v>#VALUE!</v>
      </c>
      <c r="L65" s="457" t="e">
        <f aca="false">L60+L63+L62</f>
        <v>#VALUE!</v>
      </c>
      <c r="M65" s="457" t="e">
        <f aca="false">M60+M63+M62</f>
        <v>#VALUE!</v>
      </c>
      <c r="N65" s="457" t="e">
        <f aca="false">N60+N63+N62</f>
        <v>#VALUE!</v>
      </c>
      <c r="O65" s="457" t="e">
        <f aca="false">O60+O63+O62</f>
        <v>#VALUE!</v>
      </c>
      <c r="P65" s="457" t="e">
        <f aca="false">P60+P63+P62</f>
        <v>#VALUE!</v>
      </c>
      <c r="Q65" s="457" t="e">
        <f aca="false">Q60+Q63+Q62</f>
        <v>#VALUE!</v>
      </c>
      <c r="R65" s="457" t="e">
        <f aca="false">R60+R63+R62</f>
        <v>#VALUE!</v>
      </c>
      <c r="S65" s="457" t="e">
        <f aca="false">S60+S63+S62</f>
        <v>#VALUE!</v>
      </c>
      <c r="T65" s="457" t="e">
        <f aca="false">T60+T63+T62</f>
        <v>#VALUE!</v>
      </c>
      <c r="U65" s="457" t="e">
        <f aca="false">U60+U63+U62</f>
        <v>#VALUE!</v>
      </c>
      <c r="V65" s="448"/>
      <c r="W65" s="227" t="e">
        <f aca="false">SUM(B65:U65)</f>
        <v>#VALUE!</v>
      </c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448"/>
      <c r="BH65" s="448"/>
      <c r="BI65" s="448"/>
      <c r="BJ65" s="448"/>
      <c r="BK65" s="448"/>
      <c r="BL65" s="448"/>
      <c r="BM65" s="448"/>
      <c r="BN65" s="448"/>
      <c r="BO65" s="448"/>
      <c r="BP65" s="448"/>
      <c r="BQ65" s="448"/>
      <c r="BR65" s="448"/>
      <c r="BS65" s="448"/>
      <c r="BT65" s="448"/>
      <c r="BU65" s="448"/>
      <c r="BV65" s="448"/>
      <c r="BW65" s="448"/>
      <c r="BX65" s="448"/>
      <c r="BY65" s="448"/>
      <c r="BZ65" s="448"/>
      <c r="CA65" s="448"/>
      <c r="CB65" s="448"/>
      <c r="CC65" s="448"/>
      <c r="CD65" s="448"/>
      <c r="CE65" s="448"/>
      <c r="CF65" s="448"/>
      <c r="CG65" s="448"/>
      <c r="CH65" s="448"/>
      <c r="CI65" s="448"/>
      <c r="CJ65" s="448"/>
      <c r="CK65" s="448"/>
      <c r="CL65" s="448"/>
      <c r="CM65" s="448"/>
      <c r="CN65" s="448"/>
      <c r="CO65" s="448"/>
      <c r="CP65" s="448"/>
      <c r="CQ65" s="448"/>
      <c r="CR65" s="448"/>
      <c r="CS65" s="448"/>
      <c r="CT65" s="448"/>
      <c r="CU65" s="448"/>
      <c r="CV65" s="448"/>
      <c r="CW65" s="448"/>
      <c r="CX65" s="448"/>
      <c r="CY65" s="448"/>
      <c r="CZ65" s="448"/>
      <c r="DA65" s="448"/>
      <c r="DB65" s="448"/>
      <c r="DC65" s="448"/>
      <c r="DD65" s="448"/>
      <c r="DE65" s="448"/>
      <c r="DF65" s="448"/>
      <c r="DG65" s="448"/>
      <c r="DH65" s="448"/>
      <c r="DI65" s="448"/>
      <c r="DJ65" s="448"/>
      <c r="DK65" s="448"/>
      <c r="DL65" s="448"/>
      <c r="DM65" s="448"/>
      <c r="DN65" s="448"/>
      <c r="DO65" s="448"/>
      <c r="DP65" s="448"/>
      <c r="DQ65" s="448"/>
      <c r="DR65" s="448"/>
      <c r="DS65" s="448"/>
      <c r="DT65" s="448"/>
      <c r="DU65" s="448"/>
      <c r="DV65" s="448"/>
      <c r="DW65" s="448"/>
      <c r="DX65" s="448"/>
      <c r="DY65" s="448"/>
      <c r="DZ65" s="448"/>
      <c r="EA65" s="448"/>
      <c r="EB65" s="448"/>
      <c r="EC65" s="448"/>
      <c r="ED65" s="448"/>
      <c r="EE65" s="448"/>
      <c r="EF65" s="448"/>
      <c r="EG65" s="448"/>
      <c r="EH65" s="448"/>
      <c r="EI65" s="448"/>
      <c r="EJ65" s="448"/>
      <c r="EK65" s="448"/>
      <c r="EL65" s="448"/>
      <c r="EM65" s="448"/>
      <c r="EN65" s="448"/>
      <c r="EO65" s="448"/>
      <c r="EP65" s="448"/>
      <c r="EQ65" s="448"/>
      <c r="ER65" s="448"/>
      <c r="ES65" s="448"/>
      <c r="ET65" s="448"/>
      <c r="EU65" s="448"/>
      <c r="EV65" s="448"/>
      <c r="EW65" s="448"/>
      <c r="EX65" s="448"/>
      <c r="EY65" s="448"/>
      <c r="EZ65" s="448"/>
      <c r="FA65" s="448"/>
      <c r="FB65" s="448"/>
      <c r="FC65" s="448"/>
      <c r="FD65" s="448"/>
      <c r="FE65" s="448"/>
      <c r="FF65" s="448"/>
      <c r="FG65" s="448"/>
      <c r="FH65" s="448"/>
      <c r="FI65" s="448"/>
      <c r="FJ65" s="448"/>
      <c r="FK65" s="448"/>
      <c r="FL65" s="448"/>
      <c r="FM65" s="448"/>
      <c r="FN65" s="448"/>
      <c r="FO65" s="448"/>
      <c r="FP65" s="448"/>
      <c r="FQ65" s="448"/>
      <c r="FR65" s="448"/>
      <c r="FS65" s="448"/>
      <c r="FT65" s="448"/>
      <c r="FU65" s="448"/>
      <c r="FV65" s="448"/>
      <c r="FW65" s="448"/>
      <c r="FX65" s="448"/>
      <c r="FY65" s="448"/>
      <c r="FZ65" s="448"/>
      <c r="GA65" s="448"/>
      <c r="GB65" s="448"/>
      <c r="GC65" s="448"/>
      <c r="GD65" s="448"/>
      <c r="GE65" s="448"/>
      <c r="GF65" s="448"/>
      <c r="GG65" s="448"/>
      <c r="GH65" s="448"/>
      <c r="GI65" s="448"/>
      <c r="GJ65" s="448"/>
      <c r="GK65" s="448"/>
      <c r="GL65" s="448"/>
      <c r="GM65" s="448"/>
      <c r="GN65" s="448"/>
      <c r="GO65" s="448"/>
      <c r="GP65" s="448"/>
      <c r="GQ65" s="448"/>
      <c r="GR65" s="448"/>
      <c r="GS65" s="448"/>
      <c r="GT65" s="448"/>
      <c r="GU65" s="448"/>
      <c r="GV65" s="448"/>
      <c r="GW65" s="448"/>
      <c r="GX65" s="448"/>
      <c r="GY65" s="448"/>
      <c r="GZ65" s="448"/>
      <c r="HA65" s="448"/>
      <c r="HB65" s="448"/>
      <c r="HC65" s="448"/>
      <c r="HD65" s="448"/>
      <c r="HE65" s="448"/>
      <c r="HF65" s="448"/>
      <c r="HG65" s="448"/>
      <c r="HH65" s="448"/>
      <c r="HI65" s="448"/>
      <c r="HJ65" s="448"/>
      <c r="HK65" s="448"/>
      <c r="HL65" s="448"/>
      <c r="HM65" s="448"/>
      <c r="HN65" s="448"/>
      <c r="HO65" s="448"/>
      <c r="HP65" s="448"/>
      <c r="HQ65" s="448"/>
      <c r="HR65" s="448"/>
      <c r="HS65" s="448"/>
      <c r="HT65" s="448"/>
      <c r="HU65" s="448"/>
      <c r="HV65" s="448"/>
      <c r="HW65" s="448"/>
      <c r="HX65" s="448"/>
      <c r="HY65" s="448"/>
      <c r="HZ65" s="448"/>
      <c r="IA65" s="448"/>
      <c r="IB65" s="448"/>
      <c r="IC65" s="448"/>
      <c r="ID65" s="448"/>
      <c r="IE65" s="448"/>
      <c r="IF65" s="448"/>
      <c r="IG65" s="448"/>
      <c r="IH65" s="448"/>
      <c r="II65" s="448"/>
      <c r="IJ65" s="448"/>
      <c r="IK65" s="448"/>
      <c r="IL65" s="448"/>
      <c r="IM65" s="448"/>
      <c r="IN65" s="448"/>
      <c r="IO65" s="448"/>
      <c r="IP65" s="448"/>
      <c r="IQ65" s="448"/>
      <c r="IR65" s="448"/>
      <c r="IS65" s="448"/>
      <c r="IT65" s="448"/>
      <c r="IU65" s="448"/>
      <c r="IV65" s="448"/>
      <c r="IW65" s="448"/>
    </row>
    <row r="66" customFormat="false" ht="12.75" hidden="false" customHeight="false" outlineLevel="1" collapsed="false">
      <c r="A66" s="458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458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36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1" collapsed="false">
      <c r="A69" s="450" t="s">
        <v>268</v>
      </c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  <c r="N69" s="398"/>
      <c r="O69" s="398"/>
      <c r="P69" s="398"/>
      <c r="Q69" s="398"/>
      <c r="R69" s="398"/>
      <c r="S69" s="398"/>
      <c r="T69" s="398"/>
      <c r="U69" s="398"/>
    </row>
    <row r="70" customFormat="false" ht="12.75" hidden="false" customHeight="false" outlineLevel="1" collapsed="false">
      <c r="A70" s="418"/>
      <c r="B70" s="419"/>
      <c r="C70" s="419"/>
      <c r="D70" s="419"/>
      <c r="E70" s="419"/>
      <c r="F70" s="419"/>
      <c r="G70" s="420"/>
      <c r="H70" s="419"/>
      <c r="I70" s="419"/>
      <c r="J70" s="419"/>
      <c r="K70" s="419"/>
      <c r="L70" s="419"/>
      <c r="M70" s="420"/>
      <c r="N70" s="419"/>
      <c r="O70" s="419"/>
      <c r="P70" s="419"/>
      <c r="Q70" s="419"/>
      <c r="R70" s="419"/>
      <c r="S70" s="420"/>
      <c r="T70" s="419"/>
      <c r="U70" s="419"/>
    </row>
    <row r="71" customFormat="false" ht="12.75" hidden="false" customHeight="false" outlineLevel="1" collapsed="false">
      <c r="A71" s="373"/>
      <c r="B71" s="422" t="n">
        <v>3</v>
      </c>
      <c r="C71" s="422" t="n">
        <v>4</v>
      </c>
      <c r="D71" s="422" t="n">
        <v>5</v>
      </c>
      <c r="E71" s="423" t="n">
        <v>6</v>
      </c>
      <c r="F71" s="422" t="n">
        <v>7</v>
      </c>
      <c r="G71" s="422" t="n">
        <v>8</v>
      </c>
      <c r="H71" s="422" t="n">
        <v>9</v>
      </c>
      <c r="I71" s="422" t="n">
        <v>10</v>
      </c>
      <c r="J71" s="422" t="n">
        <v>11</v>
      </c>
      <c r="K71" s="423" t="n">
        <v>12</v>
      </c>
      <c r="L71" s="422" t="n">
        <v>13</v>
      </c>
      <c r="M71" s="422" t="n">
        <v>14</v>
      </c>
      <c r="N71" s="422" t="n">
        <v>15</v>
      </c>
      <c r="O71" s="422" t="n">
        <v>16</v>
      </c>
      <c r="P71" s="422" t="n">
        <v>17</v>
      </c>
      <c r="Q71" s="423" t="n">
        <v>18</v>
      </c>
      <c r="R71" s="422" t="n">
        <v>19</v>
      </c>
      <c r="S71" s="422" t="n">
        <v>20</v>
      </c>
      <c r="T71" s="422" t="n">
        <v>21</v>
      </c>
      <c r="U71" s="422" t="n">
        <v>22</v>
      </c>
    </row>
    <row r="72" customFormat="false" ht="13.5" hidden="false" customHeight="false" outlineLevel="1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1" collapsed="false">
      <c r="A73" s="373"/>
      <c r="B73" s="42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1" collapsed="false">
      <c r="A74" s="373"/>
      <c r="B74" s="425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</row>
    <row r="75" customFormat="false" ht="12.75" hidden="false" customHeight="false" outlineLevel="0" collapsed="false">
      <c r="A75" s="426" t="s">
        <v>241</v>
      </c>
      <c r="B75" s="42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</row>
    <row r="76" customFormat="false" ht="12.75" hidden="false" customHeight="false" outlineLevel="1" collapsed="false">
      <c r="A76" s="373"/>
      <c r="B76" s="425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</row>
    <row r="77" customFormat="false" ht="12.75" hidden="false" customHeight="false" outlineLevel="1" collapsed="false">
      <c r="A77" s="418" t="s">
        <v>242</v>
      </c>
      <c r="B77" s="396" t="e">
        <f aca="false">Depreciation!C38</f>
        <v>#VALUE!</v>
      </c>
      <c r="C77" s="396" t="e">
        <f aca="false">Depreciation!D38</f>
        <v>#VALUE!</v>
      </c>
      <c r="D77" s="396" t="e">
        <f aca="false">Depreciation!E38</f>
        <v>#VALUE!</v>
      </c>
      <c r="E77" s="396" t="e">
        <f aca="false">Depreciation!F38</f>
        <v>#VALUE!</v>
      </c>
      <c r="F77" s="396" t="e">
        <f aca="false">Depreciation!G38</f>
        <v>#VALUE!</v>
      </c>
      <c r="G77" s="396" t="e">
        <f aca="false">Depreciation!H38</f>
        <v>#VALUE!</v>
      </c>
      <c r="H77" s="396" t="e">
        <f aca="false">Depreciation!I38</f>
        <v>#VALUE!</v>
      </c>
      <c r="I77" s="396" t="e">
        <f aca="false">Depreciation!J38</f>
        <v>#VALUE!</v>
      </c>
      <c r="J77" s="396" t="e">
        <f aca="false">Depreciation!K38</f>
        <v>#VALUE!</v>
      </c>
      <c r="K77" s="396" t="e">
        <f aca="false">Depreciation!L38</f>
        <v>#VALUE!</v>
      </c>
      <c r="L77" s="396" t="e">
        <f aca="false">Depreciation!M38</f>
        <v>#VALUE!</v>
      </c>
      <c r="M77" s="396" t="e">
        <f aca="false">Depreciation!N38</f>
        <v>#VALUE!</v>
      </c>
      <c r="N77" s="396" t="e">
        <f aca="false">Depreciation!O38</f>
        <v>#VALUE!</v>
      </c>
      <c r="O77" s="396" t="e">
        <f aca="false">Depreciation!P38</f>
        <v>#VALUE!</v>
      </c>
      <c r="P77" s="396" t="e">
        <f aca="false">Depreciation!Q38</f>
        <v>#VALUE!</v>
      </c>
      <c r="Q77" s="396" t="e">
        <f aca="false">Depreciation!R38</f>
        <v>#VALUE!</v>
      </c>
      <c r="R77" s="396" t="e">
        <f aca="false">Depreciation!S38</f>
        <v>#VALUE!</v>
      </c>
      <c r="S77" s="396" t="e">
        <f aca="false">Depreciation!T38</f>
        <v>#VALUE!</v>
      </c>
      <c r="T77" s="396" t="e">
        <f aca="false">Depreciation!U38</f>
        <v>#VALUE!</v>
      </c>
      <c r="U77" s="396" t="e">
        <f aca="false">Depreciation!V38</f>
        <v>#VALUE!</v>
      </c>
      <c r="W77" s="459" t="e">
        <f aca="false">SUM(B77:U77)</f>
        <v>#VALUE!</v>
      </c>
    </row>
    <row r="78" customFormat="false" ht="12.75" hidden="false" customHeight="false" outlineLevel="1" collapsed="false">
      <c r="A78" s="131" t="s">
        <v>243</v>
      </c>
      <c r="B78" s="396" t="n">
        <f aca="false">Allocation!$C$12*'Summary Output'!$C$8</f>
        <v>98688.9138685705</v>
      </c>
      <c r="C78" s="396" t="n">
        <f aca="false">Allocation!$C$12*'Summary Output'!$C$8</f>
        <v>98688.9138685705</v>
      </c>
      <c r="D78" s="396" t="n">
        <f aca="false">Allocation!$C$12*'Summary Output'!$C$8</f>
        <v>98688.9138685705</v>
      </c>
      <c r="E78" s="396" t="n">
        <f aca="false">Allocation!$C$12*'Summary Output'!$C$8</f>
        <v>98688.9138685705</v>
      </c>
      <c r="F78" s="396" t="n">
        <f aca="false">Allocation!$C$12*'Summary Output'!$C$8</f>
        <v>98688.9138685705</v>
      </c>
      <c r="G78" s="396" t="n">
        <f aca="false">Allocation!$C$12*'Summary Output'!$C$8</f>
        <v>98688.9138685705</v>
      </c>
      <c r="H78" s="396" t="n">
        <f aca="false">Allocation!$C$12*'Summary Output'!$C$8</f>
        <v>98688.9138685705</v>
      </c>
      <c r="I78" s="396" t="n">
        <f aca="false">Allocation!$C$12*'Summary Output'!$C$8</f>
        <v>98688.9138685705</v>
      </c>
      <c r="J78" s="396" t="n">
        <f aca="false">Allocation!$C$12*'Summary Output'!$C$8</f>
        <v>98688.9138685705</v>
      </c>
      <c r="K78" s="396" t="n">
        <f aca="false">Allocation!$C$12*'Summary Output'!$C$8</f>
        <v>98688.9138685705</v>
      </c>
      <c r="L78" s="396" t="n">
        <f aca="false">Allocation!$C$12*'Summary Output'!$C$8</f>
        <v>98688.9138685705</v>
      </c>
      <c r="M78" s="396" t="n">
        <f aca="false">Allocation!$C$12*'Summary Output'!$C$8</f>
        <v>98688.9138685705</v>
      </c>
      <c r="N78" s="396" t="n">
        <f aca="false">Allocation!$C$12*'Summary Output'!$C$8</f>
        <v>98688.9138685705</v>
      </c>
      <c r="O78" s="396" t="n">
        <f aca="false">Allocation!$C$12*'Summary Output'!$C$8</f>
        <v>98688.9138685705</v>
      </c>
      <c r="P78" s="396" t="n">
        <f aca="false">Allocation!$C$12*'Summary Output'!$C$8</f>
        <v>98688.9138685705</v>
      </c>
      <c r="Q78" s="396" t="n">
        <f aca="false">Allocation!$C$12*'Summary Output'!$C$8</f>
        <v>98688.9138685705</v>
      </c>
      <c r="R78" s="396" t="n">
        <f aca="false">Allocation!$C$12*'Summary Output'!$C$8</f>
        <v>98688.9138685705</v>
      </c>
      <c r="S78" s="396" t="n">
        <f aca="false">Allocation!$C$12*'Summary Output'!$C$8</f>
        <v>98688.9138685705</v>
      </c>
      <c r="T78" s="396" t="n">
        <f aca="false">Allocation!$C$12*'Summary Output'!$C$8</f>
        <v>98688.9138685705</v>
      </c>
      <c r="U78" s="396" t="n">
        <f aca="false">Allocation!$C$12*'Summary Output'!$C$8</f>
        <v>98688.9138685705</v>
      </c>
      <c r="W78" s="459" t="n">
        <f aca="false">SUM(B78:U78)</f>
        <v>1973778.27737141</v>
      </c>
    </row>
    <row r="79" customFormat="false" ht="12.75" hidden="false" customHeight="false" outlineLevel="1" collapsed="false">
      <c r="A79" s="460" t="s">
        <v>244</v>
      </c>
      <c r="B79" s="461" t="e">
        <f aca="false">B45-B65-B12*(Assumptions!$G$39+(1-Assumptions!$G$39)*Assumptions!$G$38)</f>
        <v>#VALUE!</v>
      </c>
      <c r="C79" s="461" t="e">
        <f aca="false">C45-C65-C12*(Assumptions!$G$39+(1-Assumptions!$G$39)*Assumptions!$G$38)+B79</f>
        <v>#VALUE!</v>
      </c>
      <c r="D79" s="461" t="e">
        <f aca="false">D45-D65-D12*(Assumptions!$G$39+(1-Assumptions!$G$39)*Assumptions!$G$38)+C79</f>
        <v>#VALUE!</v>
      </c>
      <c r="E79" s="461" t="e">
        <f aca="false">E45-E65+D79</f>
        <v>#VALUE!</v>
      </c>
      <c r="F79" s="461" t="e">
        <f aca="false">F45-F65+E79</f>
        <v>#VALUE!</v>
      </c>
      <c r="G79" s="461" t="e">
        <f aca="false">G45-G65+F79</f>
        <v>#VALUE!</v>
      </c>
      <c r="H79" s="461" t="e">
        <f aca="false">H45-H65+G79</f>
        <v>#VALUE!</v>
      </c>
      <c r="I79" s="461" t="e">
        <f aca="false">I45-I65+H79</f>
        <v>#VALUE!</v>
      </c>
      <c r="J79" s="461" t="e">
        <f aca="false">J45-J65+I79</f>
        <v>#VALUE!</v>
      </c>
      <c r="K79" s="461" t="e">
        <f aca="false">K45-K65+J79</f>
        <v>#VALUE!</v>
      </c>
      <c r="L79" s="461" t="e">
        <f aca="false">L45-L65+K79</f>
        <v>#VALUE!</v>
      </c>
      <c r="M79" s="461" t="e">
        <f aca="false">M45-M65+L79</f>
        <v>#VALUE!</v>
      </c>
      <c r="N79" s="461" t="e">
        <f aca="false">N45-N65+M79</f>
        <v>#VALUE!</v>
      </c>
      <c r="O79" s="461" t="e">
        <f aca="false">O45-O65+N79</f>
        <v>#VALUE!</v>
      </c>
      <c r="P79" s="461" t="e">
        <f aca="false">P45-P65+O79</f>
        <v>#VALUE!</v>
      </c>
      <c r="Q79" s="461" t="e">
        <f aca="false">Q45-Q65+P79</f>
        <v>#VALUE!</v>
      </c>
      <c r="R79" s="461" t="e">
        <f aca="false">R45-R65+Q79</f>
        <v>#VALUE!</v>
      </c>
      <c r="S79" s="461" t="e">
        <f aca="false">S45-S65+R79</f>
        <v>#VALUE!</v>
      </c>
      <c r="T79" s="461" t="e">
        <f aca="false">T45-T65+S79</f>
        <v>#VALUE!</v>
      </c>
      <c r="U79" s="461" t="e">
        <f aca="false">U45-U65+T79</f>
        <v>#VALUE!</v>
      </c>
      <c r="W79" s="459" t="e">
        <f aca="false">SUM(B79:U79)</f>
        <v>#VALUE!</v>
      </c>
    </row>
    <row r="80" customFormat="false" ht="12.75" hidden="false" customHeight="false" outlineLevel="1" collapsed="false">
      <c r="A80" s="460" t="s">
        <v>245</v>
      </c>
      <c r="B80" s="462" t="n">
        <f aca="false">Debt!B73*Allocation!$E$12</f>
        <v>125948.251830154</v>
      </c>
      <c r="C80" s="462" t="n">
        <f aca="false">Debt!C73*Allocation!$E$12</f>
        <v>123038.050736789</v>
      </c>
      <c r="D80" s="462" t="n">
        <f aca="false">Debt!D73*Allocation!$E$12</f>
        <v>119909.037531141</v>
      </c>
      <c r="E80" s="462" t="n">
        <f aca="false">Debt!E73*Allocation!$E$12</f>
        <v>116784.400567738</v>
      </c>
      <c r="F80" s="462" t="n">
        <f aca="false">Debt!F73*Allocation!$E$12</f>
        <v>112483.429688701</v>
      </c>
      <c r="G80" s="462" t="n">
        <f aca="false">Debt!G73*Allocation!$E$12</f>
        <v>107594.291851848</v>
      </c>
      <c r="H80" s="462" t="n">
        <f aca="false">Debt!H73*Allocation!$E$12</f>
        <v>102264.028796631</v>
      </c>
      <c r="I80" s="462" t="n">
        <f aca="false">Debt!I73*Allocation!$E$12</f>
        <v>96198.5570441436</v>
      </c>
      <c r="J80" s="462" t="n">
        <f aca="false">Debt!J73*Allocation!$E$12</f>
        <v>89544.918333839</v>
      </c>
      <c r="K80" s="462" t="n">
        <f aca="false">Debt!K73*Allocation!$E$12</f>
        <v>81901.3736275656</v>
      </c>
      <c r="L80" s="462" t="n">
        <f aca="false">Debt!L73*Allocation!$E$12</f>
        <v>73586.5133608077</v>
      </c>
      <c r="M80" s="462" t="n">
        <f aca="false">Debt!M73*Allocation!$E$12</f>
        <v>65271.6530940498</v>
      </c>
      <c r="N80" s="462" t="n">
        <f aca="false">Debt!N73*Allocation!$E$12</f>
        <v>56956.7928272918</v>
      </c>
      <c r="O80" s="462" t="n">
        <f aca="false">Debt!O73*Allocation!$E$12</f>
        <v>48641.9325605339</v>
      </c>
      <c r="P80" s="462" t="n">
        <f aca="false">Debt!P73*Allocation!$E$12</f>
        <v>39911.3292804381</v>
      </c>
      <c r="Q80" s="462" t="n">
        <f aca="false">Debt!Q73*Allocation!$E$12</f>
        <v>30764.9829870043</v>
      </c>
      <c r="R80" s="462" t="n">
        <f aca="false">Debt!R73*Allocation!$E$12</f>
        <v>21618.6366935706</v>
      </c>
      <c r="S80" s="462" t="n">
        <f aca="false">Debt!S73*Allocation!$E$12</f>
        <v>14135.2624534885</v>
      </c>
      <c r="T80" s="462" t="n">
        <f aca="false">Debt!T73*Allocation!$E$12</f>
        <v>6651.88821340635</v>
      </c>
      <c r="U80" s="462" t="n">
        <f aca="false">Debt!U73*Allocation!$E$12</f>
        <v>0</v>
      </c>
      <c r="W80" s="459" t="n">
        <f aca="false">SUM(B80:U80)</f>
        <v>1433205.33147914</v>
      </c>
    </row>
    <row r="81" customFormat="false" ht="12.75" hidden="false" customHeight="false" outlineLevel="1" collapsed="false">
      <c r="A81" s="418" t="s">
        <v>246</v>
      </c>
      <c r="B81" s="463" t="e">
        <f aca="false">SUM(B78:B80)</f>
        <v>#VALUE!</v>
      </c>
      <c r="C81" s="463" t="e">
        <f aca="false">SUM(C78:C80)</f>
        <v>#VALUE!</v>
      </c>
      <c r="D81" s="463" t="e">
        <f aca="false">SUM(D78:D80)</f>
        <v>#VALUE!</v>
      </c>
      <c r="E81" s="463" t="e">
        <f aca="false">SUM(E78:E80)</f>
        <v>#VALUE!</v>
      </c>
      <c r="F81" s="463" t="e">
        <f aca="false">SUM(F78:F80)</f>
        <v>#VALUE!</v>
      </c>
      <c r="G81" s="463" t="e">
        <f aca="false">SUM(G78:G80)</f>
        <v>#VALUE!</v>
      </c>
      <c r="H81" s="463" t="e">
        <f aca="false">SUM(H78:H80)</f>
        <v>#VALUE!</v>
      </c>
      <c r="I81" s="463" t="e">
        <f aca="false">SUM(I78:I80)</f>
        <v>#VALUE!</v>
      </c>
      <c r="J81" s="463" t="e">
        <f aca="false">SUM(J78:J80)</f>
        <v>#VALUE!</v>
      </c>
      <c r="K81" s="463" t="e">
        <f aca="false">SUM(K78:K80)</f>
        <v>#VALUE!</v>
      </c>
      <c r="L81" s="463" t="e">
        <f aca="false">SUM(L78:L80)</f>
        <v>#VALUE!</v>
      </c>
      <c r="M81" s="463" t="e">
        <f aca="false">SUM(M78:M80)</f>
        <v>#VALUE!</v>
      </c>
      <c r="N81" s="463" t="e">
        <f aca="false">SUM(N78:N80)</f>
        <v>#VALUE!</v>
      </c>
      <c r="O81" s="463" t="e">
        <f aca="false">SUM(O78:O80)</f>
        <v>#VALUE!</v>
      </c>
      <c r="P81" s="463" t="e">
        <f aca="false">SUM(P78:P80)</f>
        <v>#VALUE!</v>
      </c>
      <c r="Q81" s="463" t="e">
        <f aca="false">SUM(Q78:Q80)</f>
        <v>#VALUE!</v>
      </c>
      <c r="R81" s="463" t="e">
        <f aca="false">SUM(R78:R80)</f>
        <v>#VALUE!</v>
      </c>
      <c r="S81" s="463" t="e">
        <f aca="false">SUM(S78:S80)</f>
        <v>#VALUE!</v>
      </c>
      <c r="T81" s="463" t="e">
        <f aca="false">SUM(T78:T80)</f>
        <v>#VALUE!</v>
      </c>
      <c r="U81" s="463" t="e">
        <f aca="false">SUM(U78:U80)</f>
        <v>#VALUE!</v>
      </c>
      <c r="W81" s="459" t="e">
        <f aca="false">SUM(B81:U81)</f>
        <v>#VALUE!</v>
      </c>
    </row>
    <row r="82" customFormat="false" ht="12.75" hidden="false" customHeight="false" outlineLevel="1" collapsed="false">
      <c r="A82" s="373"/>
      <c r="B82" s="463"/>
      <c r="C82" s="463"/>
      <c r="D82" s="463"/>
      <c r="E82" s="463"/>
      <c r="F82" s="463"/>
      <c r="G82" s="463"/>
      <c r="H82" s="463"/>
      <c r="I82" s="463"/>
      <c r="J82" s="463"/>
      <c r="K82" s="463"/>
      <c r="L82" s="463"/>
      <c r="M82" s="463"/>
      <c r="N82" s="463"/>
      <c r="O82" s="463"/>
      <c r="P82" s="463"/>
      <c r="Q82" s="463"/>
      <c r="R82" s="463"/>
      <c r="S82" s="463"/>
      <c r="T82" s="463"/>
      <c r="U82" s="463"/>
      <c r="W82" s="459"/>
    </row>
    <row r="83" customFormat="false" ht="12.75" hidden="false" customHeight="false" outlineLevel="1" collapsed="false">
      <c r="A83" s="418" t="s">
        <v>269</v>
      </c>
      <c r="B83" s="463" t="e">
        <f aca="false">MAX(B81,B77)</f>
        <v>#VALUE!</v>
      </c>
      <c r="C83" s="463" t="e">
        <f aca="false">MAX(C81,C77)</f>
        <v>#VALUE!</v>
      </c>
      <c r="D83" s="463" t="e">
        <f aca="false">MAX(D81,D77)</f>
        <v>#VALUE!</v>
      </c>
      <c r="E83" s="463" t="e">
        <f aca="false">MAX(E81,E77)</f>
        <v>#VALUE!</v>
      </c>
      <c r="F83" s="463" t="e">
        <f aca="false">MAX(F81,F77)</f>
        <v>#VALUE!</v>
      </c>
      <c r="G83" s="463" t="e">
        <f aca="false">MAX(G81,G77)</f>
        <v>#VALUE!</v>
      </c>
      <c r="H83" s="463" t="e">
        <f aca="false">MAX(H81,H77)</f>
        <v>#VALUE!</v>
      </c>
      <c r="I83" s="463" t="e">
        <f aca="false">MAX(I81,I77)</f>
        <v>#VALUE!</v>
      </c>
      <c r="J83" s="463" t="e">
        <f aca="false">MAX(J81,J77)</f>
        <v>#VALUE!</v>
      </c>
      <c r="K83" s="463" t="e">
        <f aca="false">MAX(K81,K77)</f>
        <v>#VALUE!</v>
      </c>
      <c r="L83" s="463" t="e">
        <f aca="false">MAX(L81,L77)</f>
        <v>#VALUE!</v>
      </c>
      <c r="M83" s="463" t="e">
        <f aca="false">MAX(M81,M77)</f>
        <v>#VALUE!</v>
      </c>
      <c r="N83" s="463" t="e">
        <f aca="false">MAX(N81,N77)</f>
        <v>#VALUE!</v>
      </c>
      <c r="O83" s="463" t="e">
        <f aca="false">MAX(O81,O77)</f>
        <v>#VALUE!</v>
      </c>
      <c r="P83" s="463" t="e">
        <f aca="false">MAX(P81,P77)</f>
        <v>#VALUE!</v>
      </c>
      <c r="Q83" s="463" t="e">
        <f aca="false">MAX(Q81,Q77)</f>
        <v>#VALUE!</v>
      </c>
      <c r="R83" s="463" t="e">
        <f aca="false">MAX(R81,R77)</f>
        <v>#VALUE!</v>
      </c>
      <c r="S83" s="463" t="e">
        <f aca="false">MAX(S81,S77)</f>
        <v>#VALUE!</v>
      </c>
      <c r="T83" s="463" t="e">
        <f aca="false">MAX(T81,T77)</f>
        <v>#VALUE!</v>
      </c>
      <c r="U83" s="463" t="e">
        <f aca="false">MAX(U81,U77)</f>
        <v>#VALUE!</v>
      </c>
      <c r="W83" s="459" t="e">
        <f aca="false">SUM(B83:U83)</f>
        <v>#VALUE!</v>
      </c>
    </row>
    <row r="84" customFormat="false" ht="12.75" hidden="false" customHeight="false" outlineLevel="1" collapsed="false">
      <c r="A84" s="460" t="s">
        <v>248</v>
      </c>
      <c r="B84" s="464" t="n">
        <f aca="false">Assumptions!$G$42</f>
        <v>0.0025</v>
      </c>
      <c r="C84" s="464" t="n">
        <f aca="false">Assumptions!$G$43</f>
        <v>0.0025</v>
      </c>
      <c r="D84" s="464" t="n">
        <f aca="false">Assumptions!$G$43</f>
        <v>0.0025</v>
      </c>
      <c r="E84" s="464" t="n">
        <f aca="false">Assumptions!$G$43</f>
        <v>0.0025</v>
      </c>
      <c r="F84" s="464" t="n">
        <f aca="false">Assumptions!$G$43</f>
        <v>0.0025</v>
      </c>
      <c r="G84" s="464" t="n">
        <f aca="false">Assumptions!$G$43</f>
        <v>0.0025</v>
      </c>
      <c r="H84" s="464" t="n">
        <f aca="false">Assumptions!$G$43</f>
        <v>0.0025</v>
      </c>
      <c r="I84" s="464" t="n">
        <f aca="false">Assumptions!$G$43</f>
        <v>0.0025</v>
      </c>
      <c r="J84" s="464" t="n">
        <f aca="false">Assumptions!$G$43</f>
        <v>0.0025</v>
      </c>
      <c r="K84" s="464" t="n">
        <f aca="false">Assumptions!$G$43</f>
        <v>0.0025</v>
      </c>
      <c r="L84" s="464" t="n">
        <f aca="false">Assumptions!$G$43</f>
        <v>0.0025</v>
      </c>
      <c r="M84" s="464" t="n">
        <f aca="false">Assumptions!$G$43</f>
        <v>0.0025</v>
      </c>
      <c r="N84" s="464" t="n">
        <f aca="false">Assumptions!$G$43</f>
        <v>0.0025</v>
      </c>
      <c r="O84" s="464" t="n">
        <f aca="false">Assumptions!$G$43</f>
        <v>0.0025</v>
      </c>
      <c r="P84" s="464" t="n">
        <f aca="false">Assumptions!$G$43</f>
        <v>0.0025</v>
      </c>
      <c r="Q84" s="464" t="n">
        <f aca="false">Assumptions!$G$43</f>
        <v>0.0025</v>
      </c>
      <c r="R84" s="464" t="n">
        <f aca="false">Assumptions!$G$43</f>
        <v>0.0025</v>
      </c>
      <c r="S84" s="464" t="n">
        <f aca="false">Assumptions!$G$43</f>
        <v>0.0025</v>
      </c>
      <c r="T84" s="464" t="n">
        <f aca="false">Assumptions!$G$43</f>
        <v>0.0025</v>
      </c>
      <c r="U84" s="464" t="n">
        <f aca="false">Assumptions!$G$43</f>
        <v>0.0025</v>
      </c>
      <c r="W84" s="459"/>
    </row>
    <row r="85" customFormat="false" ht="12.75" hidden="false" customHeight="false" outlineLevel="1" collapsed="false">
      <c r="A85" s="373" t="s">
        <v>249</v>
      </c>
      <c r="B85" s="465" t="n">
        <v>597.574622126702</v>
      </c>
      <c r="C85" s="465" t="n">
        <v>579.092932782578</v>
      </c>
      <c r="D85" s="465" t="n">
        <v>560.611243438453</v>
      </c>
      <c r="E85" s="465" t="n">
        <v>542.129554094328</v>
      </c>
      <c r="F85" s="465" t="n">
        <v>523.647864750203</v>
      </c>
      <c r="G85" s="465" t="n">
        <v>505.166175406078</v>
      </c>
      <c r="H85" s="465" t="n">
        <v>486.684486061953</v>
      </c>
      <c r="I85" s="465" t="n">
        <v>468.202796717828</v>
      </c>
      <c r="J85" s="465" t="n">
        <v>449.721107373704</v>
      </c>
      <c r="K85" s="465" t="n">
        <v>431.239418029579</v>
      </c>
      <c r="L85" s="465" t="n">
        <v>412.757728685454</v>
      </c>
      <c r="M85" s="465" t="n">
        <v>394.276039341329</v>
      </c>
      <c r="N85" s="465" t="n">
        <v>375.794349997204</v>
      </c>
      <c r="O85" s="465" t="n">
        <v>357.31266065308</v>
      </c>
      <c r="P85" s="465" t="n">
        <v>338.830971308955</v>
      </c>
      <c r="Q85" s="465" t="n">
        <v>320.34928196483</v>
      </c>
      <c r="R85" s="465" t="n">
        <v>301.867592620705</v>
      </c>
      <c r="S85" s="465" t="n">
        <v>283.38590327658</v>
      </c>
      <c r="T85" s="465" t="n">
        <v>264.904213932455</v>
      </c>
      <c r="U85" s="465" t="n">
        <v>246.422524588331</v>
      </c>
      <c r="W85" s="459" t="n">
        <f aca="false">SUM(B85:U85)</f>
        <v>8439.97146715033</v>
      </c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</row>
    <row r="86" customFormat="false" ht="12.75" hidden="false" customHeight="false" outlineLevel="1" collapsed="false">
      <c r="A86" s="460"/>
      <c r="B86" s="466"/>
      <c r="C86" s="466"/>
      <c r="D86" s="466"/>
      <c r="E86" s="466"/>
      <c r="F86" s="466"/>
      <c r="G86" s="466"/>
      <c r="H86" s="466"/>
      <c r="I86" s="466"/>
      <c r="J86" s="466"/>
      <c r="K86" s="466"/>
      <c r="L86" s="466"/>
      <c r="M86" s="466"/>
      <c r="N86" s="466"/>
      <c r="O86" s="466"/>
      <c r="P86" s="466"/>
      <c r="Q86" s="466"/>
      <c r="R86" s="466"/>
      <c r="S86" s="466"/>
      <c r="T86" s="466"/>
      <c r="U86" s="466"/>
    </row>
    <row r="87" customFormat="false" ht="12.75" hidden="false" customHeight="false" outlineLevel="1" collapsed="false">
      <c r="A87" s="373"/>
      <c r="B87" s="425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</row>
    <row r="88" customFormat="false" ht="12.75" hidden="false" customHeight="false" outlineLevel="1" collapsed="false">
      <c r="A88" s="426" t="s">
        <v>217</v>
      </c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customFormat="false" ht="12.75" hidden="false" customHeight="false" outlineLevel="1" collapsed="false">
      <c r="A89" s="426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</row>
    <row r="90" customFormat="false" ht="12.75" hidden="false" customHeight="false" outlineLevel="1" collapsed="false">
      <c r="A90" s="399" t="s">
        <v>250</v>
      </c>
      <c r="B90" s="26" t="e">
        <f aca="false">B40-B12</f>
        <v>#VALUE!</v>
      </c>
      <c r="C90" s="26" t="e">
        <f aca="false">C40-C12</f>
        <v>#VALUE!</v>
      </c>
      <c r="D90" s="26" t="e">
        <f aca="false">D40-D12</f>
        <v>#VALUE!</v>
      </c>
      <c r="E90" s="26" t="e">
        <f aca="false">E40</f>
        <v>#VALUE!</v>
      </c>
      <c r="F90" s="26" t="e">
        <f aca="false">F40</f>
        <v>#VALUE!</v>
      </c>
      <c r="G90" s="26" t="e">
        <f aca="false">G40</f>
        <v>#VALUE!</v>
      </c>
      <c r="H90" s="26" t="e">
        <f aca="false">H40</f>
        <v>#VALUE!</v>
      </c>
      <c r="I90" s="26" t="e">
        <f aca="false">I40</f>
        <v>#VALUE!</v>
      </c>
      <c r="J90" s="26" t="e">
        <f aca="false">J40</f>
        <v>#VALUE!</v>
      </c>
      <c r="K90" s="26" t="e">
        <f aca="false">K40</f>
        <v>#VALUE!</v>
      </c>
      <c r="L90" s="26" t="e">
        <f aca="false">L40</f>
        <v>#VALUE!</v>
      </c>
      <c r="M90" s="26" t="e">
        <f aca="false">M40</f>
        <v>#VALUE!</v>
      </c>
      <c r="N90" s="26" t="e">
        <f aca="false">N40</f>
        <v>#VALUE!</v>
      </c>
      <c r="O90" s="26" t="e">
        <f aca="false">O40</f>
        <v>#VALUE!</v>
      </c>
      <c r="P90" s="26" t="e">
        <f aca="false">P40</f>
        <v>#VALUE!</v>
      </c>
      <c r="Q90" s="26" t="e">
        <f aca="false">Q40</f>
        <v>#VALUE!</v>
      </c>
      <c r="R90" s="26" t="e">
        <f aca="false">R40</f>
        <v>#VALUE!</v>
      </c>
      <c r="S90" s="26" t="e">
        <f aca="false">S40</f>
        <v>#VALUE!</v>
      </c>
      <c r="T90" s="26" t="e">
        <f aca="false">T40</f>
        <v>#VALUE!</v>
      </c>
      <c r="U90" s="26" t="e">
        <f aca="false">U40</f>
        <v>#VALUE!</v>
      </c>
      <c r="W90" s="459" t="e">
        <f aca="false">SUM(B90:U90)</f>
        <v>#VALUE!</v>
      </c>
    </row>
    <row r="91" customFormat="false" ht="12.75" hidden="false" customHeight="false" outlineLevel="1" collapsed="false">
      <c r="A91" s="399" t="s">
        <v>221</v>
      </c>
      <c r="B91" s="26" t="e">
        <f aca="false">B34</f>
        <v>#VALUE!</v>
      </c>
      <c r="C91" s="26" t="e">
        <f aca="false">C34</f>
        <v>#VALUE!</v>
      </c>
      <c r="D91" s="26" t="e">
        <f aca="false">D34</f>
        <v>#VALUE!</v>
      </c>
      <c r="E91" s="26" t="e">
        <f aca="false">E34</f>
        <v>#VALUE!</v>
      </c>
      <c r="F91" s="26" t="e">
        <f aca="false">F34</f>
        <v>#VALUE!</v>
      </c>
      <c r="G91" s="26" t="e">
        <f aca="false">G34</f>
        <v>#VALUE!</v>
      </c>
      <c r="H91" s="26" t="e">
        <f aca="false">H34</f>
        <v>#VALUE!</v>
      </c>
      <c r="I91" s="26" t="e">
        <f aca="false">I34</f>
        <v>#VALUE!</v>
      </c>
      <c r="J91" s="26" t="e">
        <f aca="false">J34</f>
        <v>#VALUE!</v>
      </c>
      <c r="K91" s="26" t="e">
        <f aca="false">K34</f>
        <v>#VALUE!</v>
      </c>
      <c r="L91" s="26" t="e">
        <f aca="false">L34</f>
        <v>#VALUE!</v>
      </c>
      <c r="M91" s="26" t="e">
        <f aca="false">M34</f>
        <v>#VALUE!</v>
      </c>
      <c r="N91" s="26" t="e">
        <f aca="false">N34</f>
        <v>#VALUE!</v>
      </c>
      <c r="O91" s="26" t="e">
        <f aca="false">O34</f>
        <v>#VALUE!</v>
      </c>
      <c r="P91" s="26" t="e">
        <f aca="false">P34</f>
        <v>#VALUE!</v>
      </c>
      <c r="Q91" s="26" t="e">
        <f aca="false">Q34</f>
        <v>#VALUE!</v>
      </c>
      <c r="R91" s="26" t="e">
        <f aca="false">R34</f>
        <v>#VALUE!</v>
      </c>
      <c r="S91" s="26" t="e">
        <f aca="false">S34</f>
        <v>#VALUE!</v>
      </c>
      <c r="T91" s="26" t="e">
        <f aca="false">T34</f>
        <v>#VALUE!</v>
      </c>
      <c r="U91" s="26" t="e">
        <f aca="false">U34</f>
        <v>#VALUE!</v>
      </c>
      <c r="W91" s="459" t="e">
        <f aca="false">SUM(B91:U91)</f>
        <v>#VALUE!</v>
      </c>
    </row>
    <row r="92" customFormat="false" ht="15" hidden="false" customHeight="false" outlineLevel="1" collapsed="false">
      <c r="A92" s="399" t="s">
        <v>251</v>
      </c>
      <c r="B92" s="322" t="e">
        <f aca="false">-Depreciation!C87</f>
        <v>#VALUE!</v>
      </c>
      <c r="C92" s="322" t="e">
        <f aca="false">-Depreciation!D87</f>
        <v>#VALUE!</v>
      </c>
      <c r="D92" s="322" t="e">
        <f aca="false">-Depreciation!E87</f>
        <v>#VALUE!</v>
      </c>
      <c r="E92" s="322" t="e">
        <f aca="false">-Depreciation!F87</f>
        <v>#VALUE!</v>
      </c>
      <c r="F92" s="322" t="e">
        <f aca="false">-Depreciation!G87</f>
        <v>#VALUE!</v>
      </c>
      <c r="G92" s="322" t="e">
        <f aca="false">-Depreciation!H87</f>
        <v>#VALUE!</v>
      </c>
      <c r="H92" s="322" t="e">
        <f aca="false">-Depreciation!I87</f>
        <v>#VALUE!</v>
      </c>
      <c r="I92" s="322" t="e">
        <f aca="false">-Depreciation!J87</f>
        <v>#VALUE!</v>
      </c>
      <c r="J92" s="322" t="e">
        <f aca="false">-Depreciation!K87</f>
        <v>#VALUE!</v>
      </c>
      <c r="K92" s="322" t="e">
        <f aca="false">-Depreciation!L87</f>
        <v>#VALUE!</v>
      </c>
      <c r="L92" s="322" t="e">
        <f aca="false">-Depreciation!M87</f>
        <v>#VALUE!</v>
      </c>
      <c r="M92" s="322" t="e">
        <f aca="false">-Depreciation!N87</f>
        <v>#VALUE!</v>
      </c>
      <c r="N92" s="322" t="e">
        <f aca="false">-Depreciation!O87</f>
        <v>#VALUE!</v>
      </c>
      <c r="O92" s="322" t="e">
        <f aca="false">-Depreciation!P87</f>
        <v>#VALUE!</v>
      </c>
      <c r="P92" s="322" t="e">
        <f aca="false">-Depreciation!Q87</f>
        <v>#VALUE!</v>
      </c>
      <c r="Q92" s="322" t="e">
        <f aca="false">-Depreciation!R87</f>
        <v>#VALUE!</v>
      </c>
      <c r="R92" s="322" t="e">
        <f aca="false">-Depreciation!S87</f>
        <v>#VALUE!</v>
      </c>
      <c r="S92" s="322" t="e">
        <f aca="false">-Depreciation!T87</f>
        <v>#VALUE!</v>
      </c>
      <c r="T92" s="322" t="e">
        <f aca="false">-Depreciation!U87</f>
        <v>#VALUE!</v>
      </c>
      <c r="U92" s="322" t="e">
        <f aca="false">-Depreciation!V87</f>
        <v>#VALUE!</v>
      </c>
      <c r="W92" s="467" t="e">
        <f aca="false">SUM(B92:U92)</f>
        <v>#VALUE!</v>
      </c>
    </row>
    <row r="93" customFormat="false" ht="12.75" hidden="false" customHeight="false" outlineLevel="1" collapsed="false">
      <c r="A93" s="432" t="s">
        <v>252</v>
      </c>
      <c r="B93" s="26" t="e">
        <f aca="false">SUM(B90:B92)</f>
        <v>#VALUE!</v>
      </c>
      <c r="C93" s="26" t="e">
        <f aca="false">SUM(C90:C92)</f>
        <v>#VALUE!</v>
      </c>
      <c r="D93" s="26" t="e">
        <f aca="false">SUM(D90:D92)</f>
        <v>#VALUE!</v>
      </c>
      <c r="E93" s="26" t="e">
        <f aca="false">SUM(E90:E92)</f>
        <v>#VALUE!</v>
      </c>
      <c r="F93" s="26" t="e">
        <f aca="false">SUM(F90:F92)</f>
        <v>#VALUE!</v>
      </c>
      <c r="G93" s="26" t="e">
        <f aca="false">SUM(G90:G92)</f>
        <v>#VALUE!</v>
      </c>
      <c r="H93" s="26" t="e">
        <f aca="false">SUM(H90:H92)</f>
        <v>#VALUE!</v>
      </c>
      <c r="I93" s="26" t="e">
        <f aca="false">SUM(I90:I92)</f>
        <v>#VALUE!</v>
      </c>
      <c r="J93" s="26" t="e">
        <f aca="false">SUM(J90:J92)</f>
        <v>#VALUE!</v>
      </c>
      <c r="K93" s="26" t="e">
        <f aca="false">SUM(K90:K92)</f>
        <v>#VALUE!</v>
      </c>
      <c r="L93" s="26" t="e">
        <f aca="false">SUM(L90:L92)</f>
        <v>#VALUE!</v>
      </c>
      <c r="M93" s="26" t="e">
        <f aca="false">SUM(M90:M92)</f>
        <v>#VALUE!</v>
      </c>
      <c r="N93" s="26" t="e">
        <f aca="false">SUM(N90:N92)</f>
        <v>#VALUE!</v>
      </c>
      <c r="O93" s="26" t="e">
        <f aca="false">SUM(O90:O92)</f>
        <v>#VALUE!</v>
      </c>
      <c r="P93" s="26" t="e">
        <f aca="false">SUM(P90:P92)</f>
        <v>#VALUE!</v>
      </c>
      <c r="Q93" s="26" t="e">
        <f aca="false">SUM(Q90:Q92)</f>
        <v>#VALUE!</v>
      </c>
      <c r="R93" s="26" t="e">
        <f aca="false">SUM(R90:R92)</f>
        <v>#VALUE!</v>
      </c>
      <c r="S93" s="26" t="e">
        <f aca="false">SUM(S90:S92)</f>
        <v>#VALUE!</v>
      </c>
      <c r="T93" s="26" t="e">
        <f aca="false">SUM(T90:T92)</f>
        <v>#VALUE!</v>
      </c>
      <c r="U93" s="26" t="e">
        <f aca="false">SUM(U90:U92)</f>
        <v>#VALUE!</v>
      </c>
      <c r="W93" s="459" t="e">
        <f aca="false">SUM(B93:U93)</f>
        <v>#VALUE!</v>
      </c>
    </row>
    <row r="94" customFormat="false" ht="12.75" hidden="false" customHeight="false" outlineLevel="1" collapsed="false">
      <c r="A94" s="399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customFormat="false" ht="12.75" hidden="false" customHeight="false" outlineLevel="1" collapsed="false">
      <c r="A95" s="399" t="s">
        <v>93</v>
      </c>
      <c r="B95" s="468" t="n">
        <f aca="false">Assumptions!$G$39</f>
        <v>0.06</v>
      </c>
      <c r="C95" s="468" t="n">
        <f aca="false">Assumptions!$G$39</f>
        <v>0.06</v>
      </c>
      <c r="D95" s="468" t="n">
        <f aca="false">Assumptions!$G$39</f>
        <v>0.06</v>
      </c>
      <c r="E95" s="468" t="n">
        <f aca="false">Assumptions!$G$39</f>
        <v>0.06</v>
      </c>
      <c r="F95" s="468" t="n">
        <f aca="false">Assumptions!$G$39</f>
        <v>0.06</v>
      </c>
      <c r="G95" s="468" t="n">
        <f aca="false">Assumptions!$G$39</f>
        <v>0.06</v>
      </c>
      <c r="H95" s="468" t="n">
        <f aca="false">Assumptions!$G$39</f>
        <v>0.06</v>
      </c>
      <c r="I95" s="468" t="n">
        <f aca="false">Assumptions!$G$39</f>
        <v>0.06</v>
      </c>
      <c r="J95" s="468" t="n">
        <f aca="false">Assumptions!$G$39</f>
        <v>0.06</v>
      </c>
      <c r="K95" s="468" t="n">
        <f aca="false">Assumptions!$G$39</f>
        <v>0.06</v>
      </c>
      <c r="L95" s="468" t="n">
        <f aca="false">Assumptions!$G$39</f>
        <v>0.06</v>
      </c>
      <c r="M95" s="468" t="n">
        <f aca="false">Assumptions!$G$39</f>
        <v>0.06</v>
      </c>
      <c r="N95" s="468" t="n">
        <f aca="false">Assumptions!$G$39</f>
        <v>0.06</v>
      </c>
      <c r="O95" s="468" t="n">
        <f aca="false">Assumptions!$G$39</f>
        <v>0.06</v>
      </c>
      <c r="P95" s="468" t="n">
        <f aca="false">Assumptions!$G$39</f>
        <v>0.06</v>
      </c>
      <c r="Q95" s="468" t="n">
        <f aca="false">Assumptions!$G$39</f>
        <v>0.06</v>
      </c>
      <c r="R95" s="468" t="n">
        <f aca="false">Assumptions!$G$39</f>
        <v>0.06</v>
      </c>
      <c r="S95" s="468" t="n">
        <f aca="false">Assumptions!$G$39</f>
        <v>0.06</v>
      </c>
      <c r="T95" s="468" t="n">
        <f aca="false">Assumptions!$G$39</f>
        <v>0.06</v>
      </c>
      <c r="U95" s="468" t="n">
        <f aca="false">Assumptions!$G$39</f>
        <v>0.06</v>
      </c>
    </row>
    <row r="96" customFormat="false" ht="12.75" hidden="false" customHeight="false" outlineLevel="1" collapsed="false">
      <c r="A96" s="399" t="s">
        <v>253</v>
      </c>
      <c r="B96" s="26" t="e">
        <f aca="false">B93*B95</f>
        <v>#VALUE!</v>
      </c>
      <c r="C96" s="26" t="e">
        <f aca="false">C93*C95</f>
        <v>#VALUE!</v>
      </c>
      <c r="D96" s="26" t="e">
        <f aca="false">D93*D95</f>
        <v>#VALUE!</v>
      </c>
      <c r="E96" s="26" t="e">
        <f aca="false">E93*E95</f>
        <v>#VALUE!</v>
      </c>
      <c r="F96" s="26" t="e">
        <f aca="false">F93*F95</f>
        <v>#VALUE!</v>
      </c>
      <c r="G96" s="26" t="e">
        <f aca="false">G93*G95</f>
        <v>#VALUE!</v>
      </c>
      <c r="H96" s="26" t="e">
        <f aca="false">H93*H95</f>
        <v>#VALUE!</v>
      </c>
      <c r="I96" s="26" t="e">
        <f aca="false">I93*I95</f>
        <v>#VALUE!</v>
      </c>
      <c r="J96" s="26" t="e">
        <f aca="false">J93*J95</f>
        <v>#VALUE!</v>
      </c>
      <c r="K96" s="26" t="e">
        <f aca="false">K93*K95</f>
        <v>#VALUE!</v>
      </c>
      <c r="L96" s="26" t="e">
        <f aca="false">L93*L95</f>
        <v>#VALUE!</v>
      </c>
      <c r="M96" s="26" t="e">
        <f aca="false">M93*M95</f>
        <v>#VALUE!</v>
      </c>
      <c r="N96" s="26" t="e">
        <f aca="false">N93*N95</f>
        <v>#VALUE!</v>
      </c>
      <c r="O96" s="26" t="e">
        <f aca="false">O93*O95</f>
        <v>#VALUE!</v>
      </c>
      <c r="P96" s="26" t="e">
        <f aca="false">P93*P95</f>
        <v>#VALUE!</v>
      </c>
      <c r="Q96" s="26" t="e">
        <f aca="false">Q93*Q95</f>
        <v>#VALUE!</v>
      </c>
      <c r="R96" s="26" t="e">
        <f aca="false">R93*R95</f>
        <v>#VALUE!</v>
      </c>
      <c r="S96" s="26" t="e">
        <f aca="false">S93*S95</f>
        <v>#VALUE!</v>
      </c>
      <c r="T96" s="26" t="e">
        <f aca="false">T93*T95</f>
        <v>#VALUE!</v>
      </c>
      <c r="U96" s="26" t="e">
        <f aca="false">U93*U95</f>
        <v>#VALUE!</v>
      </c>
    </row>
    <row r="97" customFormat="false" ht="12.75" hidden="false" customHeight="false" outlineLevel="1" collapsed="false">
      <c r="A97" s="399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</row>
    <row r="98" customFormat="false" ht="12.75" hidden="false" customHeight="false" outlineLevel="1" collapsed="false">
      <c r="A98" s="399" t="s">
        <v>254</v>
      </c>
      <c r="B98" s="26" t="n">
        <v>0</v>
      </c>
      <c r="C98" s="26" t="e">
        <f aca="false">B102</f>
        <v>#VALUE!</v>
      </c>
      <c r="D98" s="26" t="e">
        <f aca="false">C102</f>
        <v>#VALUE!</v>
      </c>
      <c r="E98" s="26" t="e">
        <f aca="false">D102</f>
        <v>#VALUE!</v>
      </c>
      <c r="F98" s="26" t="e">
        <f aca="false">E102</f>
        <v>#VALUE!</v>
      </c>
      <c r="G98" s="26" t="e">
        <f aca="false">F102</f>
        <v>#VALUE!</v>
      </c>
      <c r="H98" s="26" t="e">
        <f aca="false">G102</f>
        <v>#VALUE!</v>
      </c>
      <c r="I98" s="26" t="e">
        <f aca="false">H102</f>
        <v>#VALUE!</v>
      </c>
      <c r="J98" s="26" t="e">
        <f aca="false">I102</f>
        <v>#VALUE!</v>
      </c>
      <c r="K98" s="26" t="e">
        <f aca="false">J102</f>
        <v>#VALUE!</v>
      </c>
      <c r="L98" s="26" t="e">
        <f aca="false">K102</f>
        <v>#VALUE!</v>
      </c>
      <c r="M98" s="26" t="e">
        <f aca="false">L102</f>
        <v>#VALUE!</v>
      </c>
      <c r="N98" s="26" t="e">
        <f aca="false">M102</f>
        <v>#VALUE!</v>
      </c>
      <c r="O98" s="26" t="e">
        <f aca="false">N102</f>
        <v>#VALUE!</v>
      </c>
      <c r="P98" s="26" t="e">
        <f aca="false">O102</f>
        <v>#VALUE!</v>
      </c>
      <c r="Q98" s="26" t="e">
        <f aca="false">P102</f>
        <v>#VALUE!</v>
      </c>
      <c r="R98" s="26" t="n">
        <v>0</v>
      </c>
      <c r="S98" s="26" t="e">
        <f aca="false">R102</f>
        <v>#VALUE!</v>
      </c>
      <c r="T98" s="26" t="e">
        <f aca="false">S102</f>
        <v>#VALUE!</v>
      </c>
      <c r="U98" s="26" t="e">
        <f aca="false">T102</f>
        <v>#VALUE!</v>
      </c>
    </row>
    <row r="99" customFormat="false" ht="12.75" hidden="false" customHeight="false" outlineLevel="1" collapsed="false">
      <c r="A99" s="399" t="s">
        <v>255</v>
      </c>
      <c r="B99" s="26" t="e">
        <f aca="false">IF(B69&gt;2020,0,IF(B96&lt;0,-B96,0))</f>
        <v>#VALUE!</v>
      </c>
      <c r="C99" s="26" t="e">
        <f aca="false">IF(C69&gt;2020,0,IF(C96&lt;0,-C96,0))</f>
        <v>#VALUE!</v>
      </c>
      <c r="D99" s="26" t="e">
        <f aca="false">IF(D69&gt;2020,0,IF(D96&lt;0,-D96,0))</f>
        <v>#VALUE!</v>
      </c>
      <c r="E99" s="26" t="e">
        <f aca="false">IF(E69&gt;2020,0,IF(E96&lt;0,-E96,0))</f>
        <v>#VALUE!</v>
      </c>
      <c r="F99" s="26" t="e">
        <f aca="false">IF(F69&gt;2020,0,IF(F96&lt;0,-F96,0))</f>
        <v>#VALUE!</v>
      </c>
      <c r="G99" s="26" t="e">
        <f aca="false">IF(G69&gt;2020,0,IF(G96&lt;0,-G96,0))</f>
        <v>#VALUE!</v>
      </c>
      <c r="H99" s="26" t="e">
        <f aca="false">IF(H69&gt;2020,0,IF(H96&lt;0,-H96,0))</f>
        <v>#VALUE!</v>
      </c>
      <c r="I99" s="26" t="e">
        <f aca="false">IF(I69&gt;2020,0,IF(I96&lt;0,-I96,0))</f>
        <v>#VALUE!</v>
      </c>
      <c r="J99" s="26" t="e">
        <f aca="false">IF(J69&gt;2020,0,IF(J96&lt;0,-J96,0))</f>
        <v>#VALUE!</v>
      </c>
      <c r="K99" s="26" t="e">
        <f aca="false">IF(K69&gt;2020,0,IF(K96&lt;0,-K96,0))</f>
        <v>#VALUE!</v>
      </c>
      <c r="L99" s="26" t="e">
        <f aca="false">IF(L69&gt;2020,0,IF(L96&lt;0,-L96,0))</f>
        <v>#VALUE!</v>
      </c>
      <c r="M99" s="26" t="e">
        <f aca="false">IF(M69&gt;2020,0,IF(M96&lt;0,-M96,0))</f>
        <v>#VALUE!</v>
      </c>
      <c r="N99" s="26" t="e">
        <f aca="false">IF(N69&gt;2020,0,IF(N96&lt;0,-N96,0))</f>
        <v>#VALUE!</v>
      </c>
      <c r="O99" s="26" t="e">
        <f aca="false">IF(O69&gt;2020,0,IF(O96&lt;0,-O96,0))</f>
        <v>#VALUE!</v>
      </c>
      <c r="P99" s="26" t="e">
        <f aca="false">IF(P69&gt;2020,0,IF(P96&lt;0,-P96,0))</f>
        <v>#VALUE!</v>
      </c>
      <c r="Q99" s="26" t="e">
        <f aca="false">IF(Q69&gt;2020,0,IF(Q96&lt;0,-Q96,0))</f>
        <v>#VALUE!</v>
      </c>
      <c r="R99" s="26" t="e">
        <f aca="false">IF(R69&gt;2020,0,IF(R96&lt;0,-R96,0))</f>
        <v>#VALUE!</v>
      </c>
      <c r="S99" s="26" t="e">
        <f aca="false">IF(S69&gt;2020,0,IF(S96&lt;0,-S96,0))</f>
        <v>#VALUE!</v>
      </c>
      <c r="T99" s="26" t="e">
        <f aca="false">IF(T69&gt;2020,0,IF(T96&lt;0,-T96,0))</f>
        <v>#VALUE!</v>
      </c>
      <c r="U99" s="26" t="e">
        <f aca="false">IF(U69&gt;2020,0,IF(U96&lt;0,-U96,0))</f>
        <v>#VALUE!</v>
      </c>
    </row>
    <row r="100" customFormat="false" ht="12.75" hidden="false" customHeight="false" outlineLevel="1" collapsed="false">
      <c r="A100" s="399" t="s">
        <v>256</v>
      </c>
      <c r="B100" s="469" t="n">
        <v>0</v>
      </c>
      <c r="C100" s="469" t="n">
        <v>0</v>
      </c>
      <c r="D100" s="469" t="n">
        <v>0</v>
      </c>
      <c r="E100" s="469" t="n">
        <v>0</v>
      </c>
      <c r="F100" s="469" t="n">
        <v>0</v>
      </c>
      <c r="G100" s="469" t="n">
        <v>0</v>
      </c>
      <c r="H100" s="469" t="n">
        <v>0</v>
      </c>
      <c r="I100" s="469" t="n">
        <v>0</v>
      </c>
      <c r="J100" s="469" t="n">
        <v>0</v>
      </c>
      <c r="K100" s="469" t="n">
        <v>0</v>
      </c>
      <c r="L100" s="469" t="n">
        <v>0</v>
      </c>
      <c r="M100" s="469" t="n">
        <v>0</v>
      </c>
      <c r="N100" s="469" t="n">
        <v>0</v>
      </c>
      <c r="O100" s="469" t="n">
        <v>0</v>
      </c>
      <c r="P100" s="469" t="n">
        <v>0</v>
      </c>
      <c r="Q100" s="469" t="n">
        <v>0</v>
      </c>
      <c r="R100" s="469" t="n">
        <v>0</v>
      </c>
      <c r="S100" s="469" t="n">
        <v>0</v>
      </c>
      <c r="T100" s="26" t="e">
        <f aca="false">IF(L99&gt;(SUM(M101:S101)+SUM(L100:S100))*-1,L99-(SUM(L101:S101)+SUM(L100:S100))*-1,0)</f>
        <v>#VALUE!</v>
      </c>
      <c r="U100" s="26" t="e">
        <f aca="false">IF(M99&gt;(SUM(N101:T101)+SUM(M100:T100))*-1,M99-(SUM(M101:T101)+SUM(M100:T100))*-1,0)</f>
        <v>#VALUE!</v>
      </c>
    </row>
    <row r="101" customFormat="false" ht="12.75" hidden="false" customHeight="false" outlineLevel="1" collapsed="false">
      <c r="A101" s="33" t="s">
        <v>228</v>
      </c>
      <c r="B101" s="322" t="e">
        <f aca="false">IF(B96&lt;0,0,IF(B98&gt;B96,-B96,-B98))</f>
        <v>#VALUE!</v>
      </c>
      <c r="C101" s="322" t="e">
        <f aca="false">IF(C96&lt;0,0,IF(C98&gt;C96,-C96,-C98))</f>
        <v>#VALUE!</v>
      </c>
      <c r="D101" s="322" t="e">
        <f aca="false">IF(D96&lt;0,0,IF(D98&gt;D96,-D96,-D98))</f>
        <v>#VALUE!</v>
      </c>
      <c r="E101" s="322" t="e">
        <f aca="false">IF(E96&lt;0,0,IF(E98&gt;E96,-E96,-E98))</f>
        <v>#VALUE!</v>
      </c>
      <c r="F101" s="322" t="e">
        <f aca="false">IF(F96&lt;0,0,IF(F98&gt;F96,-F96,-F98))</f>
        <v>#VALUE!</v>
      </c>
      <c r="G101" s="322" t="e">
        <f aca="false">IF(G96&lt;0,0,IF(G98&gt;G96,-G96,-G98))</f>
        <v>#VALUE!</v>
      </c>
      <c r="H101" s="322" t="e">
        <f aca="false">IF(H96&lt;0,0,IF(H98&gt;H96,-H96,-H98))</f>
        <v>#VALUE!</v>
      </c>
      <c r="I101" s="322" t="e">
        <f aca="false">IF(I96&lt;0,0,IF(I98&gt;I96,-I96,-I98))</f>
        <v>#VALUE!</v>
      </c>
      <c r="J101" s="322" t="e">
        <f aca="false">IF(J96&lt;0,0,IF(J98&gt;J96,-J96,-J98))</f>
        <v>#VALUE!</v>
      </c>
      <c r="K101" s="322" t="e">
        <f aca="false">IF(K96&lt;0,0,IF(K98&gt;K96,-K96,-K98))</f>
        <v>#VALUE!</v>
      </c>
      <c r="L101" s="322" t="e">
        <f aca="false">IF(L96&lt;0,0,IF(L98&gt;L96,-L96,-L98))</f>
        <v>#VALUE!</v>
      </c>
      <c r="M101" s="322" t="e">
        <f aca="false">IF(M96&lt;0,0,IF(M98&gt;M96,-M96,-M98))</f>
        <v>#VALUE!</v>
      </c>
      <c r="N101" s="322" t="e">
        <f aca="false">IF(N96&lt;0,0,IF(N98&gt;N96,-N96,-N98))</f>
        <v>#VALUE!</v>
      </c>
      <c r="O101" s="322" t="e">
        <f aca="false">IF(O96&lt;0,0,IF(O98&gt;O96,-O96,-O98))</f>
        <v>#VALUE!</v>
      </c>
      <c r="P101" s="322" t="e">
        <f aca="false">IF(P96&lt;0,0,IF(P98&gt;P96,-P96,-P98))</f>
        <v>#VALUE!</v>
      </c>
      <c r="Q101" s="322" t="e">
        <f aca="false">IF(Q96&lt;0,0,IF(Q98&gt;Q96,-Q96,-Q98))</f>
        <v>#VALUE!</v>
      </c>
      <c r="R101" s="322" t="e">
        <f aca="false">IF(R96&lt;0,0,IF(R98&gt;R96,-R96,-R98))</f>
        <v>#VALUE!</v>
      </c>
      <c r="S101" s="322" t="e">
        <f aca="false">IF(S96&lt;0,0,IF(S98&gt;S96,-S96,-S98))</f>
        <v>#VALUE!</v>
      </c>
      <c r="T101" s="322" t="e">
        <f aca="false">IF(T96&lt;0,0,IF(T98&gt;T96,-T96,-T98))</f>
        <v>#VALUE!</v>
      </c>
      <c r="U101" s="322" t="e">
        <f aca="false">IF(U96&lt;0,0,IF(U98&gt;U96,-U96,-U98))</f>
        <v>#VALUE!</v>
      </c>
    </row>
    <row r="102" customFormat="false" ht="12.75" hidden="false" customHeight="false" outlineLevel="1" collapsed="false">
      <c r="A102" s="33" t="s">
        <v>257</v>
      </c>
      <c r="B102" s="322" t="e">
        <f aca="false">SUM(B98:B101)</f>
        <v>#VALUE!</v>
      </c>
      <c r="C102" s="322" t="e">
        <f aca="false">SUM(C98:C101)</f>
        <v>#VALUE!</v>
      </c>
      <c r="D102" s="322" t="e">
        <f aca="false">SUM(D98:D101)</f>
        <v>#VALUE!</v>
      </c>
      <c r="E102" s="322" t="e">
        <f aca="false">SUM(E98:E101)</f>
        <v>#VALUE!</v>
      </c>
      <c r="F102" s="322" t="e">
        <f aca="false">SUM(F98:F101)</f>
        <v>#VALUE!</v>
      </c>
      <c r="G102" s="322" t="e">
        <f aca="false">SUM(G98:G101)</f>
        <v>#VALUE!</v>
      </c>
      <c r="H102" s="322" t="e">
        <f aca="false">SUM(H98:H101)</f>
        <v>#VALUE!</v>
      </c>
      <c r="I102" s="322" t="e">
        <f aca="false">SUM(I98:I101)</f>
        <v>#VALUE!</v>
      </c>
      <c r="J102" s="322" t="e">
        <f aca="false">SUM(J98:J101)</f>
        <v>#VALUE!</v>
      </c>
      <c r="K102" s="322" t="e">
        <f aca="false">SUM(K98:K101)</f>
        <v>#VALUE!</v>
      </c>
      <c r="L102" s="322" t="e">
        <f aca="false">SUM(L98:L101)</f>
        <v>#VALUE!</v>
      </c>
      <c r="M102" s="322" t="e">
        <f aca="false">SUM(M98:M101)</f>
        <v>#VALUE!</v>
      </c>
      <c r="N102" s="322" t="e">
        <f aca="false">SUM(N98:N101)</f>
        <v>#VALUE!</v>
      </c>
      <c r="O102" s="322" t="e">
        <f aca="false">SUM(O98:O101)</f>
        <v>#VALUE!</v>
      </c>
      <c r="P102" s="322" t="e">
        <f aca="false">SUM(P98:P101)</f>
        <v>#VALUE!</v>
      </c>
      <c r="Q102" s="322" t="e">
        <f aca="false">SUM(Q98:Q101)</f>
        <v>#VALUE!</v>
      </c>
      <c r="R102" s="322" t="e">
        <f aca="false">SUM(R98:R101)</f>
        <v>#VALUE!</v>
      </c>
      <c r="S102" s="322" t="e">
        <f aca="false">SUM(S98:S101)</f>
        <v>#VALUE!</v>
      </c>
      <c r="T102" s="322" t="e">
        <f aca="false">SUM(T98:T101)</f>
        <v>#VALUE!</v>
      </c>
      <c r="U102" s="322" t="e">
        <f aca="false">SUM(U98:U101)</f>
        <v>#VALUE!</v>
      </c>
    </row>
    <row r="103" customFormat="false" ht="12.75" hidden="false" customHeight="false" outlineLevel="1" collapsed="false">
      <c r="A103" s="33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3.5" hidden="false" customHeight="false" outlineLevel="1" collapsed="false">
      <c r="A104" s="53" t="s">
        <v>218</v>
      </c>
      <c r="B104" s="428" t="e">
        <f aca="false">IF(B96&lt;0,0,B96+B101)</f>
        <v>#VALUE!</v>
      </c>
      <c r="C104" s="428" t="e">
        <f aca="false">IF(C96&lt;0,0,C96+C101)</f>
        <v>#VALUE!</v>
      </c>
      <c r="D104" s="428" t="e">
        <f aca="false">IF(D96&lt;0,0,D96+D101)</f>
        <v>#VALUE!</v>
      </c>
      <c r="E104" s="428" t="e">
        <f aca="false">IF(E96&lt;0,0,E96+E101)</f>
        <v>#VALUE!</v>
      </c>
      <c r="F104" s="428" t="e">
        <f aca="false">IF(F96&lt;0,0,F96+F101)</f>
        <v>#VALUE!</v>
      </c>
      <c r="G104" s="428" t="e">
        <f aca="false">IF(G96&lt;0,0,G96+G101)</f>
        <v>#VALUE!</v>
      </c>
      <c r="H104" s="428" t="e">
        <f aca="false">IF(H96&lt;0,0,H96+H101)</f>
        <v>#VALUE!</v>
      </c>
      <c r="I104" s="428" t="e">
        <f aca="false">IF(I96&lt;0,0,I96+I101)</f>
        <v>#VALUE!</v>
      </c>
      <c r="J104" s="428" t="e">
        <f aca="false">IF(J96&lt;0,0,J96+J101)</f>
        <v>#VALUE!</v>
      </c>
      <c r="K104" s="428" t="e">
        <f aca="false">IF(K96&lt;0,0,K96+K101)</f>
        <v>#VALUE!</v>
      </c>
      <c r="L104" s="428" t="e">
        <f aca="false">IF(L96&lt;0,0,L96+L101)</f>
        <v>#VALUE!</v>
      </c>
      <c r="M104" s="428" t="e">
        <f aca="false">IF(M96&lt;0,0,M96+M101)</f>
        <v>#VALUE!</v>
      </c>
      <c r="N104" s="428" t="e">
        <f aca="false">IF(N96&lt;0,0,N96+N101)</f>
        <v>#VALUE!</v>
      </c>
      <c r="O104" s="428" t="e">
        <f aca="false">IF(O96&lt;0,0,O96+O101)</f>
        <v>#VALUE!</v>
      </c>
      <c r="P104" s="428" t="e">
        <f aca="false">IF(P96&lt;0,0,P96+P101)</f>
        <v>#VALUE!</v>
      </c>
      <c r="Q104" s="428" t="e">
        <f aca="false">IF(Q96&lt;0,0,Q96+Q101)</f>
        <v>#VALUE!</v>
      </c>
      <c r="R104" s="428" t="e">
        <f aca="false">IF(R96&lt;0,0,R96+R101)</f>
        <v>#VALUE!</v>
      </c>
      <c r="S104" s="428" t="e">
        <f aca="false">IF(S96&lt;0,0,S96+S101)</f>
        <v>#VALUE!</v>
      </c>
      <c r="T104" s="428" t="e">
        <f aca="false">IF(T96&lt;0,0,T96+T101)</f>
        <v>#VALUE!</v>
      </c>
      <c r="U104" s="428" t="e">
        <f aca="false">IF(U96&lt;0,0,U96+U101)</f>
        <v>#VALUE!</v>
      </c>
      <c r="W104" s="459" t="e">
        <f aca="false">SUM(B104:U104)</f>
        <v>#VALUE!</v>
      </c>
    </row>
    <row r="105" customFormat="false" ht="12.75" hidden="false" customHeight="false" outlineLevel="1" collapsed="false">
      <c r="A105" s="131"/>
      <c r="B105" s="470"/>
      <c r="C105" s="470"/>
      <c r="D105" s="470"/>
      <c r="E105" s="470"/>
      <c r="F105" s="470"/>
      <c r="G105" s="470"/>
      <c r="H105" s="470"/>
      <c r="I105" s="470"/>
      <c r="J105" s="470"/>
      <c r="K105" s="470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131"/>
      <c r="B106" s="470"/>
      <c r="C106" s="470"/>
      <c r="D106" s="470"/>
      <c r="E106" s="470"/>
      <c r="F106" s="470"/>
      <c r="G106" s="470"/>
      <c r="H106" s="470"/>
      <c r="I106" s="470"/>
      <c r="J106" s="470"/>
      <c r="K106" s="470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4.25" hidden="false" customHeight="false" outlineLevel="1" collapsed="false">
      <c r="A107" s="515"/>
      <c r="B107" s="492"/>
      <c r="C107" s="492"/>
      <c r="D107" s="492"/>
      <c r="E107" s="492"/>
      <c r="F107" s="492"/>
      <c r="G107" s="492"/>
      <c r="H107" s="492"/>
      <c r="I107" s="492"/>
      <c r="J107" s="492"/>
      <c r="K107" s="492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471"/>
      <c r="B108" s="471"/>
      <c r="C108" s="471"/>
      <c r="D108" s="471"/>
      <c r="E108" s="471"/>
      <c r="F108" s="471"/>
      <c r="G108" s="471"/>
      <c r="H108" s="471"/>
      <c r="I108" s="471"/>
      <c r="J108" s="471"/>
      <c r="K108" s="471"/>
      <c r="L108" s="471"/>
      <c r="M108" s="471"/>
      <c r="N108" s="471"/>
      <c r="O108" s="471"/>
      <c r="P108" s="471"/>
      <c r="Q108" s="471"/>
      <c r="R108" s="471"/>
      <c r="S108" s="471"/>
      <c r="T108" s="471"/>
      <c r="U108" s="471"/>
    </row>
    <row r="109" customFormat="false" ht="12.75" hidden="false" customHeight="false" outlineLevel="1" collapsed="false">
      <c r="A109" s="379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472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473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383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383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83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83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477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47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83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47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83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83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83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7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79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477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77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5" hidden="false" customHeight="true" outlineLevel="1" collapsed="false">
      <c r="A127" s="477"/>
      <c r="B127" s="366"/>
      <c r="C127" s="36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77"/>
      <c r="B128" s="366"/>
      <c r="C128" s="36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4.25" hidden="false" customHeight="true" outlineLevel="1" collapsed="false">
      <c r="A129" s="477"/>
      <c r="B129" s="366"/>
      <c r="C129" s="36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77"/>
      <c r="B130" s="366"/>
      <c r="C130" s="36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477"/>
      <c r="B131" s="366"/>
      <c r="C131" s="366"/>
      <c r="D131" s="366"/>
      <c r="E131" s="366"/>
      <c r="F131" s="366"/>
      <c r="G131" s="366"/>
      <c r="H131" s="366"/>
      <c r="I131" s="366"/>
      <c r="J131" s="366"/>
      <c r="K131" s="366"/>
      <c r="L131" s="366"/>
      <c r="M131" s="366"/>
      <c r="N131" s="366"/>
      <c r="O131" s="366"/>
      <c r="P131" s="366"/>
      <c r="Q131" s="366"/>
      <c r="R131" s="366"/>
      <c r="S131" s="366"/>
      <c r="T131" s="366"/>
      <c r="U131" s="366"/>
    </row>
    <row r="132" customFormat="false" ht="12.75" hidden="false" customHeight="false" outlineLevel="1" collapsed="false">
      <c r="A132" s="458"/>
      <c r="B132" s="366"/>
      <c r="C132" s="366"/>
      <c r="D132" s="366"/>
      <c r="E132" s="366"/>
      <c r="F132" s="366"/>
      <c r="G132" s="366"/>
      <c r="H132" s="366"/>
      <c r="I132" s="366"/>
      <c r="J132" s="366"/>
      <c r="K132" s="366"/>
      <c r="L132" s="366"/>
      <c r="M132" s="366"/>
      <c r="N132" s="366"/>
      <c r="O132" s="366"/>
      <c r="P132" s="366"/>
      <c r="Q132" s="366"/>
      <c r="R132" s="366"/>
      <c r="S132" s="366"/>
      <c r="T132" s="366"/>
      <c r="U132" s="366"/>
    </row>
    <row r="133" customFormat="false" ht="12.75" hidden="false" customHeight="false" outlineLevel="1" collapsed="false">
      <c r="A133" s="458"/>
      <c r="B133" s="366"/>
      <c r="C133" s="366"/>
      <c r="D133" s="366"/>
      <c r="E133" s="366"/>
      <c r="F133" s="366"/>
      <c r="G133" s="366"/>
      <c r="H133" s="366"/>
      <c r="I133" s="366"/>
      <c r="J133" s="366"/>
      <c r="K133" s="366"/>
      <c r="L133" s="366"/>
      <c r="M133" s="366"/>
      <c r="N133" s="366"/>
      <c r="O133" s="366"/>
      <c r="P133" s="366"/>
      <c r="Q133" s="366"/>
      <c r="R133" s="366"/>
      <c r="S133" s="366"/>
      <c r="T133" s="366"/>
      <c r="U133" s="366"/>
    </row>
    <row r="134" customFormat="false" ht="12.75" hidden="false" customHeight="false" outlineLevel="1" collapsed="false">
      <c r="A134" s="458"/>
      <c r="B134" s="366"/>
      <c r="C134" s="366"/>
      <c r="D134" s="366"/>
      <c r="E134" s="366"/>
      <c r="F134" s="366"/>
      <c r="G134" s="366"/>
      <c r="H134" s="366"/>
      <c r="I134" s="366"/>
      <c r="J134" s="366"/>
      <c r="K134" s="366"/>
      <c r="L134" s="366"/>
      <c r="M134" s="366"/>
      <c r="N134" s="366"/>
      <c r="O134" s="366"/>
      <c r="P134" s="366"/>
      <c r="Q134" s="366"/>
      <c r="R134" s="366"/>
      <c r="S134" s="366"/>
      <c r="T134" s="366"/>
      <c r="U134" s="366"/>
    </row>
    <row r="135" customFormat="false" ht="12.75" hidden="false" customHeight="false" outlineLevel="1" collapsed="false">
      <c r="A135" s="366"/>
      <c r="B135" s="366"/>
      <c r="C135" s="366"/>
      <c r="D135" s="366"/>
      <c r="E135" s="366"/>
      <c r="F135" s="366"/>
      <c r="G135" s="366"/>
      <c r="H135" s="366"/>
      <c r="I135" s="366"/>
      <c r="J135" s="366"/>
      <c r="K135" s="366"/>
      <c r="L135" s="366"/>
      <c r="M135" s="366"/>
      <c r="N135" s="366"/>
      <c r="O135" s="366"/>
      <c r="P135" s="366"/>
      <c r="Q135" s="366"/>
      <c r="R135" s="366"/>
      <c r="S135" s="366"/>
      <c r="T135" s="366"/>
      <c r="U135" s="366"/>
    </row>
    <row r="136" customFormat="false" ht="12.75" hidden="false" customHeight="false" outlineLevel="1" collapsed="false">
      <c r="A136" s="131"/>
      <c r="B136" s="366"/>
      <c r="C136" s="366"/>
      <c r="D136" s="366"/>
      <c r="E136" s="366"/>
      <c r="F136" s="366"/>
      <c r="G136" s="366"/>
      <c r="H136" s="366"/>
      <c r="I136" s="366"/>
      <c r="J136" s="366"/>
      <c r="K136" s="366"/>
      <c r="L136" s="366"/>
      <c r="M136" s="366"/>
      <c r="N136" s="366"/>
      <c r="O136" s="366"/>
      <c r="P136" s="366"/>
      <c r="Q136" s="366"/>
      <c r="R136" s="366"/>
      <c r="S136" s="366"/>
      <c r="T136" s="366"/>
      <c r="U136" s="366"/>
    </row>
    <row r="137" customFormat="false" ht="12.75" hidden="false" customHeight="false" outlineLevel="1" collapsed="false">
      <c r="A137" s="131"/>
      <c r="B137" s="366"/>
      <c r="C137" s="366"/>
      <c r="D137" s="366"/>
      <c r="E137" s="366"/>
      <c r="F137" s="366"/>
      <c r="G137" s="366"/>
      <c r="H137" s="366"/>
      <c r="I137" s="366"/>
      <c r="J137" s="366"/>
      <c r="K137" s="366"/>
      <c r="L137" s="366"/>
      <c r="M137" s="366"/>
      <c r="N137" s="366"/>
      <c r="O137" s="366"/>
      <c r="P137" s="366"/>
      <c r="Q137" s="366"/>
      <c r="R137" s="366"/>
      <c r="S137" s="366"/>
      <c r="T137" s="366"/>
      <c r="U137" s="366"/>
    </row>
    <row r="138" customFormat="false" ht="12.75" hidden="false" customHeight="false" outlineLevel="1" collapsed="false">
      <c r="A138" s="131"/>
      <c r="B138" s="366"/>
      <c r="C138" s="366"/>
      <c r="D138" s="366"/>
      <c r="E138" s="366"/>
      <c r="F138" s="366"/>
      <c r="G138" s="366"/>
      <c r="H138" s="366"/>
      <c r="I138" s="366"/>
      <c r="J138" s="366"/>
      <c r="K138" s="366"/>
      <c r="L138" s="366"/>
      <c r="M138" s="366"/>
      <c r="N138" s="366"/>
      <c r="O138" s="366"/>
      <c r="P138" s="366"/>
      <c r="Q138" s="366"/>
      <c r="R138" s="366"/>
      <c r="S138" s="366"/>
      <c r="T138" s="366"/>
      <c r="U138" s="366"/>
    </row>
    <row r="139" customFormat="false" ht="18.75" hidden="false" customHeight="false" outlineLevel="1" collapsed="false">
      <c r="A139" s="478"/>
      <c r="B139" s="366"/>
      <c r="C139" s="366"/>
      <c r="D139" s="366"/>
      <c r="E139" s="366"/>
      <c r="F139" s="366"/>
      <c r="G139" s="366"/>
      <c r="H139" s="366"/>
      <c r="I139" s="366"/>
      <c r="J139" s="366"/>
      <c r="K139" s="366"/>
      <c r="L139" s="366"/>
      <c r="M139" s="366"/>
      <c r="N139" s="366"/>
      <c r="O139" s="366"/>
      <c r="P139" s="366"/>
      <c r="Q139" s="366"/>
      <c r="R139" s="366"/>
      <c r="S139" s="366"/>
      <c r="T139" s="366"/>
      <c r="U139" s="366"/>
    </row>
    <row r="140" customFormat="false" ht="12.75" hidden="false" customHeight="false" outlineLevel="1" collapsed="false">
      <c r="A140" s="418"/>
      <c r="B140" s="366"/>
      <c r="C140" s="366"/>
      <c r="D140" s="366"/>
      <c r="E140" s="366"/>
      <c r="F140" s="366"/>
      <c r="G140" s="366"/>
      <c r="H140" s="366"/>
      <c r="I140" s="366"/>
      <c r="J140" s="366"/>
      <c r="K140" s="366"/>
      <c r="L140" s="366"/>
      <c r="M140" s="366"/>
      <c r="N140" s="366"/>
      <c r="O140" s="366"/>
      <c r="P140" s="366"/>
      <c r="Q140" s="366"/>
      <c r="R140" s="366"/>
      <c r="S140" s="366"/>
      <c r="T140" s="366"/>
      <c r="U140" s="366"/>
    </row>
    <row r="141" customFormat="false" ht="12.75" hidden="false" customHeight="false" outlineLevel="1" collapsed="false">
      <c r="A141" s="418"/>
      <c r="B141" s="366"/>
      <c r="C141" s="366"/>
      <c r="D141" s="366"/>
      <c r="E141" s="366"/>
      <c r="F141" s="366"/>
      <c r="G141" s="366"/>
      <c r="H141" s="366"/>
      <c r="I141" s="366"/>
      <c r="J141" s="366"/>
      <c r="K141" s="366"/>
      <c r="L141" s="366"/>
      <c r="M141" s="366"/>
      <c r="N141" s="366"/>
      <c r="O141" s="366"/>
      <c r="P141" s="366"/>
      <c r="Q141" s="366"/>
      <c r="R141" s="366"/>
      <c r="S141" s="366"/>
      <c r="T141" s="366"/>
      <c r="U141" s="366"/>
    </row>
    <row r="142" customFormat="false" ht="12.75" hidden="false" customHeight="false" outlineLevel="1" collapsed="false">
      <c r="A142" s="131"/>
      <c r="B142" s="366"/>
      <c r="C142" s="366"/>
      <c r="D142" s="366"/>
      <c r="E142" s="366"/>
      <c r="F142" s="366"/>
      <c r="G142" s="366"/>
      <c r="H142" s="366"/>
      <c r="I142" s="366"/>
      <c r="J142" s="366"/>
      <c r="K142" s="366"/>
      <c r="L142" s="366"/>
      <c r="M142" s="366"/>
      <c r="N142" s="366"/>
      <c r="O142" s="366"/>
      <c r="P142" s="366"/>
      <c r="Q142" s="366"/>
      <c r="R142" s="366"/>
      <c r="S142" s="366"/>
      <c r="T142" s="366"/>
      <c r="U142" s="366"/>
    </row>
    <row r="143" customFormat="false" ht="12.75" hidden="false" customHeight="false" outlineLevel="1" collapsed="false">
      <c r="A143" s="131"/>
      <c r="B143" s="366"/>
      <c r="C143" s="366"/>
      <c r="D143" s="366"/>
      <c r="E143" s="366"/>
      <c r="F143" s="366"/>
      <c r="G143" s="366"/>
      <c r="H143" s="366"/>
      <c r="I143" s="366"/>
      <c r="J143" s="366"/>
      <c r="K143" s="366"/>
      <c r="L143" s="366"/>
      <c r="M143" s="366"/>
      <c r="N143" s="366"/>
      <c r="O143" s="366"/>
      <c r="P143" s="366"/>
      <c r="Q143" s="366"/>
      <c r="R143" s="366"/>
      <c r="S143" s="366"/>
      <c r="T143" s="366"/>
      <c r="U143" s="366"/>
    </row>
    <row r="144" customFormat="false" ht="12.75" hidden="false" customHeight="false" outlineLevel="1" collapsed="false">
      <c r="A144" s="219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</row>
    <row r="145" customFormat="false" ht="12.75" hidden="false" customHeight="false" outlineLevel="1" collapsed="false">
      <c r="A145" s="477"/>
      <c r="B145" s="366"/>
      <c r="C145" s="36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83"/>
      <c r="B146" s="366"/>
      <c r="C146" s="36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83"/>
      <c r="B147" s="366"/>
      <c r="C147" s="36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79"/>
      <c r="B148" s="366"/>
      <c r="C148" s="36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366"/>
      <c r="B149" s="366"/>
      <c r="C149" s="36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77"/>
      <c r="B150" s="366"/>
      <c r="C150" s="36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383"/>
      <c r="B151" s="366"/>
      <c r="C151" s="36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383"/>
      <c r="B152" s="366"/>
      <c r="C152" s="36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383"/>
      <c r="B153" s="366"/>
      <c r="C153" s="36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383"/>
      <c r="B154" s="366"/>
      <c r="C154" s="36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66"/>
      <c r="B155" s="366"/>
      <c r="C155" s="36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477"/>
      <c r="B156" s="366"/>
      <c r="C156" s="36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66"/>
      <c r="B157" s="366"/>
      <c r="C157" s="36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477"/>
      <c r="B158" s="366"/>
      <c r="C158" s="36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383"/>
      <c r="B159" s="366"/>
      <c r="C159" s="36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77"/>
      <c r="B160" s="366"/>
      <c r="C160" s="36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76"/>
      <c r="B161" s="366"/>
      <c r="C161" s="36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83"/>
      <c r="B162" s="366"/>
      <c r="C162" s="36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79"/>
      <c r="B163" s="366"/>
      <c r="C163" s="36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83"/>
      <c r="B164" s="366"/>
      <c r="C164" s="36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79"/>
      <c r="B165" s="366"/>
      <c r="C165" s="36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83"/>
      <c r="B166" s="366"/>
      <c r="C166" s="36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383"/>
      <c r="B167" s="366"/>
      <c r="C167" s="36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83"/>
      <c r="B168" s="366"/>
      <c r="C168" s="36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83"/>
      <c r="B169" s="366"/>
      <c r="C169" s="36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83"/>
      <c r="B170" s="366"/>
      <c r="C170" s="36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383"/>
      <c r="B171" s="366"/>
      <c r="C171" s="36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77"/>
      <c r="B172" s="366"/>
      <c r="C172" s="36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474"/>
      <c r="B173" s="366"/>
      <c r="C173" s="36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83"/>
      <c r="B174" s="366"/>
      <c r="C174" s="36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476"/>
      <c r="B175" s="366"/>
      <c r="C175" s="36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476"/>
      <c r="B176" s="366"/>
      <c r="C176" s="36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83"/>
      <c r="B177" s="366"/>
      <c r="C177" s="36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83"/>
      <c r="B178" s="366"/>
      <c r="C178" s="36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79"/>
      <c r="B179" s="366"/>
      <c r="C179" s="36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477"/>
      <c r="B180" s="366"/>
      <c r="C180" s="36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477"/>
      <c r="B181" s="366"/>
      <c r="C181" s="36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77"/>
      <c r="B182" s="366"/>
      <c r="C182" s="36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77"/>
      <c r="B183" s="366"/>
      <c r="C183" s="36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77"/>
      <c r="B184" s="366"/>
      <c r="C184" s="36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77"/>
      <c r="B185" s="366"/>
      <c r="C185" s="36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77"/>
      <c r="B186" s="366"/>
      <c r="C186" s="36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131"/>
      <c r="B187" s="366"/>
      <c r="C187" s="366"/>
      <c r="D187" s="366"/>
      <c r="E187" s="366"/>
      <c r="F187" s="366"/>
      <c r="G187" s="366"/>
      <c r="H187" s="366"/>
      <c r="I187" s="366"/>
      <c r="J187" s="366"/>
      <c r="K187" s="366"/>
      <c r="L187" s="366"/>
      <c r="M187" s="366"/>
      <c r="N187" s="366"/>
      <c r="O187" s="366"/>
      <c r="P187" s="366"/>
      <c r="Q187" s="366"/>
      <c r="R187" s="366"/>
      <c r="S187" s="366"/>
      <c r="T187" s="366"/>
      <c r="U187" s="366"/>
    </row>
    <row r="188" customFormat="false" ht="12.75" hidden="false" customHeight="false" outlineLevel="1" collapsed="false">
      <c r="A188" s="131"/>
      <c r="B188" s="366"/>
      <c r="C188" s="366"/>
      <c r="D188" s="366"/>
      <c r="E188" s="366"/>
      <c r="F188" s="366"/>
      <c r="G188" s="366"/>
      <c r="H188" s="366"/>
      <c r="I188" s="366"/>
      <c r="J188" s="366"/>
      <c r="K188" s="366"/>
      <c r="L188" s="366"/>
      <c r="M188" s="366"/>
      <c r="N188" s="366"/>
      <c r="O188" s="366"/>
      <c r="P188" s="366"/>
      <c r="Q188" s="366"/>
      <c r="R188" s="366"/>
      <c r="S188" s="366"/>
      <c r="T188" s="366"/>
      <c r="U188" s="366"/>
    </row>
    <row r="189" customFormat="false" ht="12.75" hidden="false" customHeight="false" outlineLevel="1" collapsed="false">
      <c r="A189" s="131"/>
      <c r="B189" s="131"/>
      <c r="C189" s="131"/>
      <c r="D189" s="366"/>
      <c r="E189" s="366"/>
      <c r="F189" s="366"/>
      <c r="G189" s="366"/>
      <c r="H189" s="366"/>
      <c r="I189" s="366"/>
      <c r="J189" s="366"/>
      <c r="K189" s="366"/>
      <c r="L189" s="366"/>
      <c r="M189" s="366"/>
      <c r="N189" s="366"/>
      <c r="O189" s="366"/>
      <c r="P189" s="366"/>
      <c r="Q189" s="366"/>
      <c r="R189" s="366"/>
      <c r="S189" s="366"/>
      <c r="T189" s="366"/>
      <c r="U189" s="366"/>
    </row>
    <row r="190" customFormat="false" ht="18.75" hidden="false" customHeight="false" outlineLevel="1" collapsed="false">
      <c r="A190" s="479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418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418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13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219"/>
      <c r="B194" s="216"/>
      <c r="C194" s="216"/>
      <c r="D194" s="216"/>
      <c r="E194" s="216"/>
      <c r="F194" s="216"/>
      <c r="G194" s="216"/>
      <c r="H194" s="216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418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77"/>
      <c r="B196" s="480"/>
      <c r="C196" s="480"/>
      <c r="D196" s="480"/>
      <c r="E196" s="480"/>
      <c r="F196" s="480"/>
      <c r="G196" s="480"/>
      <c r="H196" s="480"/>
      <c r="I196" s="131"/>
      <c r="J196" s="480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77"/>
      <c r="B197" s="480"/>
      <c r="C197" s="480"/>
      <c r="D197" s="480"/>
      <c r="E197" s="480"/>
      <c r="F197" s="480"/>
      <c r="G197" s="480"/>
      <c r="H197" s="480"/>
      <c r="I197" s="131"/>
      <c r="J197" s="480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80"/>
      <c r="C198" s="480"/>
      <c r="D198" s="480"/>
      <c r="E198" s="480"/>
      <c r="F198" s="480"/>
      <c r="G198" s="480"/>
      <c r="H198" s="480"/>
      <c r="I198" s="131"/>
      <c r="J198" s="480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80"/>
      <c r="C199" s="480"/>
      <c r="D199" s="480"/>
      <c r="E199" s="480"/>
      <c r="F199" s="480"/>
      <c r="G199" s="480"/>
      <c r="H199" s="480"/>
      <c r="I199" s="131"/>
      <c r="J199" s="480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77"/>
      <c r="B200" s="480"/>
      <c r="C200" s="480"/>
      <c r="D200" s="480"/>
      <c r="E200" s="480"/>
      <c r="F200" s="480"/>
      <c r="G200" s="480"/>
      <c r="H200" s="480"/>
      <c r="I200" s="131"/>
      <c r="J200" s="480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131"/>
      <c r="B201" s="480"/>
      <c r="C201" s="480"/>
      <c r="D201" s="480"/>
      <c r="E201" s="480"/>
      <c r="F201" s="480"/>
      <c r="G201" s="480"/>
      <c r="H201" s="480"/>
      <c r="I201" s="131"/>
      <c r="J201" s="480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418"/>
      <c r="B202" s="480"/>
      <c r="C202" s="480"/>
      <c r="D202" s="480"/>
      <c r="E202" s="480"/>
      <c r="F202" s="480"/>
      <c r="G202" s="480"/>
      <c r="H202" s="480"/>
      <c r="I202" s="131"/>
      <c r="J202" s="480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77"/>
      <c r="B203" s="480"/>
      <c r="C203" s="480"/>
      <c r="D203" s="480"/>
      <c r="E203" s="480"/>
      <c r="F203" s="480"/>
      <c r="G203" s="480"/>
      <c r="H203" s="480"/>
      <c r="I203" s="131"/>
      <c r="J203" s="480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77"/>
      <c r="B204" s="480"/>
      <c r="C204" s="480"/>
      <c r="D204" s="480"/>
      <c r="E204" s="480"/>
      <c r="F204" s="480"/>
      <c r="G204" s="480"/>
      <c r="H204" s="480"/>
      <c r="I204" s="131"/>
      <c r="J204" s="480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177"/>
      <c r="B205" s="480"/>
      <c r="C205" s="480"/>
      <c r="D205" s="480"/>
      <c r="E205" s="480"/>
      <c r="F205" s="480"/>
      <c r="G205" s="480"/>
      <c r="H205" s="480"/>
      <c r="I205" s="131"/>
      <c r="J205" s="480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80"/>
      <c r="C206" s="480"/>
      <c r="D206" s="480"/>
      <c r="E206" s="480"/>
      <c r="F206" s="480"/>
      <c r="G206" s="480"/>
      <c r="H206" s="480"/>
      <c r="I206" s="131"/>
      <c r="J206" s="480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80"/>
      <c r="C207" s="480"/>
      <c r="D207" s="480"/>
      <c r="E207" s="480"/>
      <c r="F207" s="480"/>
      <c r="G207" s="480"/>
      <c r="H207" s="480"/>
      <c r="I207" s="131"/>
      <c r="J207" s="480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80"/>
      <c r="C208" s="480"/>
      <c r="D208" s="480"/>
      <c r="E208" s="480"/>
      <c r="F208" s="480"/>
      <c r="G208" s="480"/>
      <c r="H208" s="480"/>
      <c r="I208" s="131"/>
      <c r="J208" s="480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80"/>
      <c r="C209" s="480"/>
      <c r="D209" s="480"/>
      <c r="E209" s="480"/>
      <c r="F209" s="480"/>
      <c r="G209" s="480"/>
      <c r="H209" s="480"/>
      <c r="I209" s="131"/>
      <c r="J209" s="480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80"/>
      <c r="C210" s="480"/>
      <c r="D210" s="480"/>
      <c r="E210" s="480"/>
      <c r="F210" s="480"/>
      <c r="G210" s="480"/>
      <c r="H210" s="480"/>
      <c r="I210" s="131"/>
      <c r="J210" s="480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77"/>
      <c r="B211" s="480"/>
      <c r="C211" s="480"/>
      <c r="D211" s="480"/>
      <c r="E211" s="480"/>
      <c r="F211" s="480"/>
      <c r="G211" s="480"/>
      <c r="H211" s="480"/>
      <c r="I211" s="131"/>
      <c r="J211" s="480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177"/>
      <c r="B212" s="480"/>
      <c r="C212" s="480"/>
      <c r="D212" s="480"/>
      <c r="E212" s="480"/>
      <c r="F212" s="480"/>
      <c r="G212" s="480"/>
      <c r="H212" s="480"/>
      <c r="I212" s="131"/>
      <c r="J212" s="480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177"/>
      <c r="B213" s="480"/>
      <c r="C213" s="480"/>
      <c r="D213" s="480"/>
      <c r="E213" s="480"/>
      <c r="F213" s="480"/>
      <c r="G213" s="480"/>
      <c r="H213" s="480"/>
      <c r="I213" s="131"/>
      <c r="J213" s="480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418"/>
      <c r="B214" s="480"/>
      <c r="C214" s="480"/>
      <c r="D214" s="480"/>
      <c r="E214" s="480"/>
      <c r="F214" s="480"/>
      <c r="G214" s="480"/>
      <c r="H214" s="480"/>
      <c r="I214" s="131"/>
      <c r="J214" s="480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80"/>
      <c r="C215" s="480"/>
      <c r="D215" s="480"/>
      <c r="E215" s="480"/>
      <c r="F215" s="480"/>
      <c r="G215" s="480"/>
      <c r="H215" s="480"/>
      <c r="I215" s="131"/>
      <c r="J215" s="480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80"/>
      <c r="C216" s="480"/>
      <c r="D216" s="480"/>
      <c r="E216" s="480"/>
      <c r="F216" s="480"/>
      <c r="G216" s="480"/>
      <c r="H216" s="480"/>
      <c r="I216" s="131"/>
      <c r="J216" s="480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418"/>
      <c r="B217" s="480"/>
      <c r="C217" s="480"/>
      <c r="D217" s="480"/>
      <c r="E217" s="480"/>
      <c r="F217" s="480"/>
      <c r="G217" s="480"/>
      <c r="H217" s="480"/>
      <c r="I217" s="131"/>
      <c r="J217" s="480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418"/>
      <c r="B218" s="480"/>
      <c r="C218" s="480"/>
      <c r="D218" s="480"/>
      <c r="E218" s="480"/>
      <c r="F218" s="480"/>
      <c r="G218" s="480"/>
      <c r="H218" s="480"/>
      <c r="I218" s="131"/>
      <c r="J218" s="480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31"/>
      <c r="B219" s="480"/>
      <c r="C219" s="480"/>
      <c r="D219" s="480"/>
      <c r="E219" s="480"/>
      <c r="F219" s="480"/>
      <c r="G219" s="480"/>
      <c r="H219" s="480"/>
      <c r="I219" s="131"/>
      <c r="J219" s="480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31"/>
      <c r="B220" s="480"/>
      <c r="C220" s="480"/>
      <c r="D220" s="480"/>
      <c r="E220" s="480"/>
      <c r="F220" s="480"/>
      <c r="G220" s="480"/>
      <c r="H220" s="480"/>
      <c r="I220" s="131"/>
      <c r="J220" s="480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418"/>
      <c r="B221" s="480"/>
      <c r="C221" s="480"/>
      <c r="D221" s="480"/>
      <c r="E221" s="480"/>
      <c r="F221" s="480"/>
      <c r="G221" s="480"/>
      <c r="H221" s="480"/>
      <c r="I221" s="131"/>
      <c r="J221" s="480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80"/>
      <c r="C222" s="480"/>
      <c r="D222" s="480"/>
      <c r="E222" s="480"/>
      <c r="F222" s="480"/>
      <c r="G222" s="480"/>
      <c r="H222" s="480"/>
      <c r="I222" s="131"/>
      <c r="J222" s="480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418"/>
      <c r="B223" s="480"/>
      <c r="C223" s="480"/>
      <c r="D223" s="480"/>
      <c r="E223" s="480"/>
      <c r="F223" s="480"/>
      <c r="G223" s="480"/>
      <c r="H223" s="480"/>
      <c r="I223" s="131"/>
      <c r="J223" s="480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131"/>
      <c r="B224" s="480"/>
      <c r="C224" s="480"/>
      <c r="D224" s="480"/>
      <c r="E224" s="480"/>
      <c r="F224" s="480"/>
      <c r="G224" s="480"/>
      <c r="H224" s="480"/>
      <c r="I224" s="131"/>
      <c r="J224" s="480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418"/>
      <c r="B225" s="480"/>
      <c r="C225" s="480"/>
      <c r="D225" s="480"/>
      <c r="E225" s="480"/>
      <c r="F225" s="480"/>
      <c r="G225" s="480"/>
      <c r="H225" s="480"/>
      <c r="I225" s="131"/>
      <c r="J225" s="480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80"/>
      <c r="C226" s="480"/>
      <c r="D226" s="480"/>
      <c r="E226" s="480"/>
      <c r="F226" s="480"/>
      <c r="G226" s="480"/>
      <c r="H226" s="480"/>
      <c r="I226" s="131"/>
      <c r="J226" s="480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77"/>
      <c r="B227" s="480"/>
      <c r="C227" s="480"/>
      <c r="D227" s="480"/>
      <c r="E227" s="480"/>
      <c r="F227" s="480"/>
      <c r="G227" s="480"/>
      <c r="H227" s="480"/>
      <c r="I227" s="131"/>
      <c r="J227" s="480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177"/>
      <c r="B228" s="480"/>
      <c r="C228" s="480"/>
      <c r="D228" s="480"/>
      <c r="E228" s="480"/>
      <c r="F228" s="480"/>
      <c r="G228" s="480"/>
      <c r="H228" s="480"/>
      <c r="I228" s="131"/>
      <c r="J228" s="480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177"/>
      <c r="B229" s="480"/>
      <c r="C229" s="480"/>
      <c r="D229" s="480"/>
      <c r="E229" s="480"/>
      <c r="F229" s="480"/>
      <c r="G229" s="480"/>
      <c r="H229" s="480"/>
      <c r="I229" s="131"/>
      <c r="J229" s="480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77"/>
      <c r="B230" s="480"/>
      <c r="C230" s="480"/>
      <c r="D230" s="480"/>
      <c r="E230" s="480"/>
      <c r="F230" s="480"/>
      <c r="G230" s="480"/>
      <c r="H230" s="480"/>
      <c r="I230" s="131"/>
      <c r="J230" s="480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177"/>
      <c r="B231" s="480"/>
      <c r="C231" s="480"/>
      <c r="D231" s="480"/>
      <c r="E231" s="480"/>
      <c r="F231" s="480"/>
      <c r="G231" s="480"/>
      <c r="H231" s="480"/>
      <c r="I231" s="131"/>
      <c r="J231" s="480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8"/>
      <c r="B232" s="480"/>
      <c r="C232" s="480"/>
      <c r="D232" s="480"/>
      <c r="E232" s="480"/>
      <c r="F232" s="480"/>
      <c r="G232" s="480"/>
      <c r="H232" s="480"/>
      <c r="I232" s="131"/>
      <c r="J232" s="480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18"/>
      <c r="B233" s="480"/>
      <c r="C233" s="480"/>
      <c r="D233" s="480"/>
      <c r="E233" s="480"/>
      <c r="F233" s="480"/>
      <c r="G233" s="480"/>
      <c r="H233" s="480"/>
      <c r="I233" s="131"/>
      <c r="J233" s="480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131"/>
      <c r="B234" s="480"/>
      <c r="C234" s="480"/>
      <c r="D234" s="480"/>
      <c r="E234" s="480"/>
      <c r="F234" s="480"/>
      <c r="G234" s="480"/>
      <c r="H234" s="480"/>
      <c r="I234" s="131"/>
      <c r="J234" s="480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418"/>
      <c r="B235" s="480"/>
      <c r="C235" s="480"/>
      <c r="D235" s="480"/>
      <c r="E235" s="480"/>
      <c r="F235" s="480"/>
      <c r="G235" s="480"/>
      <c r="H235" s="480"/>
      <c r="I235" s="131"/>
      <c r="J235" s="480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418"/>
      <c r="B236" s="480"/>
      <c r="C236" s="480"/>
      <c r="D236" s="480"/>
      <c r="E236" s="480"/>
      <c r="F236" s="480"/>
      <c r="G236" s="480"/>
      <c r="H236" s="480"/>
      <c r="I236" s="131"/>
      <c r="J236" s="480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31"/>
      <c r="B237" s="131"/>
      <c r="C237" s="131"/>
      <c r="D237" s="131"/>
      <c r="E237" s="131"/>
      <c r="F237" s="131"/>
      <c r="G237" s="131"/>
      <c r="H237" s="131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418"/>
      <c r="B238" s="131"/>
      <c r="C238" s="26"/>
      <c r="D238" s="26"/>
      <c r="E238" s="26"/>
      <c r="F238" s="26"/>
      <c r="G238" s="26"/>
      <c r="H238" s="26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418"/>
      <c r="B239" s="131"/>
      <c r="C239" s="26"/>
      <c r="D239" s="26"/>
      <c r="E239" s="26"/>
      <c r="F239" s="26"/>
      <c r="G239" s="26"/>
      <c r="H239" s="26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418"/>
      <c r="B240" s="131"/>
      <c r="C240" s="26"/>
      <c r="D240" s="26"/>
      <c r="E240" s="26"/>
      <c r="F240" s="26"/>
      <c r="G240" s="26"/>
      <c r="H240" s="26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418"/>
      <c r="B241" s="131"/>
      <c r="C241" s="26"/>
      <c r="D241" s="26"/>
      <c r="E241" s="26"/>
      <c r="F241" s="26"/>
      <c r="G241" s="26"/>
      <c r="H241" s="26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131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8.75" hidden="false" customHeight="false" outlineLevel="1" collapsed="false">
      <c r="A243" s="478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418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481"/>
      <c r="B247" s="482"/>
      <c r="C247" s="482"/>
      <c r="D247" s="482"/>
      <c r="E247" s="482"/>
      <c r="F247" s="482"/>
      <c r="G247" s="482"/>
      <c r="H247" s="482"/>
      <c r="I247" s="482"/>
      <c r="J247" s="482"/>
      <c r="K247" s="482"/>
      <c r="L247" s="482"/>
      <c r="M247" s="482"/>
      <c r="N247" s="482"/>
      <c r="O247" s="482"/>
      <c r="P247" s="482"/>
      <c r="Q247" s="482"/>
      <c r="R247" s="482"/>
      <c r="S247" s="482"/>
      <c r="T247" s="482"/>
      <c r="U247" s="482"/>
      <c r="V247" s="482"/>
      <c r="W247" s="482"/>
      <c r="X247" s="482"/>
      <c r="Y247" s="482"/>
      <c r="Z247" s="482"/>
      <c r="AA247" s="482"/>
      <c r="AB247" s="482"/>
      <c r="AC247" s="482"/>
      <c r="AD247" s="482"/>
      <c r="AE247" s="482"/>
      <c r="AF247" s="482"/>
      <c r="AG247" s="482"/>
      <c r="AH247" s="482"/>
      <c r="AI247" s="482"/>
      <c r="AJ247" s="482"/>
      <c r="AK247" s="482"/>
      <c r="AL247" s="482"/>
      <c r="AM247" s="482"/>
      <c r="AN247" s="482"/>
      <c r="AO247" s="482"/>
      <c r="AP247" s="482"/>
      <c r="AQ247" s="482"/>
      <c r="AR247" s="482"/>
      <c r="AS247" s="482"/>
      <c r="AT247" s="482"/>
      <c r="AU247" s="482"/>
      <c r="AV247" s="482"/>
      <c r="AW247" s="482"/>
      <c r="AX247" s="482"/>
      <c r="AY247" s="482"/>
      <c r="AZ247" s="482"/>
      <c r="BA247" s="482"/>
      <c r="BB247" s="482"/>
      <c r="BC247" s="482"/>
      <c r="BD247" s="482"/>
      <c r="BE247" s="482"/>
      <c r="BF247" s="482"/>
      <c r="BG247" s="482"/>
      <c r="BH247" s="482"/>
      <c r="BI247" s="482"/>
      <c r="BJ247" s="482"/>
      <c r="BK247" s="482"/>
      <c r="BL247" s="482"/>
      <c r="BM247" s="482"/>
      <c r="BN247" s="482"/>
      <c r="BO247" s="482"/>
      <c r="BP247" s="482"/>
      <c r="BQ247" s="482"/>
      <c r="BR247" s="482"/>
      <c r="BS247" s="482"/>
      <c r="BT247" s="482"/>
      <c r="BU247" s="482"/>
      <c r="BV247" s="482"/>
      <c r="BW247" s="482"/>
      <c r="BX247" s="482"/>
      <c r="BY247" s="482"/>
      <c r="BZ247" s="482"/>
      <c r="CA247" s="482"/>
      <c r="CB247" s="482"/>
      <c r="CC247" s="482"/>
      <c r="CD247" s="482"/>
      <c r="CE247" s="482"/>
      <c r="CF247" s="482"/>
      <c r="CG247" s="482"/>
      <c r="CH247" s="482"/>
      <c r="CI247" s="482"/>
      <c r="CJ247" s="482"/>
      <c r="CK247" s="482"/>
      <c r="CL247" s="482"/>
      <c r="CM247" s="482"/>
      <c r="CN247" s="482"/>
      <c r="CO247" s="482"/>
      <c r="CP247" s="482"/>
      <c r="CQ247" s="482"/>
      <c r="CR247" s="482"/>
      <c r="CS247" s="482"/>
      <c r="CT247" s="482"/>
      <c r="CU247" s="482"/>
      <c r="CV247" s="482"/>
      <c r="CW247" s="482"/>
      <c r="CX247" s="482"/>
      <c r="CY247" s="482"/>
      <c r="CZ247" s="482"/>
      <c r="DA247" s="482"/>
      <c r="DB247" s="482"/>
      <c r="DC247" s="482"/>
      <c r="DD247" s="482"/>
      <c r="DE247" s="482"/>
      <c r="DF247" s="482"/>
      <c r="DG247" s="482"/>
      <c r="DH247" s="482"/>
      <c r="DI247" s="482"/>
      <c r="DJ247" s="482"/>
      <c r="DK247" s="482"/>
      <c r="DL247" s="482"/>
      <c r="DM247" s="482"/>
      <c r="DN247" s="482"/>
      <c r="DO247" s="482"/>
      <c r="DP247" s="482"/>
      <c r="DQ247" s="482"/>
      <c r="DR247" s="482"/>
      <c r="DS247" s="482"/>
      <c r="DT247" s="482"/>
      <c r="DU247" s="482"/>
      <c r="DV247" s="482"/>
      <c r="DW247" s="482"/>
      <c r="DX247" s="482"/>
      <c r="DY247" s="482"/>
      <c r="DZ247" s="482"/>
      <c r="EA247" s="482"/>
      <c r="EB247" s="482"/>
      <c r="EC247" s="482"/>
      <c r="ED247" s="482"/>
      <c r="EE247" s="482"/>
      <c r="EF247" s="482"/>
      <c r="EG247" s="482"/>
      <c r="EH247" s="482"/>
      <c r="EI247" s="482"/>
      <c r="EJ247" s="482"/>
      <c r="EK247" s="482"/>
      <c r="EL247" s="482"/>
      <c r="EM247" s="482"/>
      <c r="EN247" s="482"/>
      <c r="EO247" s="482"/>
      <c r="EP247" s="482"/>
      <c r="EQ247" s="482"/>
      <c r="ER247" s="482"/>
      <c r="ES247" s="482"/>
      <c r="ET247" s="482"/>
      <c r="EU247" s="482"/>
      <c r="EV247" s="482"/>
      <c r="EW247" s="482"/>
      <c r="EX247" s="482"/>
      <c r="EY247" s="482"/>
      <c r="EZ247" s="482"/>
      <c r="FA247" s="482"/>
      <c r="FB247" s="482"/>
      <c r="FC247" s="482"/>
      <c r="FD247" s="482"/>
      <c r="FE247" s="482"/>
      <c r="FF247" s="482"/>
      <c r="FG247" s="482"/>
      <c r="FH247" s="482"/>
      <c r="FI247" s="482"/>
      <c r="FJ247" s="482"/>
      <c r="FK247" s="482"/>
      <c r="FL247" s="482"/>
      <c r="FM247" s="482"/>
      <c r="FN247" s="482"/>
      <c r="FO247" s="482"/>
      <c r="FP247" s="482"/>
      <c r="FQ247" s="482"/>
      <c r="FR247" s="482"/>
      <c r="FS247" s="482"/>
      <c r="FT247" s="482"/>
      <c r="FU247" s="482"/>
      <c r="FV247" s="482"/>
      <c r="FW247" s="482"/>
      <c r="FX247" s="482"/>
      <c r="FY247" s="482"/>
      <c r="FZ247" s="482"/>
      <c r="GA247" s="482"/>
      <c r="GB247" s="482"/>
      <c r="GC247" s="482"/>
      <c r="GD247" s="482"/>
      <c r="GE247" s="482"/>
      <c r="GF247" s="482"/>
      <c r="GG247" s="482"/>
      <c r="GH247" s="482"/>
      <c r="GI247" s="482"/>
      <c r="GJ247" s="482"/>
      <c r="GK247" s="482"/>
      <c r="GL247" s="482"/>
      <c r="GM247" s="482"/>
      <c r="GN247" s="482"/>
      <c r="GO247" s="482"/>
      <c r="GP247" s="482"/>
      <c r="GQ247" s="482"/>
      <c r="GR247" s="482"/>
      <c r="GS247" s="482"/>
      <c r="GT247" s="482"/>
      <c r="GU247" s="482"/>
      <c r="GV247" s="482"/>
      <c r="GW247" s="482"/>
      <c r="GX247" s="482"/>
      <c r="GY247" s="482"/>
      <c r="GZ247" s="482"/>
      <c r="HA247" s="482"/>
      <c r="HB247" s="482"/>
      <c r="HC247" s="482"/>
      <c r="HD247" s="482"/>
      <c r="HE247" s="482"/>
      <c r="HF247" s="482"/>
      <c r="HG247" s="482"/>
      <c r="HH247" s="482"/>
      <c r="HI247" s="482"/>
      <c r="HJ247" s="482"/>
      <c r="HK247" s="482"/>
      <c r="HL247" s="482"/>
      <c r="HM247" s="482"/>
      <c r="HN247" s="482"/>
      <c r="HO247" s="482"/>
      <c r="HP247" s="482"/>
      <c r="HQ247" s="482"/>
      <c r="HR247" s="482"/>
      <c r="HS247" s="482"/>
      <c r="HT247" s="482"/>
      <c r="HU247" s="482"/>
      <c r="HV247" s="482"/>
      <c r="HW247" s="482"/>
      <c r="HX247" s="482"/>
      <c r="HY247" s="482"/>
      <c r="HZ247" s="482"/>
      <c r="IA247" s="482"/>
      <c r="IB247" s="482"/>
      <c r="IC247" s="482"/>
      <c r="ID247" s="482"/>
      <c r="IE247" s="482"/>
      <c r="IF247" s="482"/>
      <c r="IG247" s="482"/>
      <c r="IH247" s="482"/>
      <c r="II247" s="482"/>
      <c r="IJ247" s="482"/>
      <c r="IK247" s="482"/>
      <c r="IL247" s="482"/>
      <c r="IM247" s="482"/>
      <c r="IN247" s="482"/>
      <c r="IO247" s="482"/>
      <c r="IP247" s="482"/>
      <c r="IQ247" s="482"/>
      <c r="IR247" s="482"/>
      <c r="IS247" s="482"/>
      <c r="IT247" s="482"/>
      <c r="IU247" s="482"/>
      <c r="IV247" s="482"/>
      <c r="IW247" s="482"/>
    </row>
    <row r="248" customFormat="false" ht="12.75" hidden="false" customHeight="false" outlineLevel="1" collapsed="false">
      <c r="A248" s="418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418"/>
      <c r="B249" s="131"/>
      <c r="C249" s="224"/>
      <c r="D249" s="224"/>
      <c r="E249" s="224"/>
      <c r="F249" s="224"/>
      <c r="G249" s="224"/>
      <c r="H249" s="224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418"/>
      <c r="B250" s="131"/>
      <c r="C250" s="224"/>
      <c r="D250" s="224"/>
      <c r="E250" s="224"/>
      <c r="F250" s="224"/>
      <c r="G250" s="224"/>
      <c r="H250" s="224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131"/>
      <c r="B251" s="131"/>
      <c r="C251" s="483"/>
      <c r="D251" s="483"/>
      <c r="E251" s="483"/>
      <c r="F251" s="483"/>
      <c r="G251" s="483"/>
      <c r="H251" s="483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418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481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484"/>
      <c r="B254" s="131"/>
      <c r="C254" s="26"/>
      <c r="D254" s="26"/>
      <c r="E254" s="26"/>
      <c r="F254" s="26"/>
      <c r="G254" s="26"/>
      <c r="H254" s="26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484"/>
      <c r="B255" s="131"/>
      <c r="C255" s="26"/>
      <c r="D255" s="26"/>
      <c r="E255" s="26"/>
      <c r="F255" s="26"/>
      <c r="G255" s="26"/>
      <c r="H255" s="26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484"/>
      <c r="B256" s="131"/>
      <c r="C256" s="26"/>
      <c r="D256" s="26"/>
      <c r="E256" s="26"/>
      <c r="F256" s="26"/>
      <c r="G256" s="26"/>
      <c r="H256" s="26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484"/>
      <c r="B257" s="131"/>
      <c r="C257" s="26"/>
      <c r="D257" s="26"/>
      <c r="E257" s="26"/>
      <c r="F257" s="26"/>
      <c r="G257" s="26"/>
      <c r="H257" s="26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484"/>
      <c r="B258" s="131"/>
      <c r="C258" s="224"/>
      <c r="D258" s="224"/>
      <c r="E258" s="224"/>
      <c r="F258" s="224"/>
      <c r="G258" s="224"/>
      <c r="H258" s="224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418"/>
      <c r="B259" s="131"/>
      <c r="C259" s="485"/>
      <c r="D259" s="485"/>
      <c r="E259" s="485"/>
      <c r="F259" s="485"/>
      <c r="G259" s="485"/>
      <c r="H259" s="485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484"/>
      <c r="B260" s="131"/>
      <c r="C260" s="486"/>
      <c r="D260" s="486"/>
      <c r="E260" s="486"/>
      <c r="F260" s="486"/>
      <c r="G260" s="486"/>
      <c r="H260" s="486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484"/>
      <c r="B261" s="131"/>
      <c r="C261" s="486"/>
      <c r="D261" s="486"/>
      <c r="E261" s="486"/>
      <c r="F261" s="486"/>
      <c r="G261" s="486"/>
      <c r="H261" s="486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484"/>
      <c r="B262" s="131"/>
      <c r="C262" s="486"/>
      <c r="D262" s="486"/>
      <c r="E262" s="486"/>
      <c r="F262" s="486"/>
      <c r="G262" s="486"/>
      <c r="H262" s="486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84"/>
      <c r="B263" s="131"/>
      <c r="C263" s="486"/>
      <c r="D263" s="486"/>
      <c r="E263" s="486"/>
      <c r="F263" s="486"/>
      <c r="G263" s="486"/>
      <c r="H263" s="486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84"/>
      <c r="B264" s="131"/>
      <c r="C264" s="485"/>
      <c r="D264" s="485"/>
      <c r="E264" s="485"/>
      <c r="F264" s="485"/>
      <c r="G264" s="485"/>
      <c r="H264" s="485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18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131"/>
      <c r="B268" s="131"/>
      <c r="C268" s="26"/>
      <c r="D268" s="26"/>
      <c r="E268" s="26"/>
      <c r="F268" s="26"/>
      <c r="G268" s="26"/>
      <c r="H268" s="26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131"/>
      <c r="B269" s="469"/>
      <c r="C269" s="26"/>
      <c r="D269" s="26"/>
      <c r="E269" s="26"/>
      <c r="F269" s="26"/>
      <c r="G269" s="26"/>
      <c r="H269" s="26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131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18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131"/>
      <c r="B272" s="131"/>
      <c r="C272" s="224"/>
      <c r="D272" s="224"/>
      <c r="E272" s="224"/>
      <c r="F272" s="224"/>
      <c r="G272" s="224"/>
      <c r="H272" s="224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84"/>
      <c r="B273" s="131"/>
      <c r="C273" s="224"/>
      <c r="D273" s="224"/>
      <c r="E273" s="224"/>
      <c r="F273" s="224"/>
      <c r="G273" s="224"/>
      <c r="H273" s="224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84"/>
      <c r="B274" s="131"/>
      <c r="C274" s="224"/>
      <c r="D274" s="224"/>
      <c r="E274" s="224"/>
      <c r="F274" s="224"/>
      <c r="G274" s="224"/>
      <c r="H274" s="224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484"/>
      <c r="B275" s="469"/>
      <c r="C275" s="224"/>
      <c r="D275" s="224"/>
      <c r="E275" s="224"/>
      <c r="F275" s="224"/>
      <c r="G275" s="224"/>
      <c r="H275" s="224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131"/>
      <c r="B276" s="131"/>
      <c r="C276" s="224"/>
      <c r="D276" s="224"/>
      <c r="E276" s="224"/>
      <c r="F276" s="224"/>
      <c r="G276" s="224"/>
      <c r="H276" s="224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24"/>
      <c r="D277" s="224"/>
      <c r="E277" s="224"/>
      <c r="F277" s="224"/>
      <c r="G277" s="224"/>
      <c r="H277" s="224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24"/>
      <c r="D278" s="224"/>
      <c r="E278" s="224"/>
      <c r="F278" s="224"/>
      <c r="G278" s="224"/>
      <c r="H278" s="224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131"/>
      <c r="C279" s="224"/>
      <c r="D279" s="224"/>
      <c r="E279" s="224"/>
      <c r="F279" s="224"/>
      <c r="G279" s="224"/>
      <c r="H279" s="224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131"/>
      <c r="C280" s="224"/>
      <c r="D280" s="224"/>
      <c r="E280" s="224"/>
      <c r="F280" s="224"/>
      <c r="G280" s="224"/>
      <c r="H280" s="224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131"/>
      <c r="B281" s="131"/>
      <c r="C281" s="224"/>
      <c r="D281" s="224"/>
      <c r="E281" s="224"/>
      <c r="F281" s="224"/>
      <c r="G281" s="224"/>
      <c r="H281" s="224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418"/>
      <c r="B283" s="487"/>
      <c r="C283" s="487"/>
      <c r="D283" s="487"/>
      <c r="E283" s="487"/>
      <c r="F283" s="487"/>
      <c r="G283" s="487"/>
      <c r="H283" s="487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18"/>
      <c r="B284" s="469"/>
      <c r="C284" s="487"/>
      <c r="D284" s="487"/>
      <c r="E284" s="487"/>
      <c r="F284" s="487"/>
      <c r="G284" s="487"/>
      <c r="H284" s="487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18"/>
      <c r="B285" s="487"/>
      <c r="C285" s="487"/>
      <c r="D285" s="487"/>
      <c r="E285" s="487"/>
      <c r="F285" s="487"/>
      <c r="G285" s="487"/>
      <c r="H285" s="487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418"/>
      <c r="B286" s="131"/>
      <c r="C286" s="487"/>
      <c r="D286" s="487"/>
      <c r="E286" s="487"/>
      <c r="F286" s="487"/>
      <c r="G286" s="487"/>
      <c r="H286" s="487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418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418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480"/>
      <c r="D291" s="480"/>
      <c r="E291" s="480"/>
      <c r="F291" s="480"/>
      <c r="G291" s="480"/>
      <c r="H291" s="480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487"/>
      <c r="D292" s="487"/>
      <c r="E292" s="487"/>
      <c r="F292" s="487"/>
      <c r="G292" s="487"/>
      <c r="H292" s="487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488"/>
      <c r="D293" s="488"/>
      <c r="E293" s="488"/>
      <c r="F293" s="488"/>
      <c r="G293" s="488"/>
      <c r="H293" s="488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31"/>
      <c r="B294" s="131"/>
      <c r="C294" s="480"/>
      <c r="D294" s="480"/>
      <c r="E294" s="480"/>
      <c r="F294" s="480"/>
      <c r="G294" s="480"/>
      <c r="H294" s="480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131"/>
      <c r="B295" s="131"/>
      <c r="C295" s="488"/>
      <c r="D295" s="488"/>
      <c r="E295" s="488"/>
      <c r="F295" s="488"/>
      <c r="G295" s="488"/>
      <c r="H295" s="488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131"/>
      <c r="B296" s="131"/>
      <c r="C296" s="489"/>
      <c r="D296" s="489"/>
      <c r="E296" s="489"/>
      <c r="F296" s="489"/>
      <c r="G296" s="489"/>
      <c r="H296" s="489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131"/>
      <c r="B297" s="131"/>
      <c r="C297" s="489"/>
      <c r="D297" s="489"/>
      <c r="E297" s="489"/>
      <c r="F297" s="489"/>
      <c r="G297" s="489"/>
      <c r="H297" s="489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8.75" hidden="true" customHeight="false" outlineLevel="2" collapsed="false">
      <c r="A298" s="478"/>
      <c r="B298" s="131"/>
      <c r="C298" s="489"/>
      <c r="D298" s="489"/>
      <c r="E298" s="489"/>
      <c r="F298" s="489"/>
      <c r="G298" s="489"/>
      <c r="H298" s="489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true" customHeight="false" outlineLevel="2" collapsed="false">
      <c r="A299" s="418"/>
      <c r="B299" s="131"/>
      <c r="C299" s="489"/>
      <c r="D299" s="489"/>
      <c r="E299" s="489"/>
      <c r="F299" s="489"/>
      <c r="G299" s="489"/>
      <c r="H299" s="489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true" customHeight="false" outlineLevel="2" collapsed="false">
      <c r="A300" s="131"/>
      <c r="B300" s="131"/>
      <c r="C300" s="489"/>
      <c r="D300" s="489"/>
      <c r="E300" s="489"/>
      <c r="F300" s="489"/>
      <c r="G300" s="489"/>
      <c r="H300" s="489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true" customHeight="false" outlineLevel="2" collapsed="false">
      <c r="A301" s="418"/>
      <c r="B301" s="153"/>
      <c r="C301" s="153"/>
      <c r="D301" s="216"/>
      <c r="E301" s="216"/>
      <c r="F301" s="153"/>
      <c r="G301" s="153"/>
      <c r="H301" s="216"/>
      <c r="I301" s="153"/>
      <c r="J301" s="153"/>
      <c r="K301" s="153"/>
      <c r="L301" s="216"/>
      <c r="M301" s="153"/>
      <c r="N301" s="153"/>
      <c r="O301" s="131"/>
      <c r="P301" s="131"/>
      <c r="Q301" s="131"/>
      <c r="R301" s="131"/>
      <c r="S301" s="131"/>
      <c r="T301" s="153"/>
      <c r="U301" s="131"/>
    </row>
    <row r="302" customFormat="false" ht="12.75" hidden="true" customHeight="false" outlineLevel="2" collapsed="false">
      <c r="A302" s="418"/>
      <c r="B302" s="131"/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true" customHeight="false" outlineLevel="2" collapsed="false">
      <c r="A303" s="131"/>
      <c r="B303" s="131"/>
      <c r="C303" s="131"/>
      <c r="D303" s="131"/>
      <c r="E303" s="131"/>
      <c r="F303" s="131"/>
      <c r="G303" s="131"/>
      <c r="H303" s="13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true" customHeight="false" outlineLevel="2" collapsed="false">
      <c r="A304" s="131"/>
      <c r="B304" s="480"/>
      <c r="C304" s="480"/>
      <c r="D304" s="480"/>
      <c r="E304" s="480"/>
      <c r="F304" s="480"/>
      <c r="G304" s="480"/>
      <c r="H304" s="480"/>
      <c r="I304" s="480"/>
      <c r="J304" s="480"/>
      <c r="K304" s="480"/>
      <c r="L304" s="480"/>
      <c r="M304" s="480"/>
      <c r="N304" s="480"/>
      <c r="O304" s="131"/>
      <c r="P304" s="131"/>
      <c r="Q304" s="131"/>
      <c r="R304" s="131"/>
      <c r="S304" s="131"/>
      <c r="T304" s="480"/>
      <c r="U304" s="131"/>
    </row>
    <row r="305" customFormat="false" ht="12.75" hidden="true" customHeight="false" outlineLevel="2" collapsed="false">
      <c r="A305" s="131"/>
      <c r="B305" s="131"/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true" customHeight="false" outlineLevel="2" collapsed="false">
      <c r="A306" s="131"/>
      <c r="B306" s="487"/>
      <c r="C306" s="487"/>
      <c r="D306" s="480"/>
      <c r="E306" s="480"/>
      <c r="F306" s="480"/>
      <c r="G306" s="480"/>
      <c r="H306" s="480"/>
      <c r="I306" s="480"/>
      <c r="J306" s="480"/>
      <c r="K306" s="480"/>
      <c r="L306" s="480"/>
      <c r="M306" s="480"/>
      <c r="N306" s="480"/>
      <c r="O306" s="131"/>
      <c r="P306" s="131"/>
      <c r="Q306" s="131"/>
      <c r="R306" s="131"/>
      <c r="S306" s="131"/>
      <c r="T306" s="480"/>
      <c r="U306" s="131"/>
    </row>
    <row r="307" customFormat="false" ht="12.75" hidden="true" customHeight="false" outlineLevel="2" collapsed="false">
      <c r="A307" s="131"/>
      <c r="B307" s="131"/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2.75" hidden="true" customHeight="false" outlineLevel="2" collapsed="false">
      <c r="A308" s="131"/>
      <c r="B308" s="480"/>
      <c r="C308" s="480"/>
      <c r="D308" s="480"/>
      <c r="E308" s="480"/>
      <c r="F308" s="480"/>
      <c r="G308" s="480"/>
      <c r="H308" s="480"/>
      <c r="I308" s="480"/>
      <c r="J308" s="480"/>
      <c r="K308" s="480"/>
      <c r="L308" s="480"/>
      <c r="M308" s="480"/>
      <c r="N308" s="480"/>
      <c r="O308" s="131"/>
      <c r="P308" s="131"/>
      <c r="Q308" s="131"/>
      <c r="R308" s="131"/>
      <c r="S308" s="131"/>
      <c r="T308" s="480"/>
      <c r="U308" s="480"/>
      <c r="V308" s="480"/>
      <c r="W308" s="480"/>
      <c r="X308" s="480"/>
      <c r="Y308" s="480"/>
      <c r="Z308" s="480"/>
    </row>
    <row r="309" customFormat="false" ht="12.75" hidden="true" customHeight="false" outlineLevel="2" collapsed="false">
      <c r="A309" s="131"/>
      <c r="B309" s="131"/>
      <c r="C309" s="131"/>
      <c r="D309" s="131"/>
      <c r="E309" s="131"/>
      <c r="F309" s="131"/>
      <c r="G309" s="131"/>
      <c r="H309" s="13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true" customHeight="false" outlineLevel="2" collapsed="false">
      <c r="A310" s="131"/>
      <c r="B310" s="480"/>
      <c r="C310" s="480"/>
      <c r="D310" s="480"/>
      <c r="E310" s="480"/>
      <c r="F310" s="480"/>
      <c r="G310" s="480"/>
      <c r="H310" s="480"/>
      <c r="I310" s="480"/>
      <c r="J310" s="480"/>
      <c r="K310" s="480"/>
      <c r="L310" s="480"/>
      <c r="M310" s="480"/>
      <c r="N310" s="480"/>
      <c r="O310" s="131"/>
      <c r="P310" s="131"/>
      <c r="Q310" s="131"/>
      <c r="R310" s="131"/>
      <c r="S310" s="131"/>
      <c r="T310" s="480"/>
      <c r="U310" s="131"/>
    </row>
    <row r="311" customFormat="false" ht="12.75" hidden="true" customHeight="false" outlineLevel="2" collapsed="false">
      <c r="A311" s="131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</row>
    <row r="312" customFormat="false" ht="12.75" hidden="true" customHeight="false" outlineLevel="2" collapsed="false">
      <c r="A312" s="131"/>
      <c r="B312" s="480"/>
      <c r="C312" s="480"/>
      <c r="D312" s="480"/>
      <c r="E312" s="480"/>
      <c r="F312" s="480"/>
      <c r="G312" s="480"/>
      <c r="H312" s="480"/>
      <c r="I312" s="480"/>
      <c r="J312" s="480"/>
      <c r="K312" s="480"/>
      <c r="L312" s="480"/>
      <c r="M312" s="480"/>
      <c r="N312" s="480"/>
      <c r="O312" s="131"/>
      <c r="P312" s="131"/>
      <c r="Q312" s="131"/>
      <c r="R312" s="131"/>
      <c r="S312" s="131"/>
      <c r="T312" s="480"/>
      <c r="U312" s="480"/>
    </row>
    <row r="313" customFormat="false" ht="12.75" hidden="true" customHeight="false" outlineLevel="2" collapsed="false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true" customHeight="false" outlineLevel="2" collapsed="false">
      <c r="A314" s="131"/>
      <c r="B314" s="480"/>
      <c r="C314" s="480"/>
      <c r="D314" s="480"/>
      <c r="E314" s="480"/>
      <c r="F314" s="480"/>
      <c r="G314" s="480"/>
      <c r="H314" s="480"/>
      <c r="I314" s="480"/>
      <c r="J314" s="480"/>
      <c r="K314" s="480"/>
      <c r="L314" s="480"/>
      <c r="M314" s="480"/>
      <c r="N314" s="480"/>
      <c r="O314" s="131"/>
      <c r="P314" s="131"/>
      <c r="Q314" s="131"/>
      <c r="R314" s="131"/>
      <c r="S314" s="131"/>
      <c r="T314" s="480"/>
      <c r="U314" s="480"/>
    </row>
    <row r="315" customFormat="false" ht="12.75" hidden="true" customHeight="false" outlineLevel="2" collapsed="fals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false" customHeight="false" outlineLevel="1" collapsed="tru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false" customHeight="false" outlineLevel="1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2.75" hidden="false" customHeight="false" outlineLevel="1" collapsed="false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8.75" hidden="false" customHeight="false" outlineLevel="1" collapsed="false">
      <c r="A319" s="479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1" collapsed="false">
      <c r="A320" s="418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1" collapsed="false">
      <c r="A321" s="418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false" customHeight="false" outlineLevel="1" collapsed="false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</row>
    <row r="323" customFormat="false" ht="12.75" hidden="false" customHeight="false" outlineLevel="1" collapsed="false">
      <c r="A323" s="219"/>
      <c r="B323" s="216"/>
      <c r="C323" s="216"/>
      <c r="D323" s="216"/>
      <c r="E323" s="216"/>
      <c r="F323" s="216"/>
      <c r="G323" s="216"/>
      <c r="H323" s="216"/>
      <c r="I323" s="216"/>
      <c r="J323" s="216"/>
      <c r="K323" s="216"/>
      <c r="L323" s="216"/>
      <c r="M323" s="216"/>
      <c r="N323" s="216"/>
      <c r="O323" s="216"/>
      <c r="P323" s="216"/>
      <c r="Q323" s="216"/>
      <c r="R323" s="216"/>
      <c r="S323" s="216"/>
      <c r="T323" s="216"/>
      <c r="U323" s="216"/>
    </row>
    <row r="324" customFormat="false" ht="12.75" hidden="false" customHeight="false" outlineLevel="1" collapsed="false">
      <c r="A324" s="418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</row>
    <row r="325" customFormat="false" ht="12.75" hidden="false" customHeight="false" outlineLevel="1" collapsed="false">
      <c r="A325" s="177"/>
      <c r="B325" s="480"/>
      <c r="C325" s="480"/>
      <c r="D325" s="480"/>
      <c r="E325" s="480"/>
      <c r="F325" s="480"/>
      <c r="G325" s="480"/>
      <c r="H325" s="480"/>
      <c r="I325" s="480"/>
      <c r="J325" s="480"/>
      <c r="K325" s="480"/>
      <c r="L325" s="480"/>
      <c r="M325" s="480"/>
      <c r="N325" s="480"/>
      <c r="O325" s="480"/>
      <c r="P325" s="480"/>
      <c r="Q325" s="480"/>
      <c r="R325" s="480"/>
      <c r="S325" s="480"/>
      <c r="T325" s="480"/>
      <c r="U325" s="480"/>
    </row>
    <row r="326" customFormat="false" ht="12.75" hidden="false" customHeight="false" outlineLevel="1" collapsed="false">
      <c r="A326" s="177"/>
      <c r="B326" s="480"/>
      <c r="C326" s="480"/>
      <c r="D326" s="480"/>
      <c r="E326" s="480"/>
      <c r="F326" s="480"/>
      <c r="G326" s="480"/>
      <c r="H326" s="480"/>
      <c r="I326" s="480"/>
      <c r="J326" s="480"/>
      <c r="K326" s="480"/>
      <c r="L326" s="480"/>
      <c r="M326" s="480"/>
      <c r="N326" s="480"/>
      <c r="O326" s="480"/>
      <c r="P326" s="480"/>
      <c r="Q326" s="480"/>
      <c r="R326" s="480"/>
      <c r="S326" s="480"/>
      <c r="T326" s="480"/>
      <c r="U326" s="480"/>
    </row>
    <row r="327" customFormat="false" ht="12.75" hidden="false" customHeight="false" outlineLevel="1" collapsed="false">
      <c r="A327" s="177"/>
      <c r="B327" s="480"/>
      <c r="C327" s="480"/>
      <c r="D327" s="480"/>
      <c r="E327" s="480"/>
      <c r="F327" s="480"/>
      <c r="G327" s="480"/>
      <c r="H327" s="480"/>
      <c r="I327" s="480"/>
      <c r="J327" s="480"/>
      <c r="K327" s="480"/>
      <c r="L327" s="480"/>
      <c r="M327" s="480"/>
      <c r="N327" s="480"/>
      <c r="O327" s="480"/>
      <c r="P327" s="480"/>
      <c r="Q327" s="480"/>
      <c r="R327" s="480"/>
      <c r="S327" s="480"/>
      <c r="T327" s="480"/>
      <c r="U327" s="480"/>
    </row>
    <row r="328" customFormat="false" ht="12.75" hidden="false" customHeight="false" outlineLevel="1" collapsed="false">
      <c r="A328" s="177"/>
      <c r="B328" s="480"/>
      <c r="C328" s="480"/>
      <c r="D328" s="480"/>
      <c r="E328" s="480"/>
      <c r="F328" s="480"/>
      <c r="G328" s="480"/>
      <c r="H328" s="480"/>
      <c r="I328" s="480"/>
      <c r="J328" s="480"/>
      <c r="K328" s="480"/>
      <c r="L328" s="480"/>
      <c r="M328" s="480"/>
      <c r="N328" s="480"/>
      <c r="O328" s="480"/>
      <c r="P328" s="480"/>
      <c r="Q328" s="480"/>
      <c r="R328" s="480"/>
      <c r="S328" s="480"/>
      <c r="T328" s="480"/>
      <c r="U328" s="480"/>
    </row>
    <row r="329" customFormat="false" ht="12.75" hidden="false" customHeight="false" outlineLevel="1" collapsed="false">
      <c r="A329" s="177"/>
      <c r="B329" s="480"/>
      <c r="C329" s="480"/>
      <c r="D329" s="480"/>
      <c r="E329" s="480"/>
      <c r="F329" s="480"/>
      <c r="G329" s="480"/>
      <c r="H329" s="480"/>
      <c r="I329" s="480"/>
      <c r="J329" s="480"/>
      <c r="K329" s="480"/>
      <c r="L329" s="480"/>
      <c r="M329" s="480"/>
      <c r="N329" s="480"/>
      <c r="O329" s="480"/>
      <c r="P329" s="480"/>
      <c r="Q329" s="480"/>
      <c r="R329" s="480"/>
      <c r="S329" s="480"/>
      <c r="T329" s="480"/>
      <c r="U329" s="480"/>
    </row>
    <row r="330" customFormat="false" ht="12.75" hidden="false" customHeight="false" outlineLevel="1" collapsed="false">
      <c r="A330" s="131"/>
      <c r="B330" s="480"/>
      <c r="C330" s="480"/>
      <c r="D330" s="480"/>
      <c r="E330" s="480"/>
      <c r="F330" s="480"/>
      <c r="G330" s="480"/>
      <c r="H330" s="480"/>
      <c r="I330" s="480"/>
      <c r="J330" s="480"/>
      <c r="K330" s="480"/>
      <c r="L330" s="480"/>
      <c r="M330" s="480"/>
      <c r="N330" s="480"/>
      <c r="O330" s="480"/>
      <c r="P330" s="480"/>
      <c r="Q330" s="480"/>
      <c r="R330" s="480"/>
      <c r="S330" s="480"/>
      <c r="T330" s="480"/>
      <c r="U330" s="480"/>
    </row>
    <row r="331" customFormat="false" ht="12.75" hidden="false" customHeight="false" outlineLevel="1" collapsed="false">
      <c r="A331" s="418"/>
      <c r="B331" s="480"/>
      <c r="C331" s="480"/>
      <c r="D331" s="480"/>
      <c r="E331" s="480"/>
      <c r="F331" s="480"/>
      <c r="G331" s="480"/>
      <c r="H331" s="480"/>
      <c r="I331" s="480"/>
      <c r="J331" s="480"/>
      <c r="K331" s="480"/>
      <c r="L331" s="480"/>
      <c r="M331" s="480"/>
      <c r="N331" s="480"/>
      <c r="O331" s="480"/>
      <c r="P331" s="480"/>
      <c r="Q331" s="480"/>
      <c r="R331" s="480"/>
      <c r="S331" s="480"/>
      <c r="T331" s="480"/>
      <c r="U331" s="480"/>
    </row>
    <row r="332" customFormat="false" ht="12.75" hidden="false" customHeight="false" outlineLevel="1" collapsed="false">
      <c r="A332" s="177"/>
      <c r="B332" s="480"/>
      <c r="C332" s="480"/>
      <c r="D332" s="480"/>
      <c r="E332" s="480"/>
      <c r="F332" s="480"/>
      <c r="G332" s="480"/>
      <c r="H332" s="480"/>
      <c r="I332" s="480"/>
      <c r="J332" s="480"/>
      <c r="K332" s="480"/>
      <c r="L332" s="480"/>
      <c r="M332" s="480"/>
      <c r="N332" s="480"/>
      <c r="O332" s="480"/>
      <c r="P332" s="480"/>
      <c r="Q332" s="480"/>
      <c r="R332" s="480"/>
      <c r="S332" s="480"/>
      <c r="T332" s="480"/>
      <c r="U332" s="480"/>
    </row>
    <row r="333" customFormat="false" ht="12.75" hidden="false" customHeight="false" outlineLevel="1" collapsed="false">
      <c r="A333" s="177"/>
      <c r="B333" s="480"/>
      <c r="C333" s="480"/>
      <c r="D333" s="480"/>
      <c r="E333" s="480"/>
      <c r="F333" s="480"/>
      <c r="G333" s="480"/>
      <c r="H333" s="480"/>
      <c r="I333" s="480"/>
      <c r="J333" s="480"/>
      <c r="K333" s="480"/>
      <c r="L333" s="480"/>
      <c r="M333" s="480"/>
      <c r="N333" s="480"/>
      <c r="O333" s="480"/>
      <c r="P333" s="480"/>
      <c r="Q333" s="480"/>
      <c r="R333" s="480"/>
      <c r="S333" s="480"/>
      <c r="T333" s="480"/>
      <c r="U333" s="480"/>
    </row>
    <row r="334" customFormat="false" ht="12.75" hidden="false" customHeight="false" outlineLevel="1" collapsed="false">
      <c r="A334" s="177"/>
      <c r="B334" s="480"/>
      <c r="C334" s="480"/>
      <c r="D334" s="480"/>
      <c r="E334" s="480"/>
      <c r="F334" s="480"/>
      <c r="G334" s="480"/>
      <c r="H334" s="480"/>
      <c r="I334" s="480"/>
      <c r="J334" s="480"/>
      <c r="K334" s="480"/>
      <c r="L334" s="480"/>
      <c r="M334" s="480"/>
      <c r="N334" s="480"/>
      <c r="O334" s="480"/>
      <c r="P334" s="480"/>
      <c r="Q334" s="480"/>
      <c r="R334" s="480"/>
      <c r="S334" s="480"/>
      <c r="T334" s="480"/>
      <c r="U334" s="480"/>
    </row>
    <row r="335" customFormat="false" ht="12.75" hidden="false" customHeight="false" outlineLevel="1" collapsed="false">
      <c r="A335" s="177"/>
      <c r="B335" s="480"/>
      <c r="C335" s="480"/>
      <c r="D335" s="480"/>
      <c r="E335" s="480"/>
      <c r="F335" s="480"/>
      <c r="G335" s="480"/>
      <c r="H335" s="480"/>
      <c r="I335" s="480"/>
      <c r="J335" s="480"/>
      <c r="K335" s="480"/>
      <c r="L335" s="480"/>
      <c r="M335" s="480"/>
      <c r="N335" s="480"/>
      <c r="O335" s="480"/>
      <c r="P335" s="480"/>
      <c r="Q335" s="480"/>
      <c r="R335" s="480"/>
      <c r="S335" s="480"/>
      <c r="T335" s="480"/>
      <c r="U335" s="480"/>
    </row>
    <row r="336" customFormat="false" ht="12.75" hidden="false" customHeight="false" outlineLevel="1" collapsed="false">
      <c r="A336" s="177"/>
      <c r="B336" s="480"/>
      <c r="C336" s="480"/>
      <c r="D336" s="480"/>
      <c r="E336" s="480"/>
      <c r="F336" s="480"/>
      <c r="G336" s="480"/>
      <c r="H336" s="480"/>
      <c r="I336" s="480"/>
      <c r="J336" s="480"/>
      <c r="K336" s="480"/>
      <c r="L336" s="480"/>
      <c r="M336" s="480"/>
      <c r="N336" s="480"/>
      <c r="O336" s="480"/>
      <c r="P336" s="480"/>
      <c r="Q336" s="480"/>
      <c r="R336" s="480"/>
      <c r="S336" s="480"/>
      <c r="T336" s="480"/>
      <c r="U336" s="480"/>
    </row>
    <row r="337" customFormat="false" ht="12.75" hidden="false" customHeight="false" outlineLevel="1" collapsed="false">
      <c r="A337" s="177"/>
      <c r="B337" s="480"/>
      <c r="C337" s="480"/>
      <c r="D337" s="480"/>
      <c r="E337" s="480"/>
      <c r="F337" s="480"/>
      <c r="G337" s="480"/>
      <c r="H337" s="480"/>
      <c r="I337" s="480"/>
      <c r="J337" s="480"/>
      <c r="K337" s="480"/>
      <c r="L337" s="480"/>
      <c r="M337" s="480"/>
      <c r="N337" s="480"/>
      <c r="O337" s="480"/>
      <c r="P337" s="480"/>
      <c r="Q337" s="480"/>
      <c r="R337" s="480"/>
      <c r="S337" s="480"/>
      <c r="T337" s="480"/>
      <c r="U337" s="480"/>
    </row>
    <row r="338" customFormat="false" ht="12.75" hidden="false" customHeight="false" outlineLevel="1" collapsed="false">
      <c r="A338" s="177"/>
      <c r="B338" s="480"/>
      <c r="C338" s="480"/>
      <c r="D338" s="480"/>
      <c r="E338" s="480"/>
      <c r="F338" s="480"/>
      <c r="G338" s="480"/>
      <c r="H338" s="480"/>
      <c r="I338" s="480"/>
      <c r="J338" s="480"/>
      <c r="K338" s="480"/>
      <c r="L338" s="480"/>
      <c r="M338" s="480"/>
      <c r="N338" s="480"/>
      <c r="O338" s="480"/>
      <c r="P338" s="480"/>
      <c r="Q338" s="480"/>
      <c r="R338" s="480"/>
      <c r="S338" s="480"/>
      <c r="T338" s="480"/>
      <c r="U338" s="480"/>
    </row>
    <row r="339" customFormat="false" ht="12.75" hidden="false" customHeight="false" outlineLevel="1" collapsed="false">
      <c r="A339" s="177"/>
      <c r="B339" s="480"/>
      <c r="C339" s="480"/>
      <c r="D339" s="480"/>
      <c r="E339" s="480"/>
      <c r="F339" s="480"/>
      <c r="G339" s="480"/>
      <c r="H339" s="480"/>
      <c r="I339" s="480"/>
      <c r="J339" s="480"/>
      <c r="K339" s="480"/>
      <c r="L339" s="480"/>
      <c r="M339" s="480"/>
      <c r="N339" s="480"/>
      <c r="O339" s="480"/>
      <c r="P339" s="480"/>
      <c r="Q339" s="480"/>
      <c r="R339" s="480"/>
      <c r="S339" s="480"/>
      <c r="T339" s="480"/>
      <c r="U339" s="480"/>
    </row>
    <row r="340" customFormat="false" ht="12.75" hidden="false" customHeight="false" outlineLevel="1" collapsed="false">
      <c r="A340" s="177"/>
      <c r="B340" s="480"/>
      <c r="C340" s="480"/>
      <c r="D340" s="480"/>
      <c r="E340" s="480"/>
      <c r="F340" s="480"/>
      <c r="G340" s="480"/>
      <c r="H340" s="480"/>
      <c r="I340" s="480"/>
      <c r="J340" s="480"/>
      <c r="K340" s="480"/>
      <c r="L340" s="480"/>
      <c r="M340" s="480"/>
      <c r="N340" s="480"/>
      <c r="O340" s="480"/>
      <c r="P340" s="480"/>
      <c r="Q340" s="480"/>
      <c r="R340" s="480"/>
      <c r="S340" s="480"/>
      <c r="T340" s="480"/>
      <c r="U340" s="480"/>
    </row>
    <row r="341" customFormat="false" ht="12.75" hidden="false" customHeight="false" outlineLevel="1" collapsed="false">
      <c r="A341" s="177"/>
      <c r="B341" s="480"/>
      <c r="C341" s="480"/>
      <c r="D341" s="480"/>
      <c r="E341" s="480"/>
      <c r="F341" s="480"/>
      <c r="G341" s="480"/>
      <c r="H341" s="480"/>
      <c r="I341" s="480"/>
      <c r="J341" s="480"/>
      <c r="K341" s="480"/>
      <c r="L341" s="480"/>
      <c r="M341" s="480"/>
      <c r="N341" s="480"/>
      <c r="O341" s="480"/>
      <c r="P341" s="480"/>
      <c r="Q341" s="480"/>
      <c r="R341" s="480"/>
      <c r="S341" s="480"/>
      <c r="T341" s="480"/>
      <c r="U341" s="480"/>
    </row>
    <row r="342" customFormat="false" ht="12.75" hidden="false" customHeight="false" outlineLevel="1" collapsed="false">
      <c r="A342" s="177"/>
      <c r="B342" s="480"/>
      <c r="C342" s="480"/>
      <c r="D342" s="480"/>
      <c r="E342" s="480"/>
      <c r="F342" s="480"/>
      <c r="G342" s="480"/>
      <c r="H342" s="480"/>
      <c r="I342" s="480"/>
      <c r="J342" s="480"/>
      <c r="K342" s="480"/>
      <c r="L342" s="480"/>
      <c r="M342" s="480"/>
      <c r="N342" s="480"/>
      <c r="O342" s="480"/>
      <c r="P342" s="480"/>
      <c r="Q342" s="480"/>
      <c r="R342" s="480"/>
      <c r="S342" s="480"/>
      <c r="T342" s="480"/>
      <c r="U342" s="480"/>
    </row>
    <row r="343" customFormat="false" ht="12.75" hidden="false" customHeight="false" outlineLevel="1" collapsed="false">
      <c r="A343" s="418"/>
      <c r="B343" s="480"/>
      <c r="C343" s="480"/>
      <c r="D343" s="480"/>
      <c r="E343" s="480"/>
      <c r="F343" s="480"/>
      <c r="G343" s="480"/>
      <c r="H343" s="480"/>
      <c r="I343" s="480"/>
      <c r="J343" s="480"/>
      <c r="K343" s="480"/>
      <c r="L343" s="480"/>
      <c r="M343" s="480"/>
      <c r="N343" s="480"/>
      <c r="O343" s="480"/>
      <c r="P343" s="480"/>
      <c r="Q343" s="480"/>
      <c r="R343" s="480"/>
      <c r="S343" s="480"/>
      <c r="T343" s="480"/>
      <c r="U343" s="480"/>
    </row>
    <row r="344" customFormat="false" ht="12.75" hidden="false" customHeight="false" outlineLevel="1" collapsed="false">
      <c r="A344" s="177"/>
      <c r="B344" s="480"/>
      <c r="C344" s="480"/>
      <c r="D344" s="480"/>
      <c r="E344" s="480"/>
      <c r="F344" s="480"/>
      <c r="G344" s="480"/>
      <c r="H344" s="480"/>
      <c r="I344" s="480"/>
      <c r="J344" s="480"/>
      <c r="K344" s="480"/>
      <c r="L344" s="480"/>
      <c r="M344" s="480"/>
      <c r="N344" s="480"/>
      <c r="O344" s="480"/>
      <c r="P344" s="480"/>
      <c r="Q344" s="480"/>
      <c r="R344" s="480"/>
      <c r="S344" s="480"/>
      <c r="T344" s="480"/>
      <c r="U344" s="480"/>
    </row>
    <row r="345" customFormat="false" ht="12.75" hidden="false" customHeight="false" outlineLevel="1" collapsed="false">
      <c r="A345" s="418"/>
      <c r="B345" s="480"/>
      <c r="C345" s="480"/>
      <c r="D345" s="480"/>
      <c r="E345" s="480"/>
      <c r="F345" s="480"/>
      <c r="G345" s="480"/>
      <c r="H345" s="480"/>
      <c r="I345" s="480"/>
      <c r="J345" s="480"/>
      <c r="K345" s="480"/>
      <c r="L345" s="480"/>
      <c r="M345" s="480"/>
      <c r="N345" s="480"/>
      <c r="O345" s="480"/>
      <c r="P345" s="480"/>
      <c r="Q345" s="480"/>
      <c r="R345" s="480"/>
      <c r="S345" s="480"/>
      <c r="T345" s="480"/>
      <c r="U345" s="480"/>
    </row>
    <row r="346" customFormat="false" ht="12.75" hidden="false" customHeight="false" outlineLevel="1" collapsed="false">
      <c r="A346" s="177"/>
      <c r="B346" s="480"/>
      <c r="C346" s="480"/>
      <c r="D346" s="480"/>
      <c r="E346" s="480"/>
      <c r="F346" s="480"/>
      <c r="G346" s="480"/>
      <c r="H346" s="480"/>
      <c r="I346" s="480"/>
      <c r="J346" s="480"/>
      <c r="K346" s="480"/>
      <c r="L346" s="480"/>
      <c r="M346" s="480"/>
      <c r="N346" s="480"/>
      <c r="O346" s="480"/>
      <c r="P346" s="480"/>
      <c r="Q346" s="480"/>
      <c r="R346" s="480"/>
      <c r="S346" s="480"/>
      <c r="T346" s="480"/>
      <c r="U346" s="480"/>
    </row>
    <row r="347" customFormat="false" ht="12.75" hidden="false" customHeight="false" outlineLevel="1" collapsed="false">
      <c r="A347" s="418"/>
      <c r="B347" s="480"/>
      <c r="C347" s="480"/>
      <c r="D347" s="480"/>
      <c r="E347" s="480"/>
      <c r="F347" s="480"/>
      <c r="G347" s="480"/>
      <c r="H347" s="480"/>
      <c r="I347" s="480"/>
      <c r="J347" s="480"/>
      <c r="K347" s="480"/>
      <c r="L347" s="480"/>
      <c r="M347" s="480"/>
      <c r="N347" s="480"/>
      <c r="O347" s="480"/>
      <c r="P347" s="480"/>
      <c r="Q347" s="480"/>
      <c r="R347" s="480"/>
      <c r="S347" s="480"/>
      <c r="T347" s="480"/>
      <c r="U347" s="480"/>
    </row>
    <row r="348" customFormat="false" ht="12.75" hidden="false" customHeight="false" outlineLevel="1" collapsed="false">
      <c r="A348" s="131"/>
      <c r="B348" s="480"/>
      <c r="C348" s="480"/>
      <c r="D348" s="480"/>
      <c r="E348" s="480"/>
      <c r="F348" s="480"/>
      <c r="G348" s="480"/>
      <c r="H348" s="480"/>
      <c r="I348" s="480"/>
      <c r="J348" s="480"/>
      <c r="K348" s="480"/>
      <c r="L348" s="480"/>
      <c r="M348" s="480"/>
      <c r="N348" s="480"/>
      <c r="O348" s="480"/>
      <c r="P348" s="480"/>
      <c r="Q348" s="480"/>
      <c r="R348" s="480"/>
      <c r="S348" s="480"/>
      <c r="T348" s="480"/>
      <c r="U348" s="480"/>
    </row>
    <row r="349" customFormat="false" ht="12.75" hidden="false" customHeight="false" outlineLevel="1" collapsed="false">
      <c r="A349" s="418"/>
      <c r="B349" s="480"/>
      <c r="C349" s="480"/>
      <c r="D349" s="480"/>
      <c r="E349" s="480"/>
      <c r="F349" s="480"/>
      <c r="G349" s="480"/>
      <c r="H349" s="480"/>
      <c r="I349" s="480"/>
      <c r="J349" s="480"/>
      <c r="K349" s="480"/>
      <c r="L349" s="480"/>
      <c r="M349" s="480"/>
      <c r="N349" s="480"/>
      <c r="O349" s="480"/>
      <c r="P349" s="480"/>
      <c r="Q349" s="480"/>
      <c r="R349" s="480"/>
      <c r="S349" s="480"/>
      <c r="T349" s="480"/>
      <c r="U349" s="480"/>
    </row>
    <row r="350" customFormat="false" ht="12.75" hidden="false" customHeight="false" outlineLevel="1" collapsed="false">
      <c r="A350" s="177"/>
      <c r="B350" s="480"/>
      <c r="C350" s="480"/>
      <c r="D350" s="480"/>
      <c r="E350" s="480"/>
      <c r="F350" s="480"/>
      <c r="G350" s="480"/>
      <c r="H350" s="480"/>
      <c r="I350" s="480"/>
      <c r="J350" s="480"/>
      <c r="K350" s="480"/>
      <c r="L350" s="480"/>
      <c r="M350" s="480"/>
      <c r="N350" s="480"/>
      <c r="O350" s="480"/>
      <c r="P350" s="480"/>
      <c r="Q350" s="480"/>
      <c r="R350" s="480"/>
      <c r="S350" s="480"/>
      <c r="T350" s="480"/>
      <c r="U350" s="480"/>
    </row>
    <row r="351" customFormat="false" ht="12.75" hidden="false" customHeight="false" outlineLevel="1" collapsed="false">
      <c r="A351" s="177"/>
      <c r="B351" s="480"/>
      <c r="C351" s="480"/>
      <c r="D351" s="480"/>
      <c r="E351" s="480"/>
      <c r="F351" s="480"/>
      <c r="G351" s="480"/>
      <c r="H351" s="480"/>
      <c r="I351" s="480"/>
      <c r="J351" s="480"/>
      <c r="K351" s="480"/>
      <c r="L351" s="480"/>
      <c r="M351" s="480"/>
      <c r="N351" s="480"/>
      <c r="O351" s="480"/>
      <c r="P351" s="480"/>
      <c r="Q351" s="480"/>
      <c r="R351" s="480"/>
      <c r="S351" s="480"/>
      <c r="T351" s="480"/>
      <c r="U351" s="480"/>
    </row>
    <row r="352" customFormat="false" ht="12.75" hidden="false" customHeight="false" outlineLevel="1" collapsed="false">
      <c r="A352" s="177"/>
      <c r="B352" s="480"/>
      <c r="C352" s="480"/>
      <c r="D352" s="480"/>
      <c r="E352" s="480"/>
      <c r="F352" s="480"/>
      <c r="G352" s="480"/>
      <c r="H352" s="480"/>
      <c r="I352" s="480"/>
      <c r="J352" s="480"/>
      <c r="K352" s="480"/>
      <c r="L352" s="480"/>
      <c r="M352" s="480"/>
      <c r="N352" s="480"/>
      <c r="O352" s="480"/>
      <c r="P352" s="480"/>
      <c r="Q352" s="480"/>
      <c r="R352" s="480"/>
      <c r="S352" s="480"/>
      <c r="T352" s="480"/>
      <c r="U352" s="480"/>
    </row>
    <row r="353" customFormat="false" ht="12.75" hidden="false" customHeight="false" outlineLevel="1" collapsed="false">
      <c r="A353" s="177"/>
      <c r="B353" s="480"/>
      <c r="C353" s="480"/>
      <c r="D353" s="480"/>
      <c r="E353" s="480"/>
      <c r="F353" s="480"/>
      <c r="G353" s="480"/>
      <c r="H353" s="480"/>
      <c r="I353" s="480"/>
      <c r="J353" s="480"/>
      <c r="K353" s="480"/>
      <c r="L353" s="480"/>
      <c r="M353" s="480"/>
      <c r="N353" s="480"/>
      <c r="O353" s="480"/>
      <c r="P353" s="480"/>
      <c r="Q353" s="480"/>
      <c r="R353" s="480"/>
      <c r="S353" s="480"/>
      <c r="T353" s="480"/>
      <c r="U353" s="480"/>
    </row>
    <row r="354" customFormat="false" ht="12.75" hidden="false" customHeight="false" outlineLevel="1" collapsed="false">
      <c r="A354" s="418"/>
      <c r="B354" s="480"/>
      <c r="C354" s="480"/>
      <c r="D354" s="480"/>
      <c r="E354" s="480"/>
      <c r="F354" s="480"/>
      <c r="G354" s="480"/>
      <c r="H354" s="480"/>
      <c r="I354" s="480"/>
      <c r="J354" s="480"/>
      <c r="K354" s="480"/>
      <c r="L354" s="480"/>
      <c r="M354" s="480"/>
      <c r="N354" s="480"/>
      <c r="O354" s="480"/>
      <c r="P354" s="480"/>
      <c r="Q354" s="480"/>
      <c r="R354" s="480"/>
      <c r="S354" s="480"/>
      <c r="T354" s="480"/>
      <c r="U354" s="480"/>
    </row>
    <row r="355" customFormat="false" ht="12.75" hidden="false" customHeight="false" outlineLevel="1" collapsed="false">
      <c r="A355" s="418"/>
      <c r="B355" s="480"/>
      <c r="C355" s="480"/>
      <c r="D355" s="480"/>
      <c r="E355" s="480"/>
      <c r="F355" s="480"/>
      <c r="G355" s="480"/>
      <c r="H355" s="480"/>
      <c r="I355" s="480"/>
      <c r="J355" s="480"/>
      <c r="K355" s="480"/>
      <c r="L355" s="480"/>
      <c r="M355" s="480"/>
      <c r="N355" s="480"/>
      <c r="O355" s="480"/>
      <c r="P355" s="480"/>
      <c r="Q355" s="480"/>
      <c r="R355" s="480"/>
      <c r="S355" s="480"/>
      <c r="T355" s="480"/>
      <c r="U355" s="480"/>
    </row>
    <row r="356" customFormat="false" ht="12.75" hidden="false" customHeight="false" outlineLevel="1" collapsed="false">
      <c r="A356" s="177"/>
      <c r="B356" s="480"/>
      <c r="C356" s="480"/>
      <c r="D356" s="480"/>
      <c r="E356" s="480"/>
      <c r="F356" s="480"/>
      <c r="G356" s="480"/>
      <c r="H356" s="480"/>
      <c r="I356" s="480"/>
      <c r="J356" s="480"/>
      <c r="K356" s="480"/>
      <c r="L356" s="480"/>
      <c r="M356" s="480"/>
      <c r="N356" s="480"/>
      <c r="O356" s="480"/>
      <c r="P356" s="480"/>
      <c r="Q356" s="480"/>
      <c r="R356" s="480"/>
      <c r="S356" s="480"/>
      <c r="T356" s="480"/>
      <c r="U356" s="480"/>
    </row>
    <row r="357" customFormat="false" ht="12.75" hidden="false" customHeight="false" outlineLevel="1" collapsed="false">
      <c r="A357" s="177"/>
      <c r="B357" s="480"/>
      <c r="C357" s="480"/>
      <c r="D357" s="480"/>
      <c r="E357" s="480"/>
      <c r="F357" s="480"/>
      <c r="G357" s="480"/>
      <c r="H357" s="480"/>
      <c r="I357" s="480"/>
      <c r="J357" s="480"/>
      <c r="K357" s="480"/>
      <c r="L357" s="480"/>
      <c r="M357" s="480"/>
      <c r="N357" s="480"/>
      <c r="O357" s="480"/>
      <c r="P357" s="480"/>
      <c r="Q357" s="480"/>
      <c r="R357" s="480"/>
      <c r="S357" s="480"/>
      <c r="T357" s="480"/>
      <c r="U357" s="480"/>
    </row>
    <row r="358" customFormat="false" ht="12.75" hidden="false" customHeight="false" outlineLevel="1" collapsed="false">
      <c r="A358" s="177"/>
      <c r="B358" s="480"/>
      <c r="C358" s="480"/>
      <c r="D358" s="480"/>
      <c r="E358" s="480"/>
      <c r="F358" s="480"/>
      <c r="G358" s="480"/>
      <c r="H358" s="480"/>
      <c r="I358" s="480"/>
      <c r="J358" s="480"/>
      <c r="K358" s="480"/>
      <c r="L358" s="480"/>
      <c r="M358" s="480"/>
      <c r="N358" s="480"/>
      <c r="O358" s="480"/>
      <c r="P358" s="480"/>
      <c r="Q358" s="480"/>
      <c r="R358" s="480"/>
      <c r="S358" s="480"/>
      <c r="T358" s="480"/>
      <c r="U358" s="480"/>
    </row>
    <row r="359" customFormat="false" ht="12.75" hidden="false" customHeight="false" outlineLevel="1" collapsed="false">
      <c r="A359" s="177"/>
      <c r="B359" s="480"/>
      <c r="C359" s="480"/>
      <c r="D359" s="480"/>
      <c r="E359" s="480"/>
      <c r="F359" s="480"/>
      <c r="G359" s="480"/>
      <c r="H359" s="480"/>
      <c r="I359" s="480"/>
      <c r="J359" s="480"/>
      <c r="K359" s="480"/>
      <c r="L359" s="480"/>
      <c r="M359" s="480"/>
      <c r="N359" s="480"/>
      <c r="O359" s="480"/>
      <c r="P359" s="480"/>
      <c r="Q359" s="480"/>
      <c r="R359" s="480"/>
      <c r="S359" s="480"/>
      <c r="T359" s="480"/>
      <c r="U359" s="480"/>
    </row>
    <row r="360" customFormat="false" ht="12.75" hidden="false" customHeight="false" outlineLevel="1" collapsed="false">
      <c r="A360" s="177"/>
      <c r="B360" s="480"/>
      <c r="C360" s="480"/>
      <c r="D360" s="480"/>
      <c r="E360" s="480"/>
      <c r="F360" s="480"/>
      <c r="G360" s="480"/>
      <c r="H360" s="480"/>
      <c r="I360" s="480"/>
      <c r="J360" s="480"/>
      <c r="K360" s="480"/>
      <c r="L360" s="480"/>
      <c r="M360" s="480"/>
      <c r="N360" s="480"/>
      <c r="O360" s="480"/>
      <c r="P360" s="480"/>
      <c r="Q360" s="480"/>
      <c r="R360" s="480"/>
      <c r="S360" s="480"/>
      <c r="T360" s="480"/>
      <c r="U360" s="480"/>
    </row>
    <row r="361" customFormat="false" ht="12.75" hidden="false" customHeight="false" outlineLevel="1" collapsed="false">
      <c r="A361" s="219"/>
      <c r="B361" s="480"/>
      <c r="C361" s="480"/>
      <c r="D361" s="480"/>
      <c r="E361" s="480"/>
      <c r="F361" s="480"/>
      <c r="G361" s="480"/>
      <c r="H361" s="480"/>
      <c r="I361" s="480"/>
      <c r="J361" s="480"/>
      <c r="K361" s="480"/>
      <c r="L361" s="480"/>
      <c r="M361" s="480"/>
      <c r="N361" s="480"/>
      <c r="O361" s="480"/>
      <c r="P361" s="480"/>
      <c r="Q361" s="480"/>
      <c r="R361" s="480"/>
      <c r="S361" s="480"/>
      <c r="T361" s="480"/>
      <c r="U361" s="480"/>
    </row>
    <row r="362" customFormat="false" ht="12.75" hidden="false" customHeight="false" outlineLevel="1" collapsed="false">
      <c r="A362" s="418"/>
      <c r="B362" s="480"/>
      <c r="C362" s="480"/>
      <c r="D362" s="480"/>
      <c r="E362" s="480"/>
      <c r="F362" s="480"/>
      <c r="G362" s="480"/>
      <c r="H362" s="480"/>
      <c r="I362" s="480"/>
      <c r="J362" s="480"/>
      <c r="K362" s="480"/>
      <c r="L362" s="480"/>
      <c r="M362" s="480"/>
      <c r="N362" s="480"/>
      <c r="O362" s="480"/>
      <c r="P362" s="480"/>
      <c r="Q362" s="480"/>
      <c r="R362" s="480"/>
      <c r="S362" s="480"/>
      <c r="T362" s="480"/>
      <c r="U362" s="480"/>
    </row>
    <row r="363" customFormat="false" ht="12.75" hidden="false" customHeight="false" outlineLevel="1" collapsed="false">
      <c r="A363" s="131"/>
      <c r="B363" s="480"/>
      <c r="C363" s="480"/>
      <c r="D363" s="480"/>
      <c r="E363" s="480"/>
      <c r="F363" s="480"/>
      <c r="G363" s="480"/>
      <c r="H363" s="480"/>
      <c r="I363" s="480"/>
      <c r="J363" s="480"/>
      <c r="K363" s="480"/>
      <c r="L363" s="480"/>
      <c r="M363" s="480"/>
      <c r="N363" s="480"/>
      <c r="O363" s="480"/>
      <c r="P363" s="480"/>
      <c r="Q363" s="480"/>
      <c r="R363" s="480"/>
      <c r="S363" s="480"/>
      <c r="T363" s="480"/>
      <c r="U363" s="480"/>
    </row>
    <row r="364" customFormat="false" ht="12.75" hidden="false" customHeight="false" outlineLevel="1" collapsed="false">
      <c r="A364" s="418"/>
      <c r="B364" s="480"/>
      <c r="C364" s="480"/>
      <c r="D364" s="480"/>
      <c r="E364" s="480"/>
      <c r="F364" s="480"/>
      <c r="G364" s="480"/>
      <c r="H364" s="480"/>
      <c r="I364" s="480"/>
      <c r="J364" s="480"/>
      <c r="K364" s="480"/>
      <c r="L364" s="480"/>
      <c r="M364" s="480"/>
      <c r="N364" s="480"/>
      <c r="O364" s="480"/>
      <c r="P364" s="480"/>
      <c r="Q364" s="480"/>
      <c r="R364" s="480"/>
      <c r="S364" s="480"/>
      <c r="T364" s="480"/>
      <c r="U364" s="480"/>
    </row>
    <row r="365" customFormat="false" ht="12.75" hidden="false" customHeight="false" outlineLevel="1" collapsed="false">
      <c r="A365" s="418"/>
      <c r="B365" s="480"/>
      <c r="C365" s="480"/>
      <c r="D365" s="480"/>
      <c r="E365" s="480"/>
      <c r="F365" s="480"/>
      <c r="G365" s="480"/>
      <c r="H365" s="480"/>
      <c r="I365" s="480"/>
      <c r="J365" s="480"/>
      <c r="K365" s="480"/>
      <c r="L365" s="480"/>
      <c r="M365" s="480"/>
      <c r="N365" s="480"/>
      <c r="O365" s="480"/>
      <c r="P365" s="480"/>
      <c r="Q365" s="480"/>
      <c r="R365" s="480"/>
      <c r="S365" s="480"/>
      <c r="T365" s="480"/>
      <c r="U365" s="480"/>
    </row>
    <row r="366" customFormat="false" ht="12.75" hidden="false" customHeight="false" outlineLevel="1" collapsed="false">
      <c r="A366" s="418"/>
      <c r="B366" s="480"/>
      <c r="C366" s="480"/>
      <c r="D366" s="480"/>
      <c r="E366" s="480"/>
      <c r="F366" s="480"/>
      <c r="G366" s="480"/>
      <c r="H366" s="480"/>
      <c r="I366" s="480"/>
      <c r="J366" s="480"/>
      <c r="K366" s="480"/>
      <c r="L366" s="480"/>
      <c r="M366" s="480"/>
      <c r="N366" s="480"/>
      <c r="O366" s="480"/>
      <c r="P366" s="480"/>
      <c r="Q366" s="480"/>
      <c r="R366" s="480"/>
      <c r="S366" s="480"/>
      <c r="T366" s="480"/>
      <c r="U366" s="480"/>
    </row>
    <row r="367" customFormat="false" ht="12.75" hidden="false" customHeight="false" outlineLevel="1" collapsed="false">
      <c r="A367" s="131"/>
      <c r="B367" s="131"/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131"/>
      <c r="B368" s="131"/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</row>
    <row r="369" customFormat="false" ht="18.75" hidden="false" customHeight="false" outlineLevel="1" collapsed="false">
      <c r="A369" s="479"/>
      <c r="B369" s="131"/>
      <c r="C369" s="131"/>
      <c r="D369" s="131"/>
      <c r="E369" s="131"/>
      <c r="F369" s="131"/>
      <c r="G369" s="131"/>
      <c r="H369" s="131"/>
      <c r="I369" s="131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418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418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13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219"/>
      <c r="B373" s="216"/>
      <c r="C373" s="216"/>
      <c r="D373" s="216"/>
      <c r="E373" s="216"/>
      <c r="F373" s="216"/>
      <c r="G373" s="216"/>
      <c r="H373" s="216"/>
      <c r="I373" s="216"/>
      <c r="J373" s="216"/>
      <c r="K373" s="216"/>
      <c r="L373" s="216"/>
      <c r="M373" s="216"/>
      <c r="N373" s="216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418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177"/>
      <c r="B375" s="490"/>
      <c r="C375" s="490"/>
      <c r="D375" s="490"/>
      <c r="E375" s="490"/>
      <c r="F375" s="490"/>
      <c r="G375" s="490"/>
      <c r="H375" s="490"/>
      <c r="I375" s="490"/>
      <c r="J375" s="490"/>
      <c r="K375" s="490"/>
      <c r="L375" s="490"/>
      <c r="M375" s="490"/>
      <c r="N375" s="490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177"/>
      <c r="B376" s="490"/>
      <c r="C376" s="490"/>
      <c r="D376" s="490"/>
      <c r="E376" s="490"/>
      <c r="F376" s="490"/>
      <c r="G376" s="490"/>
      <c r="H376" s="490"/>
      <c r="I376" s="490"/>
      <c r="J376" s="490"/>
      <c r="K376" s="490"/>
      <c r="L376" s="490"/>
      <c r="M376" s="490"/>
      <c r="N376" s="490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177"/>
      <c r="B377" s="490"/>
      <c r="C377" s="490"/>
      <c r="D377" s="490"/>
      <c r="E377" s="490"/>
      <c r="F377" s="490"/>
      <c r="G377" s="490"/>
      <c r="H377" s="490"/>
      <c r="I377" s="490"/>
      <c r="J377" s="490"/>
      <c r="K377" s="490"/>
      <c r="L377" s="490"/>
      <c r="M377" s="490"/>
      <c r="N377" s="490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177"/>
      <c r="B378" s="490"/>
      <c r="C378" s="490"/>
      <c r="D378" s="490"/>
      <c r="E378" s="490"/>
      <c r="F378" s="490"/>
      <c r="G378" s="490"/>
      <c r="H378" s="490"/>
      <c r="I378" s="490"/>
      <c r="J378" s="490"/>
      <c r="K378" s="490"/>
      <c r="L378" s="490"/>
      <c r="M378" s="490"/>
      <c r="N378" s="490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177"/>
      <c r="B379" s="490"/>
      <c r="C379" s="490"/>
      <c r="D379" s="490"/>
      <c r="E379" s="490"/>
      <c r="F379" s="490"/>
      <c r="G379" s="490"/>
      <c r="H379" s="490"/>
      <c r="I379" s="490"/>
      <c r="J379" s="490"/>
      <c r="K379" s="490"/>
      <c r="L379" s="490"/>
      <c r="M379" s="490"/>
      <c r="N379" s="490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177"/>
      <c r="B380" s="490"/>
      <c r="C380" s="490"/>
      <c r="D380" s="490"/>
      <c r="E380" s="490"/>
      <c r="F380" s="490"/>
      <c r="G380" s="490"/>
      <c r="H380" s="490"/>
      <c r="I380" s="490"/>
      <c r="J380" s="490"/>
      <c r="K380" s="490"/>
      <c r="L380" s="490"/>
      <c r="M380" s="490"/>
      <c r="N380" s="490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418"/>
      <c r="B381" s="490"/>
      <c r="C381" s="490"/>
      <c r="D381" s="490"/>
      <c r="E381" s="490"/>
      <c r="F381" s="490"/>
      <c r="G381" s="490"/>
      <c r="H381" s="490"/>
      <c r="I381" s="490"/>
      <c r="J381" s="490"/>
      <c r="K381" s="490"/>
      <c r="L381" s="490"/>
      <c r="M381" s="490"/>
      <c r="N381" s="490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177"/>
      <c r="B382" s="490"/>
      <c r="C382" s="490"/>
      <c r="D382" s="490"/>
      <c r="E382" s="490"/>
      <c r="F382" s="490"/>
      <c r="G382" s="490"/>
      <c r="H382" s="490"/>
      <c r="I382" s="490"/>
      <c r="J382" s="490"/>
      <c r="K382" s="490"/>
      <c r="L382" s="490"/>
      <c r="M382" s="490"/>
      <c r="N382" s="490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77"/>
      <c r="B383" s="490"/>
      <c r="C383" s="490"/>
      <c r="D383" s="490"/>
      <c r="E383" s="490"/>
      <c r="F383" s="490"/>
      <c r="G383" s="490"/>
      <c r="H383" s="490"/>
      <c r="I383" s="490"/>
      <c r="J383" s="490"/>
      <c r="K383" s="490"/>
      <c r="L383" s="490"/>
      <c r="M383" s="490"/>
      <c r="N383" s="490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177"/>
      <c r="B384" s="490"/>
      <c r="C384" s="490"/>
      <c r="D384" s="490"/>
      <c r="E384" s="490"/>
      <c r="F384" s="490"/>
      <c r="G384" s="490"/>
      <c r="H384" s="490"/>
      <c r="I384" s="490"/>
      <c r="J384" s="490"/>
      <c r="K384" s="490"/>
      <c r="L384" s="490"/>
      <c r="M384" s="490"/>
      <c r="N384" s="490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177"/>
      <c r="B385" s="490"/>
      <c r="C385" s="490"/>
      <c r="D385" s="490"/>
      <c r="E385" s="490"/>
      <c r="F385" s="490"/>
      <c r="G385" s="490"/>
      <c r="H385" s="490"/>
      <c r="I385" s="490"/>
      <c r="J385" s="490"/>
      <c r="K385" s="490"/>
      <c r="L385" s="490"/>
      <c r="M385" s="490"/>
      <c r="N385" s="490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90"/>
      <c r="C386" s="490"/>
      <c r="D386" s="490"/>
      <c r="E386" s="490"/>
      <c r="F386" s="490"/>
      <c r="G386" s="490"/>
      <c r="H386" s="490"/>
      <c r="I386" s="490"/>
      <c r="J386" s="490"/>
      <c r="K386" s="490"/>
      <c r="L386" s="490"/>
      <c r="M386" s="490"/>
      <c r="N386" s="490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90"/>
      <c r="C387" s="490"/>
      <c r="D387" s="490"/>
      <c r="E387" s="490"/>
      <c r="F387" s="490"/>
      <c r="G387" s="490"/>
      <c r="H387" s="490"/>
      <c r="I387" s="490"/>
      <c r="J387" s="490"/>
      <c r="K387" s="490"/>
      <c r="L387" s="490"/>
      <c r="M387" s="490"/>
      <c r="N387" s="490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90"/>
      <c r="C388" s="490"/>
      <c r="D388" s="490"/>
      <c r="E388" s="490"/>
      <c r="F388" s="490"/>
      <c r="G388" s="490"/>
      <c r="H388" s="490"/>
      <c r="I388" s="490"/>
      <c r="J388" s="490"/>
      <c r="K388" s="490"/>
      <c r="L388" s="490"/>
      <c r="M388" s="490"/>
      <c r="N388" s="490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90"/>
      <c r="C389" s="490"/>
      <c r="D389" s="490"/>
      <c r="E389" s="490"/>
      <c r="F389" s="490"/>
      <c r="G389" s="490"/>
      <c r="H389" s="490"/>
      <c r="I389" s="490"/>
      <c r="J389" s="490"/>
      <c r="K389" s="490"/>
      <c r="L389" s="490"/>
      <c r="M389" s="490"/>
      <c r="N389" s="490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90"/>
      <c r="C390" s="490"/>
      <c r="D390" s="490"/>
      <c r="E390" s="490"/>
      <c r="F390" s="490"/>
      <c r="G390" s="490"/>
      <c r="H390" s="490"/>
      <c r="I390" s="490"/>
      <c r="J390" s="490"/>
      <c r="K390" s="490"/>
      <c r="L390" s="490"/>
      <c r="M390" s="490"/>
      <c r="N390" s="490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177"/>
      <c r="B391" s="490"/>
      <c r="C391" s="490"/>
      <c r="D391" s="490"/>
      <c r="E391" s="490"/>
      <c r="F391" s="490"/>
      <c r="G391" s="490"/>
      <c r="H391" s="490"/>
      <c r="I391" s="490"/>
      <c r="J391" s="490"/>
      <c r="K391" s="490"/>
      <c r="L391" s="490"/>
      <c r="M391" s="490"/>
      <c r="N391" s="490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177"/>
      <c r="B392" s="490"/>
      <c r="C392" s="490"/>
      <c r="D392" s="490"/>
      <c r="E392" s="490"/>
      <c r="F392" s="490"/>
      <c r="G392" s="490"/>
      <c r="H392" s="490"/>
      <c r="I392" s="490"/>
      <c r="J392" s="490"/>
      <c r="K392" s="490"/>
      <c r="L392" s="490"/>
      <c r="M392" s="490"/>
      <c r="N392" s="490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90"/>
      <c r="C393" s="490"/>
      <c r="D393" s="490"/>
      <c r="E393" s="490"/>
      <c r="F393" s="490"/>
      <c r="G393" s="490"/>
      <c r="H393" s="490"/>
      <c r="I393" s="490"/>
      <c r="J393" s="490"/>
      <c r="K393" s="490"/>
      <c r="L393" s="490"/>
      <c r="M393" s="490"/>
      <c r="N393" s="490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418"/>
      <c r="B394" s="490"/>
      <c r="C394" s="490"/>
      <c r="D394" s="490"/>
      <c r="E394" s="490"/>
      <c r="F394" s="490"/>
      <c r="G394" s="490"/>
      <c r="H394" s="490"/>
      <c r="I394" s="490"/>
      <c r="J394" s="490"/>
      <c r="K394" s="490"/>
      <c r="L394" s="490"/>
      <c r="M394" s="490"/>
      <c r="N394" s="490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31"/>
      <c r="B395" s="490"/>
      <c r="C395" s="490"/>
      <c r="D395" s="490"/>
      <c r="E395" s="490"/>
      <c r="F395" s="490"/>
      <c r="G395" s="490"/>
      <c r="H395" s="490"/>
      <c r="I395" s="490"/>
      <c r="J395" s="490"/>
      <c r="K395" s="490"/>
      <c r="L395" s="490"/>
      <c r="M395" s="490"/>
      <c r="N395" s="490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90"/>
      <c r="C396" s="490"/>
      <c r="D396" s="490"/>
      <c r="E396" s="490"/>
      <c r="F396" s="490"/>
      <c r="G396" s="490"/>
      <c r="H396" s="490"/>
      <c r="I396" s="490"/>
      <c r="J396" s="490"/>
      <c r="K396" s="490"/>
      <c r="L396" s="490"/>
      <c r="M396" s="490"/>
      <c r="N396" s="490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418"/>
      <c r="B397" s="490"/>
      <c r="C397" s="490"/>
      <c r="D397" s="490"/>
      <c r="E397" s="490"/>
      <c r="F397" s="490"/>
      <c r="G397" s="490"/>
      <c r="H397" s="490"/>
      <c r="I397" s="490"/>
      <c r="J397" s="490"/>
      <c r="K397" s="490"/>
      <c r="L397" s="490"/>
      <c r="M397" s="490"/>
      <c r="N397" s="490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90"/>
      <c r="C398" s="490"/>
      <c r="D398" s="490"/>
      <c r="E398" s="490"/>
      <c r="F398" s="490"/>
      <c r="G398" s="490"/>
      <c r="H398" s="490"/>
      <c r="I398" s="490"/>
      <c r="J398" s="490"/>
      <c r="K398" s="490"/>
      <c r="L398" s="490"/>
      <c r="M398" s="490"/>
      <c r="N398" s="490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418"/>
      <c r="B399" s="490"/>
      <c r="C399" s="490"/>
      <c r="D399" s="490"/>
      <c r="E399" s="490"/>
      <c r="F399" s="490"/>
      <c r="G399" s="490"/>
      <c r="H399" s="490"/>
      <c r="I399" s="490"/>
      <c r="J399" s="490"/>
      <c r="K399" s="490"/>
      <c r="L399" s="490"/>
      <c r="M399" s="490"/>
      <c r="N399" s="490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418"/>
      <c r="B400" s="490"/>
      <c r="C400" s="490"/>
      <c r="D400" s="490"/>
      <c r="E400" s="490"/>
      <c r="F400" s="490"/>
      <c r="G400" s="490"/>
      <c r="H400" s="490"/>
      <c r="I400" s="490"/>
      <c r="J400" s="490"/>
      <c r="K400" s="490"/>
      <c r="L400" s="490"/>
      <c r="M400" s="490"/>
      <c r="N400" s="490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418"/>
      <c r="B401" s="490"/>
      <c r="C401" s="490"/>
      <c r="D401" s="490"/>
      <c r="E401" s="490"/>
      <c r="F401" s="490"/>
      <c r="G401" s="490"/>
      <c r="H401" s="490"/>
      <c r="I401" s="490"/>
      <c r="J401" s="490"/>
      <c r="K401" s="490"/>
      <c r="L401" s="490"/>
      <c r="M401" s="490"/>
      <c r="N401" s="490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418"/>
      <c r="B402" s="490"/>
      <c r="C402" s="490"/>
      <c r="D402" s="490"/>
      <c r="E402" s="490"/>
      <c r="F402" s="490"/>
      <c r="G402" s="490"/>
      <c r="H402" s="490"/>
      <c r="I402" s="490"/>
      <c r="J402" s="490"/>
      <c r="K402" s="490"/>
      <c r="L402" s="490"/>
      <c r="M402" s="490"/>
      <c r="N402" s="490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418"/>
      <c r="B403" s="490"/>
      <c r="C403" s="490"/>
      <c r="D403" s="490"/>
      <c r="E403" s="490"/>
      <c r="F403" s="490"/>
      <c r="G403" s="490"/>
      <c r="H403" s="490"/>
      <c r="I403" s="490"/>
      <c r="J403" s="490"/>
      <c r="K403" s="490"/>
      <c r="L403" s="490"/>
      <c r="M403" s="490"/>
      <c r="N403" s="490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418"/>
      <c r="B404" s="490"/>
      <c r="C404" s="490"/>
      <c r="D404" s="490"/>
      <c r="E404" s="490"/>
      <c r="F404" s="490"/>
      <c r="G404" s="490"/>
      <c r="H404" s="490"/>
      <c r="I404" s="490"/>
      <c r="J404" s="490"/>
      <c r="K404" s="490"/>
      <c r="L404" s="490"/>
      <c r="M404" s="490"/>
      <c r="N404" s="490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418"/>
      <c r="B405" s="490"/>
      <c r="C405" s="490"/>
      <c r="D405" s="490"/>
      <c r="E405" s="490"/>
      <c r="F405" s="490"/>
      <c r="G405" s="490"/>
      <c r="H405" s="490"/>
      <c r="I405" s="490"/>
      <c r="J405" s="490"/>
      <c r="K405" s="490"/>
      <c r="L405" s="490"/>
      <c r="M405" s="490"/>
      <c r="N405" s="490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418"/>
      <c r="B406" s="490"/>
      <c r="C406" s="490"/>
      <c r="D406" s="490"/>
      <c r="E406" s="490"/>
      <c r="F406" s="490"/>
      <c r="G406" s="490"/>
      <c r="H406" s="490"/>
      <c r="I406" s="490"/>
      <c r="J406" s="490"/>
      <c r="K406" s="490"/>
      <c r="L406" s="490"/>
      <c r="M406" s="490"/>
      <c r="N406" s="490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131"/>
      <c r="B407" s="490"/>
      <c r="C407" s="490"/>
      <c r="D407" s="490"/>
      <c r="E407" s="490"/>
      <c r="F407" s="490"/>
      <c r="G407" s="490"/>
      <c r="H407" s="490"/>
      <c r="I407" s="490"/>
      <c r="J407" s="490"/>
      <c r="K407" s="490"/>
      <c r="L407" s="490"/>
      <c r="M407" s="490"/>
      <c r="N407" s="490"/>
      <c r="O407" s="490"/>
      <c r="P407" s="490"/>
      <c r="Q407" s="490"/>
      <c r="R407" s="490"/>
      <c r="S407" s="490"/>
      <c r="T407" s="490"/>
      <c r="U407" s="490"/>
    </row>
    <row r="408" customFormat="false" ht="12.75" hidden="false" customHeight="false" outlineLevel="1" collapsed="false">
      <c r="A408" s="131"/>
      <c r="B408" s="490"/>
      <c r="C408" s="490"/>
      <c r="D408" s="490"/>
      <c r="E408" s="490"/>
      <c r="F408" s="490"/>
      <c r="G408" s="490"/>
      <c r="H408" s="490"/>
      <c r="I408" s="490"/>
      <c r="J408" s="490"/>
      <c r="K408" s="490"/>
      <c r="L408" s="490"/>
      <c r="M408" s="490"/>
      <c r="N408" s="490"/>
      <c r="O408" s="490"/>
      <c r="P408" s="490"/>
      <c r="Q408" s="490"/>
      <c r="R408" s="490"/>
      <c r="S408" s="490"/>
      <c r="T408" s="490"/>
      <c r="U408" s="490"/>
    </row>
    <row r="409" customFormat="false" ht="12.75" hidden="false" customHeight="false" outlineLevel="1" collapsed="false">
      <c r="A409" s="131"/>
      <c r="B409" s="490"/>
      <c r="C409" s="490"/>
      <c r="D409" s="490"/>
      <c r="E409" s="490"/>
      <c r="F409" s="490"/>
      <c r="G409" s="490"/>
      <c r="H409" s="490"/>
      <c r="I409" s="490"/>
      <c r="J409" s="490"/>
      <c r="K409" s="490"/>
      <c r="L409" s="490"/>
      <c r="M409" s="490"/>
      <c r="N409" s="490"/>
      <c r="O409" s="490"/>
      <c r="P409" s="490"/>
      <c r="Q409" s="490"/>
      <c r="R409" s="490"/>
      <c r="S409" s="490"/>
      <c r="T409" s="490"/>
      <c r="U409" s="490"/>
    </row>
    <row r="410" customFormat="false" ht="12.75" hidden="false" customHeight="false" outlineLevel="1" collapsed="false">
      <c r="A410" s="131"/>
      <c r="B410" s="490"/>
      <c r="C410" s="490"/>
      <c r="D410" s="490"/>
      <c r="E410" s="490"/>
      <c r="F410" s="490"/>
      <c r="G410" s="490"/>
      <c r="H410" s="490"/>
      <c r="I410" s="490"/>
      <c r="J410" s="490"/>
      <c r="K410" s="490"/>
      <c r="L410" s="490"/>
      <c r="M410" s="490"/>
      <c r="N410" s="490"/>
      <c r="O410" s="490"/>
      <c r="P410" s="490"/>
      <c r="Q410" s="490"/>
      <c r="R410" s="490"/>
      <c r="S410" s="490"/>
      <c r="T410" s="490"/>
      <c r="U410" s="490"/>
    </row>
    <row r="411" customFormat="false" ht="12.75" hidden="false" customHeight="false" outlineLevel="1" collapsed="false">
      <c r="A411" s="131"/>
      <c r="B411" s="490"/>
      <c r="C411" s="490"/>
      <c r="D411" s="490"/>
      <c r="E411" s="490"/>
      <c r="F411" s="490"/>
      <c r="G411" s="490"/>
      <c r="H411" s="490"/>
      <c r="I411" s="490"/>
      <c r="J411" s="490"/>
      <c r="K411" s="490"/>
      <c r="L411" s="490"/>
      <c r="M411" s="490"/>
      <c r="N411" s="490"/>
      <c r="O411" s="490"/>
      <c r="P411" s="490"/>
      <c r="Q411" s="490"/>
      <c r="R411" s="490"/>
      <c r="S411" s="490"/>
      <c r="T411" s="490"/>
      <c r="U411" s="490"/>
    </row>
    <row r="412" customFormat="false" ht="12.75" hidden="false" customHeight="false" outlineLevel="1" collapsed="false">
      <c r="A412" s="131"/>
      <c r="B412" s="490"/>
      <c r="C412" s="490"/>
      <c r="D412" s="490"/>
      <c r="E412" s="490"/>
      <c r="F412" s="490"/>
      <c r="G412" s="490"/>
      <c r="H412" s="490"/>
      <c r="I412" s="490"/>
      <c r="J412" s="490"/>
      <c r="K412" s="490"/>
      <c r="L412" s="490"/>
      <c r="M412" s="490"/>
      <c r="N412" s="490"/>
      <c r="O412" s="490"/>
      <c r="P412" s="490"/>
      <c r="Q412" s="490"/>
      <c r="R412" s="490"/>
      <c r="S412" s="490"/>
      <c r="T412" s="490"/>
      <c r="U412" s="490"/>
    </row>
    <row r="413" customFormat="false" ht="12.75" hidden="false" customHeight="false" outlineLevel="1" collapsed="false">
      <c r="A413" s="418"/>
      <c r="B413" s="490"/>
      <c r="C413" s="490"/>
      <c r="D413" s="490"/>
      <c r="E413" s="490"/>
      <c r="F413" s="490"/>
      <c r="G413" s="490"/>
      <c r="H413" s="490"/>
      <c r="I413" s="490"/>
      <c r="J413" s="490"/>
      <c r="K413" s="490"/>
      <c r="L413" s="490"/>
      <c r="M413" s="490"/>
      <c r="N413" s="490"/>
      <c r="O413" s="490"/>
      <c r="P413" s="490"/>
      <c r="Q413" s="490"/>
      <c r="R413" s="490"/>
      <c r="S413" s="490"/>
      <c r="T413" s="490"/>
      <c r="U413" s="490"/>
    </row>
    <row r="414" customFormat="false" ht="12.75" hidden="false" customHeight="false" outlineLevel="1" collapsed="false">
      <c r="A414" s="131"/>
      <c r="B414" s="490"/>
      <c r="C414" s="490"/>
      <c r="D414" s="490"/>
      <c r="E414" s="490"/>
      <c r="F414" s="490"/>
      <c r="G414" s="490"/>
      <c r="H414" s="490"/>
      <c r="I414" s="490"/>
      <c r="J414" s="490"/>
      <c r="K414" s="490"/>
      <c r="L414" s="490"/>
      <c r="M414" s="490"/>
      <c r="N414" s="490"/>
      <c r="O414" s="490"/>
      <c r="P414" s="490"/>
      <c r="Q414" s="490"/>
      <c r="R414" s="490"/>
      <c r="S414" s="490"/>
      <c r="T414" s="490"/>
      <c r="U414" s="490"/>
    </row>
    <row r="415" customFormat="false" ht="12.75" hidden="false" customHeight="false" outlineLevel="1" collapsed="false">
      <c r="A415" s="131"/>
      <c r="B415" s="490"/>
      <c r="C415" s="490"/>
      <c r="D415" s="490"/>
      <c r="E415" s="490"/>
      <c r="F415" s="490"/>
      <c r="G415" s="490"/>
      <c r="H415" s="490"/>
      <c r="I415" s="490"/>
      <c r="J415" s="490"/>
      <c r="K415" s="490"/>
      <c r="L415" s="490"/>
      <c r="M415" s="490"/>
      <c r="N415" s="490"/>
      <c r="O415" s="490"/>
      <c r="P415" s="490"/>
      <c r="Q415" s="490"/>
      <c r="R415" s="490"/>
      <c r="S415" s="490"/>
      <c r="T415" s="490"/>
      <c r="U415" s="490"/>
    </row>
    <row r="416" customFormat="false" ht="12.75" hidden="false" customHeight="false" outlineLevel="1" collapsed="false">
      <c r="A416" s="418"/>
      <c r="B416" s="490"/>
      <c r="C416" s="490"/>
      <c r="D416" s="490"/>
      <c r="E416" s="490"/>
      <c r="F416" s="490"/>
      <c r="G416" s="490"/>
      <c r="H416" s="490"/>
      <c r="I416" s="490"/>
      <c r="J416" s="490"/>
      <c r="K416" s="490"/>
      <c r="L416" s="490"/>
      <c r="M416" s="490"/>
      <c r="N416" s="490"/>
      <c r="O416" s="490"/>
      <c r="P416" s="490"/>
      <c r="Q416" s="490"/>
      <c r="R416" s="490"/>
      <c r="S416" s="490"/>
      <c r="T416" s="490"/>
      <c r="U416" s="490"/>
    </row>
    <row r="417" customFormat="false" ht="12.75" hidden="false" customHeight="false" outlineLevel="1" collapsed="false">
      <c r="A417" s="418"/>
      <c r="B417" s="490"/>
      <c r="C417" s="490"/>
      <c r="D417" s="490"/>
      <c r="E417" s="490"/>
      <c r="F417" s="490"/>
      <c r="G417" s="490"/>
      <c r="H417" s="490"/>
      <c r="I417" s="490"/>
      <c r="J417" s="490"/>
      <c r="K417" s="490"/>
      <c r="L417" s="490"/>
      <c r="M417" s="490"/>
      <c r="N417" s="490"/>
      <c r="O417" s="490"/>
      <c r="P417" s="490"/>
      <c r="Q417" s="490"/>
      <c r="R417" s="490"/>
      <c r="S417" s="490"/>
      <c r="T417" s="490"/>
      <c r="U417" s="490"/>
    </row>
    <row r="418" customFormat="false" ht="12.75" hidden="false" customHeight="false" outlineLevel="1" collapsed="false">
      <c r="A418" s="131"/>
      <c r="B418" s="490"/>
      <c r="C418" s="490"/>
      <c r="D418" s="490"/>
      <c r="E418" s="490"/>
      <c r="F418" s="490"/>
      <c r="G418" s="490"/>
      <c r="H418" s="490"/>
      <c r="I418" s="490"/>
      <c r="J418" s="490"/>
      <c r="K418" s="490"/>
      <c r="L418" s="490"/>
      <c r="M418" s="490"/>
      <c r="N418" s="490"/>
      <c r="O418" s="490"/>
      <c r="P418" s="490"/>
      <c r="Q418" s="490"/>
      <c r="R418" s="490"/>
      <c r="S418" s="490"/>
      <c r="T418" s="490"/>
      <c r="U418" s="490"/>
    </row>
    <row r="419" customFormat="false" ht="12.75" hidden="false" customHeight="false" outlineLevel="1" collapsed="false">
      <c r="A419" s="131"/>
      <c r="B419" s="490"/>
      <c r="C419" s="490"/>
      <c r="D419" s="490"/>
      <c r="E419" s="490"/>
      <c r="F419" s="490"/>
      <c r="G419" s="490"/>
      <c r="H419" s="490"/>
      <c r="I419" s="490"/>
      <c r="J419" s="490"/>
      <c r="K419" s="490"/>
      <c r="L419" s="490"/>
      <c r="M419" s="490"/>
      <c r="N419" s="490"/>
      <c r="O419" s="490"/>
      <c r="P419" s="490"/>
      <c r="Q419" s="490"/>
      <c r="R419" s="490"/>
      <c r="S419" s="490"/>
      <c r="T419" s="490"/>
      <c r="U419" s="490"/>
    </row>
    <row r="420" customFormat="false" ht="12.75" hidden="false" customHeight="false" outlineLevel="1" collapsed="false">
      <c r="A420" s="131"/>
      <c r="B420" s="490"/>
      <c r="C420" s="490"/>
      <c r="D420" s="490"/>
      <c r="E420" s="490"/>
      <c r="F420" s="490"/>
      <c r="G420" s="490"/>
      <c r="H420" s="490"/>
      <c r="I420" s="490"/>
      <c r="J420" s="490"/>
      <c r="K420" s="490"/>
      <c r="L420" s="490"/>
      <c r="M420" s="490"/>
      <c r="N420" s="490"/>
      <c r="O420" s="490"/>
      <c r="P420" s="490"/>
      <c r="Q420" s="490"/>
      <c r="R420" s="490"/>
      <c r="S420" s="490"/>
      <c r="T420" s="490"/>
      <c r="U420" s="490"/>
    </row>
    <row r="421" customFormat="false" ht="12.75" hidden="false" customHeight="false" outlineLevel="1" collapsed="false">
      <c r="A421" s="131"/>
      <c r="B421" s="490"/>
      <c r="C421" s="490"/>
      <c r="D421" s="490"/>
      <c r="E421" s="490"/>
      <c r="F421" s="490"/>
      <c r="G421" s="490"/>
      <c r="H421" s="490"/>
      <c r="I421" s="490"/>
      <c r="J421" s="490"/>
      <c r="K421" s="490"/>
      <c r="L421" s="490"/>
      <c r="M421" s="490"/>
      <c r="N421" s="490"/>
      <c r="O421" s="490"/>
      <c r="P421" s="490"/>
      <c r="Q421" s="490"/>
      <c r="R421" s="490"/>
      <c r="S421" s="490"/>
      <c r="T421" s="490"/>
      <c r="U421" s="490"/>
    </row>
    <row r="422" customFormat="false" ht="12.75" hidden="false" customHeight="false" outlineLevel="1" collapsed="false">
      <c r="A422" s="131"/>
      <c r="B422" s="490"/>
      <c r="C422" s="490"/>
      <c r="D422" s="490"/>
      <c r="E422" s="490"/>
      <c r="F422" s="490"/>
      <c r="G422" s="490"/>
      <c r="H422" s="490"/>
      <c r="I422" s="490"/>
      <c r="J422" s="490"/>
      <c r="K422" s="490"/>
      <c r="L422" s="490"/>
      <c r="M422" s="490"/>
      <c r="N422" s="490"/>
      <c r="O422" s="490"/>
      <c r="P422" s="490"/>
      <c r="Q422" s="490"/>
      <c r="R422" s="490"/>
      <c r="S422" s="490"/>
      <c r="T422" s="490"/>
      <c r="U422" s="490"/>
    </row>
    <row r="423" customFormat="false" ht="12.75" hidden="false" customHeight="false" outlineLevel="1" collapsed="false">
      <c r="A423" s="131"/>
      <c r="B423" s="490"/>
      <c r="C423" s="490"/>
      <c r="D423" s="490"/>
      <c r="E423" s="490"/>
      <c r="F423" s="490"/>
      <c r="G423" s="490"/>
      <c r="H423" s="490"/>
      <c r="I423" s="490"/>
      <c r="J423" s="490"/>
      <c r="K423" s="490"/>
      <c r="L423" s="490"/>
      <c r="M423" s="490"/>
      <c r="N423" s="490"/>
      <c r="O423" s="490"/>
      <c r="P423" s="490"/>
      <c r="Q423" s="490"/>
      <c r="R423" s="490"/>
      <c r="S423" s="490"/>
      <c r="T423" s="490"/>
      <c r="U423" s="490"/>
    </row>
    <row r="424" customFormat="false" ht="12.75" hidden="false" customHeight="false" outlineLevel="1" collapsed="false">
      <c r="A424" s="131"/>
      <c r="B424" s="490"/>
      <c r="C424" s="490"/>
      <c r="D424" s="490"/>
      <c r="E424" s="490"/>
      <c r="F424" s="490"/>
      <c r="G424" s="490"/>
      <c r="H424" s="490"/>
      <c r="I424" s="490"/>
      <c r="J424" s="490"/>
      <c r="K424" s="490"/>
      <c r="L424" s="490"/>
      <c r="M424" s="490"/>
      <c r="N424" s="490"/>
      <c r="O424" s="490"/>
      <c r="P424" s="490"/>
      <c r="Q424" s="490"/>
      <c r="R424" s="490"/>
      <c r="S424" s="490"/>
      <c r="T424" s="490"/>
      <c r="U424" s="490"/>
    </row>
    <row r="425" customFormat="false" ht="12.75" hidden="false" customHeight="false" outlineLevel="1" collapsed="false">
      <c r="A425" s="131"/>
      <c r="B425" s="490"/>
      <c r="C425" s="490"/>
      <c r="D425" s="490"/>
      <c r="E425" s="490"/>
      <c r="F425" s="490"/>
      <c r="G425" s="490"/>
      <c r="H425" s="490"/>
      <c r="I425" s="490"/>
      <c r="J425" s="490"/>
      <c r="K425" s="490"/>
      <c r="L425" s="490"/>
      <c r="M425" s="490"/>
      <c r="N425" s="490"/>
      <c r="O425" s="131"/>
      <c r="P425" s="131"/>
      <c r="Q425" s="131"/>
      <c r="R425" s="131"/>
      <c r="S425" s="131"/>
      <c r="T425" s="131"/>
      <c r="U425" s="131"/>
    </row>
    <row r="426" customFormat="false" ht="12.75" hidden="false" customHeight="false" outlineLevel="1" collapsed="false">
      <c r="A426" s="418"/>
      <c r="B426" s="490"/>
      <c r="C426" s="490"/>
      <c r="D426" s="490"/>
      <c r="E426" s="490"/>
      <c r="F426" s="490"/>
      <c r="G426" s="490"/>
      <c r="H426" s="490"/>
      <c r="I426" s="490"/>
      <c r="J426" s="490"/>
      <c r="K426" s="490"/>
      <c r="L426" s="490"/>
      <c r="M426" s="490"/>
      <c r="N426" s="490"/>
      <c r="O426" s="131"/>
      <c r="P426" s="131"/>
      <c r="Q426" s="131"/>
      <c r="R426" s="131"/>
      <c r="S426" s="131"/>
      <c r="T426" s="131"/>
      <c r="U426" s="131"/>
    </row>
    <row r="427" customFormat="false" ht="12.75" hidden="false" customHeight="false" outlineLevel="1" collapsed="false">
      <c r="A427" s="418"/>
      <c r="B427" s="490"/>
      <c r="C427" s="490"/>
      <c r="D427" s="490"/>
      <c r="E427" s="490"/>
      <c r="F427" s="490"/>
      <c r="G427" s="490"/>
      <c r="H427" s="490"/>
      <c r="I427" s="490"/>
      <c r="J427" s="490"/>
      <c r="K427" s="490"/>
      <c r="L427" s="490"/>
      <c r="M427" s="490"/>
      <c r="N427" s="490"/>
      <c r="O427" s="131"/>
      <c r="P427" s="131"/>
      <c r="Q427" s="131"/>
      <c r="R427" s="131"/>
      <c r="S427" s="131"/>
      <c r="T427" s="131"/>
      <c r="U427" s="131"/>
    </row>
    <row r="428" customFormat="false" ht="12.75" hidden="false" customHeight="false" outlineLevel="1" collapsed="false">
      <c r="A428" s="418"/>
      <c r="B428" s="490"/>
      <c r="C428" s="490"/>
      <c r="D428" s="490"/>
      <c r="E428" s="490"/>
      <c r="F428" s="490"/>
      <c r="G428" s="490"/>
      <c r="H428" s="490"/>
      <c r="I428" s="490"/>
      <c r="J428" s="490"/>
      <c r="K428" s="490"/>
      <c r="L428" s="490"/>
      <c r="M428" s="490"/>
      <c r="N428" s="490"/>
      <c r="O428" s="131"/>
      <c r="P428" s="131"/>
      <c r="Q428" s="131"/>
      <c r="R428" s="131"/>
      <c r="S428" s="131"/>
      <c r="T428" s="131"/>
      <c r="U428" s="131"/>
    </row>
    <row r="429" customFormat="false" ht="12.75" hidden="false" customHeight="false" outlineLevel="1" collapsed="false">
      <c r="A429" s="418"/>
      <c r="B429" s="490"/>
      <c r="C429" s="490"/>
      <c r="D429" s="490"/>
      <c r="E429" s="490"/>
      <c r="F429" s="490"/>
      <c r="G429" s="490"/>
      <c r="H429" s="490"/>
      <c r="I429" s="490"/>
      <c r="J429" s="490"/>
      <c r="K429" s="490"/>
      <c r="L429" s="490"/>
      <c r="M429" s="490"/>
      <c r="N429" s="490"/>
      <c r="O429" s="131"/>
      <c r="P429" s="131"/>
      <c r="Q429" s="131"/>
      <c r="R429" s="131"/>
      <c r="S429" s="131"/>
      <c r="T429" s="131"/>
      <c r="U429" s="131"/>
    </row>
    <row r="430" customFormat="false" ht="12.75" hidden="false" customHeight="false" outlineLevel="1" collapsed="false">
      <c r="A430" s="418"/>
      <c r="B430" s="491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131"/>
      <c r="P430" s="131"/>
      <c r="Q430" s="131"/>
      <c r="R430" s="131"/>
      <c r="S430" s="131"/>
      <c r="T430" s="131"/>
      <c r="U430" s="131"/>
    </row>
    <row r="431" customFormat="false" ht="12.75" hidden="false" customHeight="false" outlineLevel="1" collapsed="false">
      <c r="A431" s="131"/>
      <c r="B431" s="131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</row>
    <row r="432" customFormat="false" ht="18.75" hidden="false" customHeight="false" outlineLevel="1" collapsed="false">
      <c r="A432" s="478"/>
      <c r="B432" s="131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</row>
    <row r="433" customFormat="false" ht="12.75" hidden="false" customHeight="false" outlineLevel="1" collapsed="false">
      <c r="A433" s="418"/>
      <c r="B433" s="131"/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</row>
    <row r="434" customFormat="false" ht="12.75" hidden="false" customHeight="false" outlineLevel="1" collapsed="false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</row>
    <row r="435" customFormat="false" ht="12.75" hidden="false" customHeight="false" outlineLevel="1" collapsed="false">
      <c r="A435" s="131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</row>
    <row r="436" customFormat="false" ht="12.75" hidden="false" customHeight="false" outlineLevel="1" collapsed="false">
      <c r="A436" s="219"/>
      <c r="B436" s="216"/>
      <c r="C436" s="216"/>
      <c r="D436" s="216"/>
      <c r="E436" s="216"/>
      <c r="F436" s="216"/>
      <c r="G436" s="216"/>
      <c r="H436" s="216"/>
      <c r="I436" s="216"/>
      <c r="J436" s="216"/>
      <c r="K436" s="216"/>
      <c r="L436" s="216"/>
      <c r="M436" s="216"/>
      <c r="N436" s="216"/>
      <c r="O436" s="216"/>
      <c r="P436" s="216"/>
      <c r="Q436" s="216"/>
      <c r="R436" s="216"/>
      <c r="S436" s="216"/>
      <c r="T436" s="216"/>
      <c r="U436" s="216"/>
    </row>
    <row r="437" customFormat="false" ht="12.75" hidden="false" customHeight="false" outlineLevel="1" collapsed="false">
      <c r="A437" s="131"/>
      <c r="B437" s="131"/>
      <c r="C437" s="492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418"/>
      <c r="B438" s="131"/>
      <c r="C438" s="492"/>
      <c r="D438" s="480"/>
      <c r="E438" s="480"/>
      <c r="F438" s="480"/>
      <c r="G438" s="480"/>
      <c r="H438" s="480"/>
      <c r="I438" s="480"/>
      <c r="J438" s="480"/>
      <c r="K438" s="480"/>
      <c r="L438" s="480"/>
      <c r="M438" s="480"/>
      <c r="N438" s="480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131"/>
      <c r="B439" s="131"/>
      <c r="C439" s="492"/>
      <c r="D439" s="492"/>
      <c r="E439" s="492"/>
      <c r="F439" s="492"/>
      <c r="G439" s="492"/>
      <c r="H439" s="492"/>
      <c r="I439" s="492"/>
      <c r="J439" s="492"/>
      <c r="K439" s="492"/>
      <c r="L439" s="492"/>
      <c r="M439" s="492"/>
      <c r="N439" s="492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131"/>
      <c r="B440" s="131"/>
      <c r="C440" s="492"/>
      <c r="D440" s="480"/>
      <c r="E440" s="480"/>
      <c r="F440" s="480"/>
      <c r="G440" s="480"/>
      <c r="H440" s="480"/>
      <c r="I440" s="480"/>
      <c r="J440" s="480"/>
      <c r="K440" s="480"/>
      <c r="L440" s="480"/>
      <c r="M440" s="480"/>
      <c r="N440" s="480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131"/>
      <c r="B441" s="131"/>
      <c r="C441" s="492"/>
      <c r="D441" s="492"/>
      <c r="E441" s="492"/>
      <c r="F441" s="492"/>
      <c r="G441" s="492"/>
      <c r="H441" s="492"/>
      <c r="I441" s="492"/>
      <c r="J441" s="492"/>
      <c r="K441" s="492"/>
      <c r="L441" s="492"/>
      <c r="M441" s="492"/>
      <c r="N441" s="492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1" collapsed="false">
      <c r="A442" s="131"/>
      <c r="B442" s="131"/>
      <c r="C442" s="492"/>
      <c r="D442" s="492"/>
      <c r="E442" s="492"/>
      <c r="F442" s="492"/>
      <c r="G442" s="492"/>
      <c r="H442" s="492"/>
      <c r="I442" s="492"/>
      <c r="J442" s="492"/>
      <c r="K442" s="492"/>
      <c r="L442" s="492"/>
      <c r="M442" s="492"/>
      <c r="N442" s="492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1" collapsed="false">
      <c r="A443" s="484"/>
      <c r="B443" s="131"/>
      <c r="C443" s="492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484"/>
      <c r="B444" s="131"/>
      <c r="C444" s="492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418"/>
      <c r="B445" s="131"/>
      <c r="C445" s="492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131"/>
      <c r="B446" s="491"/>
      <c r="C446" s="493"/>
      <c r="D446" s="493"/>
      <c r="E446" s="493"/>
      <c r="F446" s="493"/>
      <c r="G446" s="493"/>
      <c r="H446" s="493"/>
      <c r="I446" s="493"/>
      <c r="J446" s="493"/>
      <c r="K446" s="493"/>
      <c r="L446" s="493"/>
      <c r="M446" s="493"/>
      <c r="N446" s="493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1" collapsed="false">
      <c r="A447" s="131"/>
      <c r="B447" s="131"/>
      <c r="C447" s="492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1" collapsed="false">
      <c r="A448" s="418"/>
      <c r="B448" s="131"/>
      <c r="C448" s="492"/>
      <c r="D448" s="487"/>
      <c r="E448" s="487"/>
      <c r="F448" s="487"/>
      <c r="G448" s="487"/>
      <c r="H448" s="487"/>
      <c r="I448" s="487"/>
      <c r="J448" s="487"/>
      <c r="K448" s="487"/>
      <c r="L448" s="487"/>
      <c r="M448" s="487"/>
      <c r="N448" s="487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131"/>
      <c r="B449" s="131"/>
      <c r="C449" s="492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418"/>
      <c r="B450" s="131"/>
      <c r="C450" s="492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131"/>
      <c r="D452" s="131"/>
      <c r="E452" s="131"/>
      <c r="F452" s="131"/>
      <c r="G452" s="131"/>
      <c r="H452" s="131"/>
      <c r="I452" s="131"/>
      <c r="J452" s="131"/>
      <c r="K452" s="131"/>
      <c r="L452" s="131"/>
      <c r="M452" s="131"/>
      <c r="N452" s="131"/>
      <c r="O452" s="131"/>
      <c r="P452" s="131"/>
      <c r="Q452" s="131"/>
      <c r="R452" s="131"/>
      <c r="S452" s="131"/>
      <c r="T452" s="131"/>
      <c r="U452" s="131"/>
    </row>
    <row r="453" customFormat="false" ht="18.75" hidden="false" customHeight="false" outlineLevel="1" collapsed="false">
      <c r="A453" s="494"/>
      <c r="B453" s="495"/>
      <c r="C453" s="495"/>
      <c r="D453" s="496"/>
      <c r="E453" s="496"/>
      <c r="F453" s="496"/>
      <c r="G453" s="496"/>
      <c r="H453" s="496"/>
      <c r="I453" s="496"/>
      <c r="J453" s="496"/>
      <c r="K453" s="496"/>
      <c r="L453" s="496"/>
      <c r="M453" s="496"/>
      <c r="N453" s="496"/>
      <c r="O453" s="496"/>
      <c r="P453" s="496"/>
      <c r="Q453" s="496"/>
      <c r="R453" s="496"/>
      <c r="S453" s="496"/>
      <c r="T453" s="496"/>
      <c r="U453" s="496"/>
      <c r="V453" s="496"/>
      <c r="W453" s="496"/>
      <c r="X453" s="496"/>
      <c r="Y453" s="496"/>
      <c r="Z453" s="496"/>
      <c r="AA453" s="496"/>
      <c r="AB453" s="496"/>
      <c r="AC453" s="496"/>
      <c r="AD453" s="496"/>
      <c r="AE453" s="496"/>
      <c r="AF453" s="496"/>
      <c r="AG453" s="496"/>
      <c r="AH453" s="496"/>
      <c r="AI453" s="496"/>
      <c r="AJ453" s="496"/>
      <c r="AK453" s="496"/>
      <c r="AL453" s="496"/>
      <c r="AM453" s="496"/>
      <c r="AN453" s="496"/>
      <c r="AO453" s="496"/>
      <c r="AP453" s="496"/>
      <c r="AQ453" s="496"/>
      <c r="AR453" s="496"/>
      <c r="AS453" s="496"/>
      <c r="AT453" s="496"/>
      <c r="AU453" s="496"/>
      <c r="AV453" s="496"/>
      <c r="AW453" s="496"/>
      <c r="AX453" s="496"/>
      <c r="AY453" s="496"/>
      <c r="AZ453" s="496"/>
      <c r="BA453" s="496"/>
      <c r="BB453" s="496"/>
      <c r="BC453" s="496"/>
      <c r="BD453" s="496"/>
      <c r="BE453" s="496"/>
      <c r="BF453" s="496"/>
      <c r="BG453" s="496"/>
      <c r="BH453" s="496"/>
      <c r="BI453" s="496"/>
      <c r="BJ453" s="496"/>
      <c r="BK453" s="496"/>
      <c r="BL453" s="496"/>
      <c r="BM453" s="496"/>
      <c r="BN453" s="496"/>
      <c r="BO453" s="496"/>
      <c r="BP453" s="496"/>
      <c r="BQ453" s="496"/>
      <c r="BR453" s="496"/>
      <c r="BS453" s="496"/>
      <c r="BT453" s="496"/>
      <c r="BU453" s="496"/>
      <c r="BV453" s="496"/>
      <c r="BW453" s="496"/>
      <c r="BX453" s="496"/>
      <c r="BY453" s="496"/>
      <c r="BZ453" s="496"/>
      <c r="CA453" s="496"/>
      <c r="CB453" s="496"/>
      <c r="CC453" s="496"/>
      <c r="CD453" s="496"/>
      <c r="CE453" s="496"/>
      <c r="CF453" s="496"/>
      <c r="CG453" s="496"/>
      <c r="CH453" s="496"/>
      <c r="CI453" s="496"/>
      <c r="CJ453" s="496"/>
      <c r="CK453" s="496"/>
      <c r="CL453" s="496"/>
      <c r="CM453" s="496"/>
      <c r="CN453" s="496"/>
      <c r="CO453" s="496"/>
      <c r="CP453" s="496"/>
      <c r="CQ453" s="496"/>
      <c r="CR453" s="496"/>
      <c r="CS453" s="496"/>
      <c r="CT453" s="496"/>
      <c r="CU453" s="496"/>
      <c r="CV453" s="496"/>
      <c r="CW453" s="496"/>
      <c r="CX453" s="496"/>
      <c r="CY453" s="496"/>
      <c r="CZ453" s="496"/>
      <c r="DA453" s="496"/>
      <c r="DB453" s="496"/>
      <c r="DC453" s="496"/>
      <c r="DD453" s="496"/>
      <c r="DE453" s="496"/>
      <c r="DF453" s="496"/>
      <c r="DG453" s="496"/>
      <c r="DH453" s="496"/>
      <c r="DI453" s="496"/>
      <c r="DJ453" s="496"/>
      <c r="DK453" s="496"/>
      <c r="DL453" s="496"/>
      <c r="DM453" s="496"/>
      <c r="DN453" s="496"/>
      <c r="DO453" s="496"/>
      <c r="DP453" s="496"/>
      <c r="DQ453" s="496"/>
      <c r="DR453" s="496"/>
      <c r="DS453" s="496"/>
      <c r="DT453" s="496"/>
      <c r="DU453" s="496"/>
      <c r="DV453" s="496"/>
      <c r="DW453" s="496"/>
      <c r="DX453" s="496"/>
      <c r="DY453" s="496"/>
      <c r="DZ453" s="496"/>
      <c r="EA453" s="496"/>
      <c r="EB453" s="496"/>
      <c r="EC453" s="496"/>
      <c r="ED453" s="496"/>
      <c r="EE453" s="496"/>
      <c r="EF453" s="496"/>
      <c r="EG453" s="496"/>
      <c r="EH453" s="496"/>
      <c r="EI453" s="496"/>
      <c r="EJ453" s="496"/>
      <c r="EK453" s="496"/>
      <c r="EL453" s="496"/>
      <c r="EM453" s="496"/>
      <c r="EN453" s="496"/>
      <c r="EO453" s="496"/>
      <c r="EP453" s="496"/>
      <c r="EQ453" s="496"/>
      <c r="ER453" s="496"/>
      <c r="ES453" s="496"/>
      <c r="ET453" s="496"/>
      <c r="EU453" s="496"/>
      <c r="EV453" s="496"/>
      <c r="EW453" s="496"/>
      <c r="EX453" s="496"/>
      <c r="EY453" s="496"/>
      <c r="EZ453" s="496"/>
      <c r="FA453" s="496"/>
      <c r="FB453" s="496"/>
      <c r="FC453" s="496"/>
      <c r="FD453" s="496"/>
      <c r="FE453" s="496"/>
      <c r="FF453" s="496"/>
      <c r="FG453" s="496"/>
      <c r="FH453" s="496"/>
      <c r="FI453" s="496"/>
      <c r="FJ453" s="496"/>
      <c r="FK453" s="496"/>
      <c r="FL453" s="496"/>
      <c r="FM453" s="496"/>
      <c r="FN453" s="496"/>
      <c r="FO453" s="496"/>
      <c r="FP453" s="496"/>
      <c r="FQ453" s="496"/>
      <c r="FR453" s="496"/>
      <c r="FS453" s="496"/>
      <c r="FT453" s="496"/>
      <c r="FU453" s="496"/>
      <c r="FV453" s="496"/>
      <c r="FW453" s="496"/>
      <c r="FX453" s="496"/>
      <c r="FY453" s="496"/>
      <c r="FZ453" s="496"/>
      <c r="GA453" s="496"/>
      <c r="GB453" s="496"/>
      <c r="GC453" s="496"/>
      <c r="GD453" s="496"/>
      <c r="GE453" s="496"/>
      <c r="GF453" s="496"/>
      <c r="GG453" s="496"/>
      <c r="GH453" s="496"/>
      <c r="GI453" s="496"/>
      <c r="GJ453" s="496"/>
      <c r="GK453" s="496"/>
      <c r="GL453" s="496"/>
      <c r="GM453" s="496"/>
      <c r="GN453" s="496"/>
      <c r="GO453" s="496"/>
      <c r="GP453" s="496"/>
      <c r="GQ453" s="496"/>
      <c r="GR453" s="496"/>
      <c r="GS453" s="496"/>
      <c r="GT453" s="496"/>
      <c r="GU453" s="496"/>
      <c r="GV453" s="496"/>
      <c r="GW453" s="496"/>
      <c r="GX453" s="496"/>
      <c r="GY453" s="496"/>
      <c r="GZ453" s="496"/>
      <c r="HA453" s="496"/>
      <c r="HB453" s="496"/>
      <c r="HC453" s="496"/>
      <c r="HD453" s="496"/>
      <c r="HE453" s="496"/>
      <c r="HF453" s="496"/>
      <c r="HG453" s="496"/>
      <c r="HH453" s="496"/>
      <c r="HI453" s="496"/>
      <c r="HJ453" s="496"/>
      <c r="HK453" s="496"/>
      <c r="HL453" s="496"/>
      <c r="HM453" s="496"/>
      <c r="HN453" s="496"/>
      <c r="HO453" s="496"/>
      <c r="HP453" s="496"/>
      <c r="HQ453" s="496"/>
      <c r="HR453" s="496"/>
      <c r="HS453" s="496"/>
      <c r="HT453" s="496"/>
      <c r="HU453" s="496"/>
      <c r="HV453" s="496"/>
      <c r="HW453" s="496"/>
      <c r="HX453" s="496"/>
      <c r="HY453" s="496"/>
      <c r="HZ453" s="496"/>
      <c r="IA453" s="496"/>
      <c r="IB453" s="496"/>
      <c r="IC453" s="496"/>
      <c r="ID453" s="496"/>
      <c r="IE453" s="496"/>
      <c r="IF453" s="496"/>
      <c r="IG453" s="496"/>
      <c r="IH453" s="496"/>
      <c r="II453" s="496"/>
      <c r="IJ453" s="496"/>
      <c r="IK453" s="496"/>
      <c r="IL453" s="496"/>
      <c r="IM453" s="496"/>
      <c r="IN453" s="496"/>
      <c r="IO453" s="496"/>
      <c r="IP453" s="496"/>
      <c r="IQ453" s="496"/>
      <c r="IR453" s="496"/>
      <c r="IS453" s="496"/>
      <c r="IT453" s="496"/>
      <c r="IU453" s="496"/>
      <c r="IV453" s="496"/>
      <c r="IW453" s="496"/>
    </row>
    <row r="454" customFormat="false" ht="12.75" hidden="false" customHeight="false" outlineLevel="1" collapsed="false">
      <c r="A454" s="495"/>
      <c r="B454" s="497"/>
      <c r="C454" s="498"/>
      <c r="D454" s="495"/>
      <c r="E454" s="499"/>
      <c r="F454" s="496"/>
      <c r="G454" s="496"/>
      <c r="H454" s="496"/>
      <c r="I454" s="496"/>
      <c r="J454" s="496"/>
      <c r="K454" s="496"/>
      <c r="L454" s="496"/>
      <c r="M454" s="496"/>
      <c r="N454" s="496"/>
      <c r="O454" s="496"/>
      <c r="P454" s="496"/>
      <c r="Q454" s="496"/>
      <c r="R454" s="496"/>
      <c r="S454" s="496"/>
      <c r="T454" s="496"/>
      <c r="U454" s="496"/>
      <c r="V454" s="496"/>
      <c r="W454" s="496"/>
      <c r="X454" s="496"/>
      <c r="Y454" s="496"/>
      <c r="Z454" s="496"/>
      <c r="AA454" s="496"/>
      <c r="AB454" s="496"/>
      <c r="AC454" s="496"/>
      <c r="AD454" s="496"/>
      <c r="AE454" s="496"/>
      <c r="AF454" s="496"/>
      <c r="AG454" s="496"/>
      <c r="AH454" s="496"/>
      <c r="AI454" s="496"/>
      <c r="AJ454" s="496"/>
      <c r="AK454" s="496"/>
      <c r="AL454" s="496"/>
      <c r="AM454" s="496"/>
      <c r="AN454" s="496"/>
      <c r="AO454" s="496"/>
      <c r="AP454" s="496"/>
      <c r="AQ454" s="496"/>
      <c r="AR454" s="496"/>
      <c r="AS454" s="496"/>
      <c r="AT454" s="496"/>
      <c r="AU454" s="496"/>
      <c r="AV454" s="496"/>
      <c r="AW454" s="496"/>
      <c r="AX454" s="496"/>
      <c r="AY454" s="496"/>
      <c r="AZ454" s="496"/>
      <c r="BA454" s="496"/>
      <c r="BB454" s="496"/>
      <c r="BC454" s="496"/>
      <c r="BD454" s="496"/>
      <c r="BE454" s="496"/>
      <c r="BF454" s="496"/>
      <c r="BG454" s="496"/>
      <c r="BH454" s="496"/>
      <c r="BI454" s="496"/>
      <c r="BJ454" s="496"/>
      <c r="BK454" s="496"/>
      <c r="BL454" s="496"/>
      <c r="BM454" s="496"/>
      <c r="BN454" s="496"/>
      <c r="BO454" s="496"/>
      <c r="BP454" s="496"/>
      <c r="BQ454" s="496"/>
      <c r="BR454" s="496"/>
      <c r="BS454" s="496"/>
      <c r="BT454" s="496"/>
      <c r="BU454" s="496"/>
      <c r="BV454" s="496"/>
      <c r="BW454" s="496"/>
      <c r="BX454" s="496"/>
      <c r="BY454" s="496"/>
      <c r="BZ454" s="496"/>
      <c r="CA454" s="496"/>
      <c r="CB454" s="496"/>
      <c r="CC454" s="496"/>
      <c r="CD454" s="496"/>
      <c r="CE454" s="496"/>
      <c r="CF454" s="496"/>
      <c r="CG454" s="496"/>
      <c r="CH454" s="496"/>
      <c r="CI454" s="496"/>
      <c r="CJ454" s="496"/>
      <c r="CK454" s="496"/>
      <c r="CL454" s="496"/>
      <c r="CM454" s="496"/>
      <c r="CN454" s="496"/>
      <c r="CO454" s="496"/>
      <c r="CP454" s="496"/>
      <c r="CQ454" s="496"/>
      <c r="CR454" s="496"/>
      <c r="CS454" s="496"/>
      <c r="CT454" s="496"/>
      <c r="CU454" s="496"/>
      <c r="CV454" s="496"/>
      <c r="CW454" s="496"/>
      <c r="CX454" s="496"/>
      <c r="CY454" s="496"/>
      <c r="CZ454" s="496"/>
      <c r="DA454" s="496"/>
      <c r="DB454" s="496"/>
      <c r="DC454" s="496"/>
      <c r="DD454" s="496"/>
      <c r="DE454" s="496"/>
      <c r="DF454" s="496"/>
      <c r="DG454" s="496"/>
      <c r="DH454" s="496"/>
      <c r="DI454" s="496"/>
      <c r="DJ454" s="496"/>
      <c r="DK454" s="496"/>
      <c r="DL454" s="496"/>
      <c r="DM454" s="496"/>
      <c r="DN454" s="496"/>
      <c r="DO454" s="496"/>
      <c r="DP454" s="496"/>
      <c r="DQ454" s="496"/>
      <c r="DR454" s="496"/>
      <c r="DS454" s="496"/>
      <c r="DT454" s="496"/>
      <c r="DU454" s="496"/>
      <c r="DV454" s="496"/>
      <c r="DW454" s="496"/>
      <c r="DX454" s="496"/>
      <c r="DY454" s="496"/>
      <c r="DZ454" s="496"/>
      <c r="EA454" s="496"/>
      <c r="EB454" s="496"/>
      <c r="EC454" s="496"/>
      <c r="ED454" s="496"/>
      <c r="EE454" s="496"/>
      <c r="EF454" s="496"/>
      <c r="EG454" s="496"/>
      <c r="EH454" s="496"/>
      <c r="EI454" s="496"/>
      <c r="EJ454" s="496"/>
      <c r="EK454" s="496"/>
      <c r="EL454" s="496"/>
      <c r="EM454" s="496"/>
      <c r="EN454" s="496"/>
      <c r="EO454" s="496"/>
      <c r="EP454" s="496"/>
      <c r="EQ454" s="496"/>
      <c r="ER454" s="496"/>
      <c r="ES454" s="496"/>
      <c r="ET454" s="496"/>
      <c r="EU454" s="496"/>
      <c r="EV454" s="496"/>
      <c r="EW454" s="496"/>
      <c r="EX454" s="496"/>
      <c r="EY454" s="496"/>
      <c r="EZ454" s="496"/>
      <c r="FA454" s="496"/>
      <c r="FB454" s="496"/>
      <c r="FC454" s="496"/>
      <c r="FD454" s="496"/>
      <c r="FE454" s="496"/>
      <c r="FF454" s="496"/>
      <c r="FG454" s="496"/>
      <c r="FH454" s="496"/>
      <c r="FI454" s="496"/>
      <c r="FJ454" s="496"/>
      <c r="FK454" s="496"/>
      <c r="FL454" s="496"/>
      <c r="FM454" s="496"/>
      <c r="FN454" s="496"/>
      <c r="FO454" s="496"/>
      <c r="FP454" s="496"/>
      <c r="FQ454" s="496"/>
      <c r="FR454" s="496"/>
      <c r="FS454" s="496"/>
      <c r="FT454" s="496"/>
      <c r="FU454" s="496"/>
      <c r="FV454" s="496"/>
      <c r="FW454" s="496"/>
      <c r="FX454" s="496"/>
      <c r="FY454" s="496"/>
      <c r="FZ454" s="496"/>
      <c r="GA454" s="496"/>
      <c r="GB454" s="496"/>
      <c r="GC454" s="496"/>
      <c r="GD454" s="496"/>
      <c r="GE454" s="496"/>
      <c r="GF454" s="496"/>
      <c r="GG454" s="496"/>
      <c r="GH454" s="496"/>
      <c r="GI454" s="496"/>
      <c r="GJ454" s="496"/>
      <c r="GK454" s="496"/>
      <c r="GL454" s="496"/>
      <c r="GM454" s="496"/>
      <c r="GN454" s="496"/>
      <c r="GO454" s="496"/>
      <c r="GP454" s="496"/>
      <c r="GQ454" s="496"/>
      <c r="GR454" s="496"/>
      <c r="GS454" s="496"/>
      <c r="GT454" s="496"/>
      <c r="GU454" s="496"/>
      <c r="GV454" s="496"/>
      <c r="GW454" s="496"/>
      <c r="GX454" s="496"/>
      <c r="GY454" s="496"/>
      <c r="GZ454" s="496"/>
      <c r="HA454" s="496"/>
      <c r="HB454" s="496"/>
      <c r="HC454" s="496"/>
      <c r="HD454" s="496"/>
      <c r="HE454" s="496"/>
      <c r="HF454" s="496"/>
      <c r="HG454" s="496"/>
      <c r="HH454" s="496"/>
      <c r="HI454" s="496"/>
      <c r="HJ454" s="496"/>
      <c r="HK454" s="496"/>
      <c r="HL454" s="496"/>
      <c r="HM454" s="496"/>
      <c r="HN454" s="496"/>
      <c r="HO454" s="496"/>
      <c r="HP454" s="496"/>
      <c r="HQ454" s="496"/>
      <c r="HR454" s="496"/>
      <c r="HS454" s="496"/>
      <c r="HT454" s="496"/>
      <c r="HU454" s="496"/>
      <c r="HV454" s="496"/>
      <c r="HW454" s="496"/>
      <c r="HX454" s="496"/>
      <c r="HY454" s="496"/>
      <c r="HZ454" s="496"/>
      <c r="IA454" s="496"/>
      <c r="IB454" s="496"/>
      <c r="IC454" s="496"/>
      <c r="ID454" s="496"/>
      <c r="IE454" s="496"/>
      <c r="IF454" s="496"/>
      <c r="IG454" s="496"/>
      <c r="IH454" s="496"/>
      <c r="II454" s="496"/>
      <c r="IJ454" s="496"/>
      <c r="IK454" s="496"/>
      <c r="IL454" s="496"/>
      <c r="IM454" s="496"/>
      <c r="IN454" s="496"/>
      <c r="IO454" s="496"/>
      <c r="IP454" s="496"/>
      <c r="IQ454" s="496"/>
      <c r="IR454" s="496"/>
      <c r="IS454" s="496"/>
      <c r="IT454" s="496"/>
      <c r="IU454" s="496"/>
      <c r="IV454" s="496"/>
      <c r="IW454" s="496"/>
    </row>
    <row r="455" customFormat="false" ht="12.75" hidden="false" customHeight="false" outlineLevel="1" collapsed="false">
      <c r="A455" s="495"/>
      <c r="B455" s="500"/>
      <c r="C455" s="501"/>
      <c r="D455" s="501"/>
      <c r="E455" s="499"/>
      <c r="F455" s="496"/>
      <c r="G455" s="496"/>
      <c r="H455" s="496"/>
      <c r="I455" s="496"/>
      <c r="J455" s="496"/>
      <c r="K455" s="496"/>
      <c r="L455" s="496"/>
      <c r="M455" s="496"/>
      <c r="N455" s="496"/>
      <c r="O455" s="496"/>
      <c r="P455" s="496"/>
      <c r="Q455" s="496"/>
      <c r="R455" s="496"/>
      <c r="S455" s="496"/>
      <c r="T455" s="496"/>
      <c r="U455" s="496"/>
      <c r="V455" s="496"/>
      <c r="W455" s="496"/>
      <c r="X455" s="496"/>
      <c r="Y455" s="496"/>
      <c r="Z455" s="496"/>
      <c r="AA455" s="496"/>
      <c r="AB455" s="496"/>
      <c r="AC455" s="496"/>
      <c r="AD455" s="496"/>
      <c r="AE455" s="496"/>
      <c r="AF455" s="496"/>
      <c r="AG455" s="496"/>
      <c r="AH455" s="496"/>
      <c r="AI455" s="496"/>
      <c r="AJ455" s="496"/>
      <c r="AK455" s="496"/>
      <c r="AL455" s="496"/>
      <c r="AM455" s="496"/>
      <c r="AN455" s="496"/>
      <c r="AO455" s="496"/>
      <c r="AP455" s="496"/>
      <c r="AQ455" s="496"/>
      <c r="AR455" s="496"/>
      <c r="AS455" s="496"/>
      <c r="AT455" s="496"/>
      <c r="AU455" s="496"/>
      <c r="AV455" s="496"/>
      <c r="AW455" s="496"/>
      <c r="AX455" s="496"/>
      <c r="AY455" s="496"/>
      <c r="AZ455" s="496"/>
      <c r="BA455" s="496"/>
      <c r="BB455" s="496"/>
      <c r="BC455" s="496"/>
      <c r="BD455" s="496"/>
      <c r="BE455" s="496"/>
      <c r="BF455" s="496"/>
      <c r="BG455" s="496"/>
      <c r="BH455" s="496"/>
      <c r="BI455" s="496"/>
      <c r="BJ455" s="496"/>
      <c r="BK455" s="496"/>
      <c r="BL455" s="496"/>
      <c r="BM455" s="496"/>
      <c r="BN455" s="496"/>
      <c r="BO455" s="496"/>
      <c r="BP455" s="496"/>
      <c r="BQ455" s="496"/>
      <c r="BR455" s="496"/>
      <c r="BS455" s="496"/>
      <c r="BT455" s="496"/>
      <c r="BU455" s="496"/>
      <c r="BV455" s="496"/>
      <c r="BW455" s="496"/>
      <c r="BX455" s="496"/>
      <c r="BY455" s="496"/>
      <c r="BZ455" s="496"/>
      <c r="CA455" s="496"/>
      <c r="CB455" s="496"/>
      <c r="CC455" s="496"/>
      <c r="CD455" s="496"/>
      <c r="CE455" s="496"/>
      <c r="CF455" s="496"/>
      <c r="CG455" s="496"/>
      <c r="CH455" s="496"/>
      <c r="CI455" s="496"/>
      <c r="CJ455" s="496"/>
      <c r="CK455" s="496"/>
      <c r="CL455" s="496"/>
      <c r="CM455" s="496"/>
      <c r="CN455" s="496"/>
      <c r="CO455" s="496"/>
      <c r="CP455" s="496"/>
      <c r="CQ455" s="496"/>
      <c r="CR455" s="496"/>
      <c r="CS455" s="496"/>
      <c r="CT455" s="496"/>
      <c r="CU455" s="496"/>
      <c r="CV455" s="496"/>
      <c r="CW455" s="496"/>
      <c r="CX455" s="496"/>
      <c r="CY455" s="496"/>
      <c r="CZ455" s="496"/>
      <c r="DA455" s="496"/>
      <c r="DB455" s="496"/>
      <c r="DC455" s="496"/>
      <c r="DD455" s="496"/>
      <c r="DE455" s="496"/>
      <c r="DF455" s="496"/>
      <c r="DG455" s="496"/>
      <c r="DH455" s="496"/>
      <c r="DI455" s="496"/>
      <c r="DJ455" s="496"/>
      <c r="DK455" s="496"/>
      <c r="DL455" s="496"/>
      <c r="DM455" s="496"/>
      <c r="DN455" s="496"/>
      <c r="DO455" s="496"/>
      <c r="DP455" s="496"/>
      <c r="DQ455" s="496"/>
      <c r="DR455" s="496"/>
      <c r="DS455" s="496"/>
      <c r="DT455" s="496"/>
      <c r="DU455" s="496"/>
      <c r="DV455" s="496"/>
      <c r="DW455" s="496"/>
      <c r="DX455" s="496"/>
      <c r="DY455" s="496"/>
      <c r="DZ455" s="496"/>
      <c r="EA455" s="496"/>
      <c r="EB455" s="496"/>
      <c r="EC455" s="496"/>
      <c r="ED455" s="496"/>
      <c r="EE455" s="496"/>
      <c r="EF455" s="496"/>
      <c r="EG455" s="496"/>
      <c r="EH455" s="496"/>
      <c r="EI455" s="496"/>
      <c r="EJ455" s="496"/>
      <c r="EK455" s="496"/>
      <c r="EL455" s="496"/>
      <c r="EM455" s="496"/>
      <c r="EN455" s="496"/>
      <c r="EO455" s="496"/>
      <c r="EP455" s="496"/>
      <c r="EQ455" s="496"/>
      <c r="ER455" s="496"/>
      <c r="ES455" s="496"/>
      <c r="ET455" s="496"/>
      <c r="EU455" s="496"/>
      <c r="EV455" s="496"/>
      <c r="EW455" s="496"/>
      <c r="EX455" s="496"/>
      <c r="EY455" s="496"/>
      <c r="EZ455" s="496"/>
      <c r="FA455" s="496"/>
      <c r="FB455" s="496"/>
      <c r="FC455" s="496"/>
      <c r="FD455" s="496"/>
      <c r="FE455" s="496"/>
      <c r="FF455" s="496"/>
      <c r="FG455" s="496"/>
      <c r="FH455" s="496"/>
      <c r="FI455" s="496"/>
      <c r="FJ455" s="496"/>
      <c r="FK455" s="496"/>
      <c r="FL455" s="496"/>
      <c r="FM455" s="496"/>
      <c r="FN455" s="496"/>
      <c r="FO455" s="496"/>
      <c r="FP455" s="496"/>
      <c r="FQ455" s="496"/>
      <c r="FR455" s="496"/>
      <c r="FS455" s="496"/>
      <c r="FT455" s="496"/>
      <c r="FU455" s="496"/>
      <c r="FV455" s="496"/>
      <c r="FW455" s="496"/>
      <c r="FX455" s="496"/>
      <c r="FY455" s="496"/>
      <c r="FZ455" s="496"/>
      <c r="GA455" s="496"/>
      <c r="GB455" s="496"/>
      <c r="GC455" s="496"/>
      <c r="GD455" s="496"/>
      <c r="GE455" s="496"/>
      <c r="GF455" s="496"/>
      <c r="GG455" s="496"/>
      <c r="GH455" s="496"/>
      <c r="GI455" s="496"/>
      <c r="GJ455" s="496"/>
      <c r="GK455" s="496"/>
      <c r="GL455" s="496"/>
      <c r="GM455" s="496"/>
      <c r="GN455" s="496"/>
      <c r="GO455" s="496"/>
      <c r="GP455" s="496"/>
      <c r="GQ455" s="496"/>
      <c r="GR455" s="496"/>
      <c r="GS455" s="496"/>
      <c r="GT455" s="496"/>
      <c r="GU455" s="496"/>
      <c r="GV455" s="496"/>
      <c r="GW455" s="496"/>
      <c r="GX455" s="496"/>
      <c r="GY455" s="496"/>
      <c r="GZ455" s="496"/>
      <c r="HA455" s="496"/>
      <c r="HB455" s="496"/>
      <c r="HC455" s="496"/>
      <c r="HD455" s="496"/>
      <c r="HE455" s="496"/>
      <c r="HF455" s="496"/>
      <c r="HG455" s="496"/>
      <c r="HH455" s="496"/>
      <c r="HI455" s="496"/>
      <c r="HJ455" s="496"/>
      <c r="HK455" s="496"/>
      <c r="HL455" s="496"/>
      <c r="HM455" s="496"/>
      <c r="HN455" s="496"/>
      <c r="HO455" s="496"/>
      <c r="HP455" s="496"/>
      <c r="HQ455" s="496"/>
      <c r="HR455" s="496"/>
      <c r="HS455" s="496"/>
      <c r="HT455" s="496"/>
      <c r="HU455" s="496"/>
      <c r="HV455" s="496"/>
      <c r="HW455" s="496"/>
      <c r="HX455" s="496"/>
      <c r="HY455" s="496"/>
      <c r="HZ455" s="496"/>
      <c r="IA455" s="496"/>
      <c r="IB455" s="496"/>
      <c r="IC455" s="496"/>
      <c r="ID455" s="496"/>
      <c r="IE455" s="496"/>
      <c r="IF455" s="496"/>
      <c r="IG455" s="496"/>
      <c r="IH455" s="496"/>
      <c r="II455" s="496"/>
      <c r="IJ455" s="496"/>
      <c r="IK455" s="496"/>
      <c r="IL455" s="496"/>
      <c r="IM455" s="496"/>
      <c r="IN455" s="496"/>
      <c r="IO455" s="496"/>
      <c r="IP455" s="496"/>
      <c r="IQ455" s="496"/>
      <c r="IR455" s="496"/>
      <c r="IS455" s="496"/>
      <c r="IT455" s="496"/>
      <c r="IU455" s="496"/>
      <c r="IV455" s="496"/>
      <c r="IW455" s="496"/>
    </row>
    <row r="456" customFormat="false" ht="12.75" hidden="false" customHeight="false" outlineLevel="1" collapsed="false">
      <c r="A456" s="495"/>
      <c r="B456" s="501"/>
      <c r="C456" s="499"/>
      <c r="D456" s="501"/>
      <c r="E456" s="500"/>
      <c r="F456" s="496"/>
      <c r="G456" s="496"/>
      <c r="H456" s="496"/>
      <c r="I456" s="496"/>
      <c r="J456" s="496"/>
      <c r="K456" s="496"/>
      <c r="L456" s="496"/>
      <c r="M456" s="496"/>
      <c r="N456" s="496"/>
      <c r="O456" s="496"/>
      <c r="P456" s="496"/>
      <c r="Q456" s="496"/>
      <c r="R456" s="496"/>
      <c r="S456" s="496"/>
      <c r="T456" s="496"/>
      <c r="U456" s="496"/>
      <c r="V456" s="496"/>
      <c r="W456" s="496"/>
      <c r="X456" s="496"/>
      <c r="Y456" s="496"/>
      <c r="Z456" s="496"/>
      <c r="AA456" s="496"/>
      <c r="AB456" s="496"/>
      <c r="AC456" s="496"/>
      <c r="AD456" s="496"/>
      <c r="AE456" s="496"/>
      <c r="AF456" s="496"/>
      <c r="AG456" s="496"/>
      <c r="AH456" s="496"/>
      <c r="AI456" s="496"/>
      <c r="AJ456" s="496"/>
      <c r="AK456" s="496"/>
      <c r="AL456" s="496"/>
      <c r="AM456" s="496"/>
      <c r="AN456" s="496"/>
      <c r="AO456" s="496"/>
      <c r="AP456" s="496"/>
      <c r="AQ456" s="496"/>
      <c r="AR456" s="496"/>
      <c r="AS456" s="496"/>
      <c r="AT456" s="496"/>
      <c r="AU456" s="496"/>
      <c r="AV456" s="496"/>
      <c r="AW456" s="496"/>
      <c r="AX456" s="496"/>
      <c r="AY456" s="496"/>
      <c r="AZ456" s="496"/>
      <c r="BA456" s="496"/>
      <c r="BB456" s="496"/>
      <c r="BC456" s="496"/>
      <c r="BD456" s="496"/>
      <c r="BE456" s="496"/>
      <c r="BF456" s="496"/>
      <c r="BG456" s="496"/>
      <c r="BH456" s="496"/>
      <c r="BI456" s="496"/>
      <c r="BJ456" s="496"/>
      <c r="BK456" s="496"/>
      <c r="BL456" s="496"/>
      <c r="BM456" s="496"/>
      <c r="BN456" s="496"/>
      <c r="BO456" s="496"/>
      <c r="BP456" s="496"/>
      <c r="BQ456" s="496"/>
      <c r="BR456" s="496"/>
      <c r="BS456" s="496"/>
      <c r="BT456" s="496"/>
      <c r="BU456" s="496"/>
      <c r="BV456" s="496"/>
      <c r="BW456" s="496"/>
      <c r="BX456" s="496"/>
      <c r="BY456" s="496"/>
      <c r="BZ456" s="496"/>
      <c r="CA456" s="496"/>
      <c r="CB456" s="496"/>
      <c r="CC456" s="496"/>
      <c r="CD456" s="496"/>
      <c r="CE456" s="496"/>
      <c r="CF456" s="496"/>
      <c r="CG456" s="496"/>
      <c r="CH456" s="496"/>
      <c r="CI456" s="496"/>
      <c r="CJ456" s="496"/>
      <c r="CK456" s="496"/>
      <c r="CL456" s="496"/>
      <c r="CM456" s="496"/>
      <c r="CN456" s="496"/>
      <c r="CO456" s="496"/>
      <c r="CP456" s="496"/>
      <c r="CQ456" s="496"/>
      <c r="CR456" s="496"/>
      <c r="CS456" s="496"/>
      <c r="CT456" s="496"/>
      <c r="CU456" s="496"/>
      <c r="CV456" s="496"/>
      <c r="CW456" s="496"/>
      <c r="CX456" s="496"/>
      <c r="CY456" s="496"/>
      <c r="CZ456" s="496"/>
      <c r="DA456" s="496"/>
      <c r="DB456" s="496"/>
      <c r="DC456" s="496"/>
      <c r="DD456" s="496"/>
      <c r="DE456" s="496"/>
      <c r="DF456" s="496"/>
      <c r="DG456" s="496"/>
      <c r="DH456" s="496"/>
      <c r="DI456" s="496"/>
      <c r="DJ456" s="496"/>
      <c r="DK456" s="496"/>
      <c r="DL456" s="496"/>
      <c r="DM456" s="496"/>
      <c r="DN456" s="496"/>
      <c r="DO456" s="496"/>
      <c r="DP456" s="496"/>
      <c r="DQ456" s="496"/>
      <c r="DR456" s="496"/>
      <c r="DS456" s="496"/>
      <c r="DT456" s="496"/>
      <c r="DU456" s="496"/>
      <c r="DV456" s="496"/>
      <c r="DW456" s="496"/>
      <c r="DX456" s="496"/>
      <c r="DY456" s="496"/>
      <c r="DZ456" s="496"/>
      <c r="EA456" s="496"/>
      <c r="EB456" s="496"/>
      <c r="EC456" s="496"/>
      <c r="ED456" s="496"/>
      <c r="EE456" s="496"/>
      <c r="EF456" s="496"/>
      <c r="EG456" s="496"/>
      <c r="EH456" s="496"/>
      <c r="EI456" s="496"/>
      <c r="EJ456" s="496"/>
      <c r="EK456" s="496"/>
      <c r="EL456" s="496"/>
      <c r="EM456" s="496"/>
      <c r="EN456" s="496"/>
      <c r="EO456" s="496"/>
      <c r="EP456" s="496"/>
      <c r="EQ456" s="496"/>
      <c r="ER456" s="496"/>
      <c r="ES456" s="496"/>
      <c r="ET456" s="496"/>
      <c r="EU456" s="496"/>
      <c r="EV456" s="496"/>
      <c r="EW456" s="496"/>
      <c r="EX456" s="496"/>
      <c r="EY456" s="496"/>
      <c r="EZ456" s="496"/>
      <c r="FA456" s="496"/>
      <c r="FB456" s="496"/>
      <c r="FC456" s="496"/>
      <c r="FD456" s="496"/>
      <c r="FE456" s="496"/>
      <c r="FF456" s="496"/>
      <c r="FG456" s="496"/>
      <c r="FH456" s="496"/>
      <c r="FI456" s="496"/>
      <c r="FJ456" s="496"/>
      <c r="FK456" s="496"/>
      <c r="FL456" s="496"/>
      <c r="FM456" s="496"/>
      <c r="FN456" s="496"/>
      <c r="FO456" s="496"/>
      <c r="FP456" s="496"/>
      <c r="FQ456" s="496"/>
      <c r="FR456" s="496"/>
      <c r="FS456" s="496"/>
      <c r="FT456" s="496"/>
      <c r="FU456" s="496"/>
      <c r="FV456" s="496"/>
      <c r="FW456" s="496"/>
      <c r="FX456" s="496"/>
      <c r="FY456" s="496"/>
      <c r="FZ456" s="496"/>
      <c r="GA456" s="496"/>
      <c r="GB456" s="496"/>
      <c r="GC456" s="496"/>
      <c r="GD456" s="496"/>
      <c r="GE456" s="496"/>
      <c r="GF456" s="496"/>
      <c r="GG456" s="496"/>
      <c r="GH456" s="496"/>
      <c r="GI456" s="496"/>
      <c r="GJ456" s="496"/>
      <c r="GK456" s="496"/>
      <c r="GL456" s="496"/>
      <c r="GM456" s="496"/>
      <c r="GN456" s="496"/>
      <c r="GO456" s="496"/>
      <c r="GP456" s="496"/>
      <c r="GQ456" s="496"/>
      <c r="GR456" s="496"/>
      <c r="GS456" s="496"/>
      <c r="GT456" s="496"/>
      <c r="GU456" s="496"/>
      <c r="GV456" s="496"/>
      <c r="GW456" s="496"/>
      <c r="GX456" s="496"/>
      <c r="GY456" s="496"/>
      <c r="GZ456" s="496"/>
      <c r="HA456" s="496"/>
      <c r="HB456" s="496"/>
      <c r="HC456" s="496"/>
      <c r="HD456" s="496"/>
      <c r="HE456" s="496"/>
      <c r="HF456" s="496"/>
      <c r="HG456" s="496"/>
      <c r="HH456" s="496"/>
      <c r="HI456" s="496"/>
      <c r="HJ456" s="496"/>
      <c r="HK456" s="496"/>
      <c r="HL456" s="496"/>
      <c r="HM456" s="496"/>
      <c r="HN456" s="496"/>
      <c r="HO456" s="496"/>
      <c r="HP456" s="496"/>
      <c r="HQ456" s="496"/>
      <c r="HR456" s="496"/>
      <c r="HS456" s="496"/>
      <c r="HT456" s="496"/>
      <c r="HU456" s="496"/>
      <c r="HV456" s="496"/>
      <c r="HW456" s="496"/>
      <c r="HX456" s="496"/>
      <c r="HY456" s="496"/>
      <c r="HZ456" s="496"/>
      <c r="IA456" s="496"/>
      <c r="IB456" s="496"/>
      <c r="IC456" s="496"/>
      <c r="ID456" s="496"/>
      <c r="IE456" s="496"/>
      <c r="IF456" s="496"/>
      <c r="IG456" s="496"/>
      <c r="IH456" s="496"/>
      <c r="II456" s="496"/>
      <c r="IJ456" s="496"/>
      <c r="IK456" s="496"/>
      <c r="IL456" s="496"/>
      <c r="IM456" s="496"/>
      <c r="IN456" s="496"/>
      <c r="IO456" s="496"/>
      <c r="IP456" s="496"/>
      <c r="IQ456" s="496"/>
      <c r="IR456" s="496"/>
      <c r="IS456" s="496"/>
      <c r="IT456" s="496"/>
      <c r="IU456" s="496"/>
      <c r="IV456" s="496"/>
      <c r="IW456" s="496"/>
    </row>
    <row r="457" customFormat="false" ht="12.75" hidden="false" customHeight="false" outlineLevel="1" collapsed="false">
      <c r="A457" s="502"/>
      <c r="B457" s="497"/>
      <c r="C457" s="497"/>
      <c r="D457" s="497"/>
      <c r="E457" s="497"/>
      <c r="F457" s="497"/>
      <c r="G457" s="497"/>
      <c r="H457" s="497"/>
      <c r="I457" s="497"/>
      <c r="J457" s="497"/>
      <c r="K457" s="497"/>
      <c r="L457" s="497"/>
      <c r="M457" s="497"/>
      <c r="N457" s="497"/>
      <c r="O457" s="497"/>
      <c r="P457" s="497"/>
      <c r="Q457" s="497"/>
      <c r="R457" s="497"/>
      <c r="S457" s="497"/>
      <c r="T457" s="497"/>
      <c r="U457" s="497"/>
      <c r="V457" s="496"/>
      <c r="W457" s="496"/>
      <c r="X457" s="496"/>
      <c r="Y457" s="496"/>
      <c r="Z457" s="496"/>
      <c r="AA457" s="496"/>
      <c r="AB457" s="496"/>
      <c r="AC457" s="496"/>
      <c r="AD457" s="496"/>
      <c r="AE457" s="496"/>
      <c r="AF457" s="496"/>
      <c r="AG457" s="496"/>
      <c r="AH457" s="496"/>
      <c r="AI457" s="496"/>
      <c r="AJ457" s="496"/>
      <c r="AK457" s="496"/>
      <c r="AL457" s="496"/>
      <c r="AM457" s="496"/>
      <c r="AN457" s="496"/>
      <c r="AO457" s="496"/>
      <c r="AP457" s="496"/>
      <c r="AQ457" s="496"/>
      <c r="AR457" s="496"/>
      <c r="AS457" s="496"/>
      <c r="AT457" s="496"/>
      <c r="AU457" s="496"/>
      <c r="AV457" s="496"/>
      <c r="AW457" s="496"/>
      <c r="AX457" s="496"/>
      <c r="AY457" s="496"/>
      <c r="AZ457" s="496"/>
      <c r="BA457" s="496"/>
      <c r="BB457" s="496"/>
      <c r="BC457" s="496"/>
      <c r="BD457" s="496"/>
      <c r="BE457" s="496"/>
      <c r="BF457" s="496"/>
      <c r="BG457" s="496"/>
      <c r="BH457" s="496"/>
      <c r="BI457" s="496"/>
      <c r="BJ457" s="496"/>
      <c r="BK457" s="496"/>
      <c r="BL457" s="496"/>
      <c r="BM457" s="496"/>
      <c r="BN457" s="496"/>
      <c r="BO457" s="496"/>
      <c r="BP457" s="496"/>
      <c r="BQ457" s="496"/>
      <c r="BR457" s="496"/>
      <c r="BS457" s="496"/>
      <c r="BT457" s="496"/>
      <c r="BU457" s="496"/>
      <c r="BV457" s="496"/>
      <c r="BW457" s="496"/>
      <c r="BX457" s="496"/>
      <c r="BY457" s="496"/>
      <c r="BZ457" s="496"/>
      <c r="CA457" s="496"/>
      <c r="CB457" s="496"/>
      <c r="CC457" s="496"/>
      <c r="CD457" s="496"/>
      <c r="CE457" s="496"/>
      <c r="CF457" s="496"/>
      <c r="CG457" s="496"/>
      <c r="CH457" s="496"/>
      <c r="CI457" s="496"/>
      <c r="CJ457" s="496"/>
      <c r="CK457" s="496"/>
      <c r="CL457" s="496"/>
      <c r="CM457" s="496"/>
      <c r="CN457" s="496"/>
      <c r="CO457" s="496"/>
      <c r="CP457" s="496"/>
      <c r="CQ457" s="496"/>
      <c r="CR457" s="496"/>
      <c r="CS457" s="496"/>
      <c r="CT457" s="496"/>
      <c r="CU457" s="496"/>
      <c r="CV457" s="496"/>
      <c r="CW457" s="496"/>
      <c r="CX457" s="496"/>
      <c r="CY457" s="496"/>
      <c r="CZ457" s="496"/>
      <c r="DA457" s="496"/>
      <c r="DB457" s="496"/>
      <c r="DC457" s="496"/>
      <c r="DD457" s="496"/>
      <c r="DE457" s="496"/>
      <c r="DF457" s="496"/>
      <c r="DG457" s="496"/>
      <c r="DH457" s="496"/>
      <c r="DI457" s="496"/>
      <c r="DJ457" s="496"/>
      <c r="DK457" s="496"/>
      <c r="DL457" s="496"/>
      <c r="DM457" s="496"/>
      <c r="DN457" s="496"/>
      <c r="DO457" s="496"/>
      <c r="DP457" s="496"/>
      <c r="DQ457" s="496"/>
      <c r="DR457" s="496"/>
      <c r="DS457" s="496"/>
      <c r="DT457" s="496"/>
      <c r="DU457" s="496"/>
      <c r="DV457" s="496"/>
      <c r="DW457" s="496"/>
      <c r="DX457" s="496"/>
      <c r="DY457" s="496"/>
      <c r="DZ457" s="496"/>
      <c r="EA457" s="496"/>
      <c r="EB457" s="496"/>
      <c r="EC457" s="496"/>
      <c r="ED457" s="496"/>
      <c r="EE457" s="496"/>
      <c r="EF457" s="496"/>
      <c r="EG457" s="496"/>
      <c r="EH457" s="496"/>
      <c r="EI457" s="496"/>
      <c r="EJ457" s="496"/>
      <c r="EK457" s="496"/>
      <c r="EL457" s="496"/>
      <c r="EM457" s="496"/>
      <c r="EN457" s="496"/>
      <c r="EO457" s="496"/>
      <c r="EP457" s="496"/>
      <c r="EQ457" s="496"/>
      <c r="ER457" s="496"/>
      <c r="ES457" s="496"/>
      <c r="ET457" s="496"/>
      <c r="EU457" s="496"/>
      <c r="EV457" s="496"/>
      <c r="EW457" s="496"/>
      <c r="EX457" s="496"/>
      <c r="EY457" s="496"/>
      <c r="EZ457" s="496"/>
      <c r="FA457" s="496"/>
      <c r="FB457" s="496"/>
      <c r="FC457" s="496"/>
      <c r="FD457" s="496"/>
      <c r="FE457" s="496"/>
      <c r="FF457" s="496"/>
      <c r="FG457" s="496"/>
      <c r="FH457" s="496"/>
      <c r="FI457" s="496"/>
      <c r="FJ457" s="496"/>
      <c r="FK457" s="496"/>
      <c r="FL457" s="496"/>
      <c r="FM457" s="496"/>
      <c r="FN457" s="496"/>
      <c r="FO457" s="496"/>
      <c r="FP457" s="496"/>
      <c r="FQ457" s="496"/>
      <c r="FR457" s="496"/>
      <c r="FS457" s="496"/>
      <c r="FT457" s="496"/>
      <c r="FU457" s="496"/>
      <c r="FV457" s="496"/>
      <c r="FW457" s="496"/>
      <c r="FX457" s="496"/>
      <c r="FY457" s="496"/>
      <c r="FZ457" s="496"/>
      <c r="GA457" s="496"/>
      <c r="GB457" s="496"/>
      <c r="GC457" s="496"/>
      <c r="GD457" s="496"/>
      <c r="GE457" s="496"/>
      <c r="GF457" s="496"/>
      <c r="GG457" s="496"/>
      <c r="GH457" s="496"/>
      <c r="GI457" s="496"/>
      <c r="GJ457" s="496"/>
      <c r="GK457" s="496"/>
      <c r="GL457" s="496"/>
      <c r="GM457" s="496"/>
      <c r="GN457" s="496"/>
      <c r="GO457" s="496"/>
      <c r="GP457" s="496"/>
      <c r="GQ457" s="496"/>
      <c r="GR457" s="496"/>
      <c r="GS457" s="496"/>
      <c r="GT457" s="496"/>
      <c r="GU457" s="496"/>
      <c r="GV457" s="496"/>
      <c r="GW457" s="496"/>
      <c r="GX457" s="496"/>
      <c r="GY457" s="496"/>
      <c r="GZ457" s="496"/>
      <c r="HA457" s="496"/>
      <c r="HB457" s="496"/>
      <c r="HC457" s="496"/>
      <c r="HD457" s="496"/>
      <c r="HE457" s="496"/>
      <c r="HF457" s="496"/>
      <c r="HG457" s="496"/>
      <c r="HH457" s="496"/>
      <c r="HI457" s="496"/>
      <c r="HJ457" s="496"/>
      <c r="HK457" s="496"/>
      <c r="HL457" s="496"/>
      <c r="HM457" s="496"/>
      <c r="HN457" s="496"/>
      <c r="HO457" s="496"/>
      <c r="HP457" s="496"/>
      <c r="HQ457" s="496"/>
      <c r="HR457" s="496"/>
      <c r="HS457" s="496"/>
      <c r="HT457" s="496"/>
      <c r="HU457" s="496"/>
      <c r="HV457" s="496"/>
      <c r="HW457" s="496"/>
      <c r="HX457" s="496"/>
      <c r="HY457" s="496"/>
      <c r="HZ457" s="496"/>
      <c r="IA457" s="496"/>
      <c r="IB457" s="496"/>
      <c r="IC457" s="496"/>
      <c r="ID457" s="496"/>
      <c r="IE457" s="496"/>
      <c r="IF457" s="496"/>
      <c r="IG457" s="496"/>
      <c r="IH457" s="496"/>
      <c r="II457" s="496"/>
      <c r="IJ457" s="496"/>
      <c r="IK457" s="496"/>
      <c r="IL457" s="496"/>
      <c r="IM457" s="496"/>
      <c r="IN457" s="496"/>
      <c r="IO457" s="496"/>
      <c r="IP457" s="496"/>
      <c r="IQ457" s="496"/>
      <c r="IR457" s="496"/>
      <c r="IS457" s="496"/>
      <c r="IT457" s="496"/>
      <c r="IU457" s="496"/>
      <c r="IV457" s="496"/>
      <c r="IW457" s="496"/>
    </row>
    <row r="458" customFormat="false" ht="12.75" hidden="false" customHeight="false" outlineLevel="1" collapsed="false">
      <c r="A458" s="477"/>
      <c r="B458" s="495"/>
      <c r="C458" s="503"/>
      <c r="D458" s="503"/>
      <c r="E458" s="503"/>
      <c r="F458" s="503"/>
      <c r="G458" s="503"/>
      <c r="H458" s="503"/>
      <c r="I458" s="503"/>
      <c r="J458" s="503"/>
      <c r="K458" s="503"/>
      <c r="L458" s="503"/>
      <c r="M458" s="503"/>
      <c r="N458" s="503"/>
      <c r="O458" s="503"/>
      <c r="P458" s="503"/>
      <c r="Q458" s="503"/>
      <c r="R458" s="503"/>
      <c r="S458" s="503"/>
      <c r="T458" s="503"/>
      <c r="U458" s="503"/>
      <c r="V458" s="496"/>
      <c r="W458" s="496"/>
      <c r="X458" s="496"/>
      <c r="Y458" s="496"/>
      <c r="Z458" s="496"/>
      <c r="AA458" s="496"/>
      <c r="AB458" s="496"/>
      <c r="AC458" s="496"/>
      <c r="AD458" s="496"/>
      <c r="AE458" s="496"/>
      <c r="AF458" s="496"/>
      <c r="AG458" s="496"/>
      <c r="AH458" s="496"/>
      <c r="AI458" s="496"/>
      <c r="AJ458" s="496"/>
      <c r="AK458" s="496"/>
      <c r="AL458" s="496"/>
      <c r="AM458" s="496"/>
      <c r="AN458" s="496"/>
      <c r="AO458" s="496"/>
      <c r="AP458" s="496"/>
      <c r="AQ458" s="496"/>
      <c r="AR458" s="496"/>
      <c r="AS458" s="496"/>
      <c r="AT458" s="496"/>
      <c r="AU458" s="496"/>
      <c r="AV458" s="496"/>
      <c r="AW458" s="496"/>
      <c r="AX458" s="496"/>
      <c r="AY458" s="496"/>
      <c r="AZ458" s="496"/>
      <c r="BA458" s="496"/>
      <c r="BB458" s="496"/>
      <c r="BC458" s="496"/>
      <c r="BD458" s="496"/>
      <c r="BE458" s="496"/>
      <c r="BF458" s="496"/>
      <c r="BG458" s="496"/>
      <c r="BH458" s="496"/>
      <c r="BI458" s="496"/>
      <c r="BJ458" s="496"/>
      <c r="BK458" s="496"/>
      <c r="BL458" s="496"/>
      <c r="BM458" s="496"/>
      <c r="BN458" s="496"/>
      <c r="BO458" s="496"/>
      <c r="BP458" s="496"/>
      <c r="BQ458" s="496"/>
      <c r="BR458" s="496"/>
      <c r="BS458" s="496"/>
      <c r="BT458" s="496"/>
      <c r="BU458" s="496"/>
      <c r="BV458" s="496"/>
      <c r="BW458" s="496"/>
      <c r="BX458" s="496"/>
      <c r="BY458" s="496"/>
      <c r="BZ458" s="496"/>
      <c r="CA458" s="496"/>
      <c r="CB458" s="496"/>
      <c r="CC458" s="496"/>
      <c r="CD458" s="496"/>
      <c r="CE458" s="496"/>
      <c r="CF458" s="496"/>
      <c r="CG458" s="496"/>
      <c r="CH458" s="496"/>
      <c r="CI458" s="496"/>
      <c r="CJ458" s="496"/>
      <c r="CK458" s="496"/>
      <c r="CL458" s="496"/>
      <c r="CM458" s="496"/>
      <c r="CN458" s="496"/>
      <c r="CO458" s="496"/>
      <c r="CP458" s="496"/>
      <c r="CQ458" s="496"/>
      <c r="CR458" s="496"/>
      <c r="CS458" s="496"/>
      <c r="CT458" s="496"/>
      <c r="CU458" s="496"/>
      <c r="CV458" s="496"/>
      <c r="CW458" s="496"/>
      <c r="CX458" s="496"/>
      <c r="CY458" s="496"/>
      <c r="CZ458" s="496"/>
      <c r="DA458" s="496"/>
      <c r="DB458" s="496"/>
      <c r="DC458" s="496"/>
      <c r="DD458" s="496"/>
      <c r="DE458" s="496"/>
      <c r="DF458" s="496"/>
      <c r="DG458" s="496"/>
      <c r="DH458" s="496"/>
      <c r="DI458" s="496"/>
      <c r="DJ458" s="496"/>
      <c r="DK458" s="496"/>
      <c r="DL458" s="496"/>
      <c r="DM458" s="496"/>
      <c r="DN458" s="496"/>
      <c r="DO458" s="496"/>
      <c r="DP458" s="496"/>
      <c r="DQ458" s="496"/>
      <c r="DR458" s="496"/>
      <c r="DS458" s="496"/>
      <c r="DT458" s="496"/>
      <c r="DU458" s="496"/>
      <c r="DV458" s="496"/>
      <c r="DW458" s="496"/>
      <c r="DX458" s="496"/>
      <c r="DY458" s="496"/>
      <c r="DZ458" s="496"/>
      <c r="EA458" s="496"/>
      <c r="EB458" s="496"/>
      <c r="EC458" s="496"/>
      <c r="ED458" s="496"/>
      <c r="EE458" s="496"/>
      <c r="EF458" s="496"/>
      <c r="EG458" s="496"/>
      <c r="EH458" s="496"/>
      <c r="EI458" s="496"/>
      <c r="EJ458" s="496"/>
      <c r="EK458" s="496"/>
      <c r="EL458" s="496"/>
      <c r="EM458" s="496"/>
      <c r="EN458" s="496"/>
      <c r="EO458" s="496"/>
      <c r="EP458" s="496"/>
      <c r="EQ458" s="496"/>
      <c r="ER458" s="496"/>
      <c r="ES458" s="496"/>
      <c r="ET458" s="496"/>
      <c r="EU458" s="496"/>
      <c r="EV458" s="496"/>
      <c r="EW458" s="496"/>
      <c r="EX458" s="496"/>
      <c r="EY458" s="496"/>
      <c r="EZ458" s="496"/>
      <c r="FA458" s="496"/>
      <c r="FB458" s="496"/>
      <c r="FC458" s="496"/>
      <c r="FD458" s="496"/>
      <c r="FE458" s="496"/>
      <c r="FF458" s="496"/>
      <c r="FG458" s="496"/>
      <c r="FH458" s="496"/>
      <c r="FI458" s="496"/>
      <c r="FJ458" s="496"/>
      <c r="FK458" s="496"/>
      <c r="FL458" s="496"/>
      <c r="FM458" s="496"/>
      <c r="FN458" s="496"/>
      <c r="FO458" s="496"/>
      <c r="FP458" s="496"/>
      <c r="FQ458" s="496"/>
      <c r="FR458" s="496"/>
      <c r="FS458" s="496"/>
      <c r="FT458" s="496"/>
      <c r="FU458" s="496"/>
      <c r="FV458" s="496"/>
      <c r="FW458" s="496"/>
      <c r="FX458" s="496"/>
      <c r="FY458" s="496"/>
      <c r="FZ458" s="496"/>
      <c r="GA458" s="496"/>
      <c r="GB458" s="496"/>
      <c r="GC458" s="496"/>
      <c r="GD458" s="496"/>
      <c r="GE458" s="496"/>
      <c r="GF458" s="496"/>
      <c r="GG458" s="496"/>
      <c r="GH458" s="496"/>
      <c r="GI458" s="496"/>
      <c r="GJ458" s="496"/>
      <c r="GK458" s="496"/>
      <c r="GL458" s="496"/>
      <c r="GM458" s="496"/>
      <c r="GN458" s="496"/>
      <c r="GO458" s="496"/>
      <c r="GP458" s="496"/>
      <c r="GQ458" s="496"/>
      <c r="GR458" s="496"/>
      <c r="GS458" s="496"/>
      <c r="GT458" s="496"/>
      <c r="GU458" s="496"/>
      <c r="GV458" s="496"/>
      <c r="GW458" s="496"/>
      <c r="GX458" s="496"/>
      <c r="GY458" s="496"/>
      <c r="GZ458" s="496"/>
      <c r="HA458" s="496"/>
      <c r="HB458" s="496"/>
      <c r="HC458" s="496"/>
      <c r="HD458" s="496"/>
      <c r="HE458" s="496"/>
      <c r="HF458" s="496"/>
      <c r="HG458" s="496"/>
      <c r="HH458" s="496"/>
      <c r="HI458" s="496"/>
      <c r="HJ458" s="496"/>
      <c r="HK458" s="496"/>
      <c r="HL458" s="496"/>
      <c r="HM458" s="496"/>
      <c r="HN458" s="496"/>
      <c r="HO458" s="496"/>
      <c r="HP458" s="496"/>
      <c r="HQ458" s="496"/>
      <c r="HR458" s="496"/>
      <c r="HS458" s="496"/>
      <c r="HT458" s="496"/>
      <c r="HU458" s="496"/>
      <c r="HV458" s="496"/>
      <c r="HW458" s="496"/>
      <c r="HX458" s="496"/>
      <c r="HY458" s="496"/>
      <c r="HZ458" s="496"/>
      <c r="IA458" s="496"/>
      <c r="IB458" s="496"/>
      <c r="IC458" s="496"/>
      <c r="ID458" s="496"/>
      <c r="IE458" s="496"/>
      <c r="IF458" s="496"/>
      <c r="IG458" s="496"/>
      <c r="IH458" s="496"/>
      <c r="II458" s="496"/>
      <c r="IJ458" s="496"/>
      <c r="IK458" s="496"/>
      <c r="IL458" s="496"/>
      <c r="IM458" s="496"/>
      <c r="IN458" s="496"/>
      <c r="IO458" s="496"/>
      <c r="IP458" s="496"/>
      <c r="IQ458" s="496"/>
      <c r="IR458" s="496"/>
      <c r="IS458" s="496"/>
      <c r="IT458" s="496"/>
      <c r="IU458" s="496"/>
      <c r="IV458" s="496"/>
      <c r="IW458" s="496"/>
    </row>
    <row r="459" customFormat="false" ht="12.75" hidden="false" customHeight="false" outlineLevel="1" collapsed="false">
      <c r="A459" s="383"/>
      <c r="B459" s="503"/>
      <c r="C459" s="503"/>
      <c r="D459" s="503"/>
      <c r="E459" s="503"/>
      <c r="F459" s="503"/>
      <c r="G459" s="503"/>
      <c r="H459" s="503"/>
      <c r="I459" s="503"/>
      <c r="J459" s="503"/>
      <c r="K459" s="503"/>
      <c r="L459" s="503"/>
      <c r="M459" s="503"/>
      <c r="N459" s="503"/>
      <c r="O459" s="503"/>
      <c r="P459" s="503"/>
      <c r="Q459" s="503"/>
      <c r="R459" s="503"/>
      <c r="S459" s="503"/>
      <c r="T459" s="503"/>
      <c r="U459" s="503"/>
      <c r="V459" s="496"/>
      <c r="W459" s="496"/>
      <c r="X459" s="496"/>
      <c r="Y459" s="496"/>
      <c r="Z459" s="496"/>
      <c r="AA459" s="496"/>
      <c r="AB459" s="496"/>
      <c r="AC459" s="496"/>
      <c r="AD459" s="496"/>
      <c r="AE459" s="496"/>
      <c r="AF459" s="496"/>
      <c r="AG459" s="496"/>
      <c r="AH459" s="496"/>
      <c r="AI459" s="496"/>
      <c r="AJ459" s="496"/>
      <c r="AK459" s="496"/>
      <c r="AL459" s="496"/>
      <c r="AM459" s="496"/>
      <c r="AN459" s="496"/>
      <c r="AO459" s="496"/>
      <c r="AP459" s="496"/>
      <c r="AQ459" s="496"/>
      <c r="AR459" s="496"/>
      <c r="AS459" s="496"/>
      <c r="AT459" s="496"/>
      <c r="AU459" s="496"/>
      <c r="AV459" s="496"/>
      <c r="AW459" s="496"/>
      <c r="AX459" s="496"/>
      <c r="AY459" s="496"/>
      <c r="AZ459" s="496"/>
      <c r="BA459" s="496"/>
      <c r="BB459" s="496"/>
      <c r="BC459" s="496"/>
      <c r="BD459" s="496"/>
      <c r="BE459" s="496"/>
      <c r="BF459" s="496"/>
      <c r="BG459" s="496"/>
      <c r="BH459" s="496"/>
      <c r="BI459" s="496"/>
      <c r="BJ459" s="496"/>
      <c r="BK459" s="496"/>
      <c r="BL459" s="496"/>
      <c r="BM459" s="496"/>
      <c r="BN459" s="496"/>
      <c r="BO459" s="496"/>
      <c r="BP459" s="496"/>
      <c r="BQ459" s="496"/>
      <c r="BR459" s="496"/>
      <c r="BS459" s="496"/>
      <c r="BT459" s="496"/>
      <c r="BU459" s="496"/>
      <c r="BV459" s="496"/>
      <c r="BW459" s="496"/>
      <c r="BX459" s="496"/>
      <c r="BY459" s="496"/>
      <c r="BZ459" s="496"/>
      <c r="CA459" s="496"/>
      <c r="CB459" s="496"/>
      <c r="CC459" s="496"/>
      <c r="CD459" s="496"/>
      <c r="CE459" s="496"/>
      <c r="CF459" s="496"/>
      <c r="CG459" s="496"/>
      <c r="CH459" s="496"/>
      <c r="CI459" s="496"/>
      <c r="CJ459" s="496"/>
      <c r="CK459" s="496"/>
      <c r="CL459" s="496"/>
      <c r="CM459" s="496"/>
      <c r="CN459" s="496"/>
      <c r="CO459" s="496"/>
      <c r="CP459" s="496"/>
      <c r="CQ459" s="496"/>
      <c r="CR459" s="496"/>
      <c r="CS459" s="496"/>
      <c r="CT459" s="496"/>
      <c r="CU459" s="496"/>
      <c r="CV459" s="496"/>
      <c r="CW459" s="496"/>
      <c r="CX459" s="496"/>
      <c r="CY459" s="496"/>
      <c r="CZ459" s="496"/>
      <c r="DA459" s="496"/>
      <c r="DB459" s="496"/>
      <c r="DC459" s="496"/>
      <c r="DD459" s="496"/>
      <c r="DE459" s="496"/>
      <c r="DF459" s="496"/>
      <c r="DG459" s="496"/>
      <c r="DH459" s="496"/>
      <c r="DI459" s="496"/>
      <c r="DJ459" s="496"/>
      <c r="DK459" s="496"/>
      <c r="DL459" s="496"/>
      <c r="DM459" s="496"/>
      <c r="DN459" s="496"/>
      <c r="DO459" s="496"/>
      <c r="DP459" s="496"/>
      <c r="DQ459" s="496"/>
      <c r="DR459" s="496"/>
      <c r="DS459" s="496"/>
      <c r="DT459" s="496"/>
      <c r="DU459" s="496"/>
      <c r="DV459" s="496"/>
      <c r="DW459" s="496"/>
      <c r="DX459" s="496"/>
      <c r="DY459" s="496"/>
      <c r="DZ459" s="496"/>
      <c r="EA459" s="496"/>
      <c r="EB459" s="496"/>
      <c r="EC459" s="496"/>
      <c r="ED459" s="496"/>
      <c r="EE459" s="496"/>
      <c r="EF459" s="496"/>
      <c r="EG459" s="496"/>
      <c r="EH459" s="496"/>
      <c r="EI459" s="496"/>
      <c r="EJ459" s="496"/>
      <c r="EK459" s="496"/>
      <c r="EL459" s="496"/>
      <c r="EM459" s="496"/>
      <c r="EN459" s="496"/>
      <c r="EO459" s="496"/>
      <c r="EP459" s="496"/>
      <c r="EQ459" s="496"/>
      <c r="ER459" s="496"/>
      <c r="ES459" s="496"/>
      <c r="ET459" s="496"/>
      <c r="EU459" s="496"/>
      <c r="EV459" s="496"/>
      <c r="EW459" s="496"/>
      <c r="EX459" s="496"/>
      <c r="EY459" s="496"/>
      <c r="EZ459" s="496"/>
      <c r="FA459" s="496"/>
      <c r="FB459" s="496"/>
      <c r="FC459" s="496"/>
      <c r="FD459" s="496"/>
      <c r="FE459" s="496"/>
      <c r="FF459" s="496"/>
      <c r="FG459" s="496"/>
      <c r="FH459" s="496"/>
      <c r="FI459" s="496"/>
      <c r="FJ459" s="496"/>
      <c r="FK459" s="496"/>
      <c r="FL459" s="496"/>
      <c r="FM459" s="496"/>
      <c r="FN459" s="496"/>
      <c r="FO459" s="496"/>
      <c r="FP459" s="496"/>
      <c r="FQ459" s="496"/>
      <c r="FR459" s="496"/>
      <c r="FS459" s="496"/>
      <c r="FT459" s="496"/>
      <c r="FU459" s="496"/>
      <c r="FV459" s="496"/>
      <c r="FW459" s="496"/>
      <c r="FX459" s="496"/>
      <c r="FY459" s="496"/>
      <c r="FZ459" s="496"/>
      <c r="GA459" s="496"/>
      <c r="GB459" s="496"/>
      <c r="GC459" s="496"/>
      <c r="GD459" s="496"/>
      <c r="GE459" s="496"/>
      <c r="GF459" s="496"/>
      <c r="GG459" s="496"/>
      <c r="GH459" s="496"/>
      <c r="GI459" s="496"/>
      <c r="GJ459" s="496"/>
      <c r="GK459" s="496"/>
      <c r="GL459" s="496"/>
      <c r="GM459" s="496"/>
      <c r="GN459" s="496"/>
      <c r="GO459" s="496"/>
      <c r="GP459" s="496"/>
      <c r="GQ459" s="496"/>
      <c r="GR459" s="496"/>
      <c r="GS459" s="496"/>
      <c r="GT459" s="496"/>
      <c r="GU459" s="496"/>
      <c r="GV459" s="496"/>
      <c r="GW459" s="496"/>
      <c r="GX459" s="496"/>
      <c r="GY459" s="496"/>
      <c r="GZ459" s="496"/>
      <c r="HA459" s="496"/>
      <c r="HB459" s="496"/>
      <c r="HC459" s="496"/>
      <c r="HD459" s="496"/>
      <c r="HE459" s="496"/>
      <c r="HF459" s="496"/>
      <c r="HG459" s="496"/>
      <c r="HH459" s="496"/>
      <c r="HI459" s="496"/>
      <c r="HJ459" s="496"/>
      <c r="HK459" s="496"/>
      <c r="HL459" s="496"/>
      <c r="HM459" s="496"/>
      <c r="HN459" s="496"/>
      <c r="HO459" s="496"/>
      <c r="HP459" s="496"/>
      <c r="HQ459" s="496"/>
      <c r="HR459" s="496"/>
      <c r="HS459" s="496"/>
      <c r="HT459" s="496"/>
      <c r="HU459" s="496"/>
      <c r="HV459" s="496"/>
      <c r="HW459" s="496"/>
      <c r="HX459" s="496"/>
      <c r="HY459" s="496"/>
      <c r="HZ459" s="496"/>
      <c r="IA459" s="496"/>
      <c r="IB459" s="496"/>
      <c r="IC459" s="496"/>
      <c r="ID459" s="496"/>
      <c r="IE459" s="496"/>
      <c r="IF459" s="496"/>
      <c r="IG459" s="496"/>
      <c r="IH459" s="496"/>
      <c r="II459" s="496"/>
      <c r="IJ459" s="496"/>
      <c r="IK459" s="496"/>
      <c r="IL459" s="496"/>
      <c r="IM459" s="496"/>
      <c r="IN459" s="496"/>
      <c r="IO459" s="496"/>
      <c r="IP459" s="496"/>
      <c r="IQ459" s="496"/>
      <c r="IR459" s="496"/>
      <c r="IS459" s="496"/>
      <c r="IT459" s="496"/>
      <c r="IU459" s="496"/>
      <c r="IV459" s="496"/>
      <c r="IW459" s="496"/>
    </row>
    <row r="460" customFormat="false" ht="12.75" hidden="false" customHeight="false" outlineLevel="1" collapsed="false">
      <c r="A460" s="383"/>
      <c r="B460" s="503"/>
      <c r="C460" s="503"/>
      <c r="D460" s="503"/>
      <c r="E460" s="503"/>
      <c r="F460" s="503"/>
      <c r="G460" s="503"/>
      <c r="H460" s="503"/>
      <c r="I460" s="503"/>
      <c r="J460" s="503"/>
      <c r="K460" s="503"/>
      <c r="L460" s="503"/>
      <c r="M460" s="503"/>
      <c r="N460" s="503"/>
      <c r="O460" s="503"/>
      <c r="P460" s="503"/>
      <c r="Q460" s="503"/>
      <c r="R460" s="503"/>
      <c r="S460" s="503"/>
      <c r="T460" s="503"/>
      <c r="U460" s="503"/>
      <c r="V460" s="496"/>
      <c r="W460" s="496"/>
      <c r="X460" s="496"/>
      <c r="Y460" s="496"/>
      <c r="Z460" s="496"/>
      <c r="AA460" s="496"/>
      <c r="AB460" s="496"/>
      <c r="AC460" s="496"/>
      <c r="AD460" s="496"/>
      <c r="AE460" s="496"/>
      <c r="AF460" s="496"/>
      <c r="AG460" s="496"/>
      <c r="AH460" s="496"/>
      <c r="AI460" s="496"/>
      <c r="AJ460" s="496"/>
      <c r="AK460" s="496"/>
      <c r="AL460" s="496"/>
      <c r="AM460" s="496"/>
      <c r="AN460" s="496"/>
      <c r="AO460" s="496"/>
      <c r="AP460" s="496"/>
      <c r="AQ460" s="496"/>
      <c r="AR460" s="496"/>
      <c r="AS460" s="496"/>
      <c r="AT460" s="496"/>
      <c r="AU460" s="496"/>
      <c r="AV460" s="496"/>
      <c r="AW460" s="496"/>
      <c r="AX460" s="496"/>
      <c r="AY460" s="496"/>
      <c r="AZ460" s="496"/>
      <c r="BA460" s="496"/>
      <c r="BB460" s="496"/>
      <c r="BC460" s="496"/>
      <c r="BD460" s="496"/>
      <c r="BE460" s="496"/>
      <c r="BF460" s="496"/>
      <c r="BG460" s="496"/>
      <c r="BH460" s="496"/>
      <c r="BI460" s="496"/>
      <c r="BJ460" s="496"/>
      <c r="BK460" s="496"/>
      <c r="BL460" s="496"/>
      <c r="BM460" s="496"/>
      <c r="BN460" s="496"/>
      <c r="BO460" s="496"/>
      <c r="BP460" s="496"/>
      <c r="BQ460" s="496"/>
      <c r="BR460" s="496"/>
      <c r="BS460" s="496"/>
      <c r="BT460" s="496"/>
      <c r="BU460" s="496"/>
      <c r="BV460" s="496"/>
      <c r="BW460" s="496"/>
      <c r="BX460" s="496"/>
      <c r="BY460" s="496"/>
      <c r="BZ460" s="496"/>
      <c r="CA460" s="496"/>
      <c r="CB460" s="496"/>
      <c r="CC460" s="496"/>
      <c r="CD460" s="496"/>
      <c r="CE460" s="496"/>
      <c r="CF460" s="496"/>
      <c r="CG460" s="496"/>
      <c r="CH460" s="496"/>
      <c r="CI460" s="496"/>
      <c r="CJ460" s="496"/>
      <c r="CK460" s="496"/>
      <c r="CL460" s="496"/>
      <c r="CM460" s="496"/>
      <c r="CN460" s="496"/>
      <c r="CO460" s="496"/>
      <c r="CP460" s="496"/>
      <c r="CQ460" s="496"/>
      <c r="CR460" s="496"/>
      <c r="CS460" s="496"/>
      <c r="CT460" s="496"/>
      <c r="CU460" s="496"/>
      <c r="CV460" s="496"/>
      <c r="CW460" s="496"/>
      <c r="CX460" s="496"/>
      <c r="CY460" s="496"/>
      <c r="CZ460" s="496"/>
      <c r="DA460" s="496"/>
      <c r="DB460" s="496"/>
      <c r="DC460" s="496"/>
      <c r="DD460" s="496"/>
      <c r="DE460" s="496"/>
      <c r="DF460" s="496"/>
      <c r="DG460" s="496"/>
      <c r="DH460" s="496"/>
      <c r="DI460" s="496"/>
      <c r="DJ460" s="496"/>
      <c r="DK460" s="496"/>
      <c r="DL460" s="496"/>
      <c r="DM460" s="496"/>
      <c r="DN460" s="496"/>
      <c r="DO460" s="496"/>
      <c r="DP460" s="496"/>
      <c r="DQ460" s="496"/>
      <c r="DR460" s="496"/>
      <c r="DS460" s="496"/>
      <c r="DT460" s="496"/>
      <c r="DU460" s="496"/>
      <c r="DV460" s="496"/>
      <c r="DW460" s="496"/>
      <c r="DX460" s="496"/>
      <c r="DY460" s="496"/>
      <c r="DZ460" s="496"/>
      <c r="EA460" s="496"/>
      <c r="EB460" s="496"/>
      <c r="EC460" s="496"/>
      <c r="ED460" s="496"/>
      <c r="EE460" s="496"/>
      <c r="EF460" s="496"/>
      <c r="EG460" s="496"/>
      <c r="EH460" s="496"/>
      <c r="EI460" s="496"/>
      <c r="EJ460" s="496"/>
      <c r="EK460" s="496"/>
      <c r="EL460" s="496"/>
      <c r="EM460" s="496"/>
      <c r="EN460" s="496"/>
      <c r="EO460" s="496"/>
      <c r="EP460" s="496"/>
      <c r="EQ460" s="496"/>
      <c r="ER460" s="496"/>
      <c r="ES460" s="496"/>
      <c r="ET460" s="496"/>
      <c r="EU460" s="496"/>
      <c r="EV460" s="496"/>
      <c r="EW460" s="496"/>
      <c r="EX460" s="496"/>
      <c r="EY460" s="496"/>
      <c r="EZ460" s="496"/>
      <c r="FA460" s="496"/>
      <c r="FB460" s="496"/>
      <c r="FC460" s="496"/>
      <c r="FD460" s="496"/>
      <c r="FE460" s="496"/>
      <c r="FF460" s="496"/>
      <c r="FG460" s="496"/>
      <c r="FH460" s="496"/>
      <c r="FI460" s="496"/>
      <c r="FJ460" s="496"/>
      <c r="FK460" s="496"/>
      <c r="FL460" s="496"/>
      <c r="FM460" s="496"/>
      <c r="FN460" s="496"/>
      <c r="FO460" s="496"/>
      <c r="FP460" s="496"/>
      <c r="FQ460" s="496"/>
      <c r="FR460" s="496"/>
      <c r="FS460" s="496"/>
      <c r="FT460" s="496"/>
      <c r="FU460" s="496"/>
      <c r="FV460" s="496"/>
      <c r="FW460" s="496"/>
      <c r="FX460" s="496"/>
      <c r="FY460" s="496"/>
      <c r="FZ460" s="496"/>
      <c r="GA460" s="496"/>
      <c r="GB460" s="496"/>
      <c r="GC460" s="496"/>
      <c r="GD460" s="496"/>
      <c r="GE460" s="496"/>
      <c r="GF460" s="496"/>
      <c r="GG460" s="496"/>
      <c r="GH460" s="496"/>
      <c r="GI460" s="496"/>
      <c r="GJ460" s="496"/>
      <c r="GK460" s="496"/>
      <c r="GL460" s="496"/>
      <c r="GM460" s="496"/>
      <c r="GN460" s="496"/>
      <c r="GO460" s="496"/>
      <c r="GP460" s="496"/>
      <c r="GQ460" s="496"/>
      <c r="GR460" s="496"/>
      <c r="GS460" s="496"/>
      <c r="GT460" s="496"/>
      <c r="GU460" s="496"/>
      <c r="GV460" s="496"/>
      <c r="GW460" s="496"/>
      <c r="GX460" s="496"/>
      <c r="GY460" s="496"/>
      <c r="GZ460" s="496"/>
      <c r="HA460" s="496"/>
      <c r="HB460" s="496"/>
      <c r="HC460" s="496"/>
      <c r="HD460" s="496"/>
      <c r="HE460" s="496"/>
      <c r="HF460" s="496"/>
      <c r="HG460" s="496"/>
      <c r="HH460" s="496"/>
      <c r="HI460" s="496"/>
      <c r="HJ460" s="496"/>
      <c r="HK460" s="496"/>
      <c r="HL460" s="496"/>
      <c r="HM460" s="496"/>
      <c r="HN460" s="496"/>
      <c r="HO460" s="496"/>
      <c r="HP460" s="496"/>
      <c r="HQ460" s="496"/>
      <c r="HR460" s="496"/>
      <c r="HS460" s="496"/>
      <c r="HT460" s="496"/>
      <c r="HU460" s="496"/>
      <c r="HV460" s="496"/>
      <c r="HW460" s="496"/>
      <c r="HX460" s="496"/>
      <c r="HY460" s="496"/>
      <c r="HZ460" s="496"/>
      <c r="IA460" s="496"/>
      <c r="IB460" s="496"/>
      <c r="IC460" s="496"/>
      <c r="ID460" s="496"/>
      <c r="IE460" s="496"/>
      <c r="IF460" s="496"/>
      <c r="IG460" s="496"/>
      <c r="IH460" s="496"/>
      <c r="II460" s="496"/>
      <c r="IJ460" s="496"/>
      <c r="IK460" s="496"/>
      <c r="IL460" s="496"/>
      <c r="IM460" s="496"/>
      <c r="IN460" s="496"/>
      <c r="IO460" s="496"/>
      <c r="IP460" s="496"/>
      <c r="IQ460" s="496"/>
      <c r="IR460" s="496"/>
      <c r="IS460" s="496"/>
      <c r="IT460" s="496"/>
      <c r="IU460" s="496"/>
      <c r="IV460" s="496"/>
      <c r="IW460" s="496"/>
    </row>
    <row r="461" customFormat="false" ht="12.75" hidden="false" customHeight="false" outlineLevel="1" collapsed="false">
      <c r="A461" s="383"/>
      <c r="B461" s="503"/>
      <c r="C461" s="503"/>
      <c r="D461" s="503"/>
      <c r="E461" s="503"/>
      <c r="F461" s="503"/>
      <c r="G461" s="503"/>
      <c r="H461" s="503"/>
      <c r="I461" s="503"/>
      <c r="J461" s="503"/>
      <c r="K461" s="503"/>
      <c r="L461" s="503"/>
      <c r="M461" s="503"/>
      <c r="N461" s="503"/>
      <c r="O461" s="503"/>
      <c r="P461" s="503"/>
      <c r="Q461" s="503"/>
      <c r="R461" s="503"/>
      <c r="S461" s="503"/>
      <c r="T461" s="503"/>
      <c r="U461" s="503"/>
      <c r="V461" s="496"/>
      <c r="W461" s="496"/>
      <c r="X461" s="496"/>
      <c r="Y461" s="496"/>
      <c r="Z461" s="496"/>
      <c r="AA461" s="496"/>
      <c r="AB461" s="496"/>
      <c r="AC461" s="496"/>
      <c r="AD461" s="496"/>
      <c r="AE461" s="496"/>
      <c r="AF461" s="496"/>
      <c r="AG461" s="496"/>
      <c r="AH461" s="496"/>
      <c r="AI461" s="496"/>
      <c r="AJ461" s="496"/>
      <c r="AK461" s="496"/>
      <c r="AL461" s="496"/>
      <c r="AM461" s="496"/>
      <c r="AN461" s="496"/>
      <c r="AO461" s="496"/>
      <c r="AP461" s="496"/>
      <c r="AQ461" s="496"/>
      <c r="AR461" s="496"/>
      <c r="AS461" s="496"/>
      <c r="AT461" s="496"/>
      <c r="AU461" s="496"/>
      <c r="AV461" s="496"/>
      <c r="AW461" s="496"/>
      <c r="AX461" s="496"/>
      <c r="AY461" s="496"/>
      <c r="AZ461" s="496"/>
      <c r="BA461" s="496"/>
      <c r="BB461" s="496"/>
      <c r="BC461" s="496"/>
      <c r="BD461" s="496"/>
      <c r="BE461" s="496"/>
      <c r="BF461" s="496"/>
      <c r="BG461" s="496"/>
      <c r="BH461" s="496"/>
      <c r="BI461" s="496"/>
      <c r="BJ461" s="496"/>
      <c r="BK461" s="496"/>
      <c r="BL461" s="496"/>
      <c r="BM461" s="496"/>
      <c r="BN461" s="496"/>
      <c r="BO461" s="496"/>
      <c r="BP461" s="496"/>
      <c r="BQ461" s="496"/>
      <c r="BR461" s="496"/>
      <c r="BS461" s="496"/>
      <c r="BT461" s="496"/>
      <c r="BU461" s="496"/>
      <c r="BV461" s="496"/>
      <c r="BW461" s="496"/>
      <c r="BX461" s="496"/>
      <c r="BY461" s="496"/>
      <c r="BZ461" s="496"/>
      <c r="CA461" s="496"/>
      <c r="CB461" s="496"/>
      <c r="CC461" s="496"/>
      <c r="CD461" s="496"/>
      <c r="CE461" s="496"/>
      <c r="CF461" s="496"/>
      <c r="CG461" s="496"/>
      <c r="CH461" s="496"/>
      <c r="CI461" s="496"/>
      <c r="CJ461" s="496"/>
      <c r="CK461" s="496"/>
      <c r="CL461" s="496"/>
      <c r="CM461" s="496"/>
      <c r="CN461" s="496"/>
      <c r="CO461" s="496"/>
      <c r="CP461" s="496"/>
      <c r="CQ461" s="496"/>
      <c r="CR461" s="496"/>
      <c r="CS461" s="496"/>
      <c r="CT461" s="496"/>
      <c r="CU461" s="496"/>
      <c r="CV461" s="496"/>
      <c r="CW461" s="496"/>
      <c r="CX461" s="496"/>
      <c r="CY461" s="496"/>
      <c r="CZ461" s="496"/>
      <c r="DA461" s="496"/>
      <c r="DB461" s="496"/>
      <c r="DC461" s="496"/>
      <c r="DD461" s="496"/>
      <c r="DE461" s="496"/>
      <c r="DF461" s="496"/>
      <c r="DG461" s="496"/>
      <c r="DH461" s="496"/>
      <c r="DI461" s="496"/>
      <c r="DJ461" s="496"/>
      <c r="DK461" s="496"/>
      <c r="DL461" s="496"/>
      <c r="DM461" s="496"/>
      <c r="DN461" s="496"/>
      <c r="DO461" s="496"/>
      <c r="DP461" s="496"/>
      <c r="DQ461" s="496"/>
      <c r="DR461" s="496"/>
      <c r="DS461" s="496"/>
      <c r="DT461" s="496"/>
      <c r="DU461" s="496"/>
      <c r="DV461" s="496"/>
      <c r="DW461" s="496"/>
      <c r="DX461" s="496"/>
      <c r="DY461" s="496"/>
      <c r="DZ461" s="496"/>
      <c r="EA461" s="496"/>
      <c r="EB461" s="496"/>
      <c r="EC461" s="496"/>
      <c r="ED461" s="496"/>
      <c r="EE461" s="496"/>
      <c r="EF461" s="496"/>
      <c r="EG461" s="496"/>
      <c r="EH461" s="496"/>
      <c r="EI461" s="496"/>
      <c r="EJ461" s="496"/>
      <c r="EK461" s="496"/>
      <c r="EL461" s="496"/>
      <c r="EM461" s="496"/>
      <c r="EN461" s="496"/>
      <c r="EO461" s="496"/>
      <c r="EP461" s="496"/>
      <c r="EQ461" s="496"/>
      <c r="ER461" s="496"/>
      <c r="ES461" s="496"/>
      <c r="ET461" s="496"/>
      <c r="EU461" s="496"/>
      <c r="EV461" s="496"/>
      <c r="EW461" s="496"/>
      <c r="EX461" s="496"/>
      <c r="EY461" s="496"/>
      <c r="EZ461" s="496"/>
      <c r="FA461" s="496"/>
      <c r="FB461" s="496"/>
      <c r="FC461" s="496"/>
      <c r="FD461" s="496"/>
      <c r="FE461" s="496"/>
      <c r="FF461" s="496"/>
      <c r="FG461" s="496"/>
      <c r="FH461" s="496"/>
      <c r="FI461" s="496"/>
      <c r="FJ461" s="496"/>
      <c r="FK461" s="496"/>
      <c r="FL461" s="496"/>
      <c r="FM461" s="496"/>
      <c r="FN461" s="496"/>
      <c r="FO461" s="496"/>
      <c r="FP461" s="496"/>
      <c r="FQ461" s="496"/>
      <c r="FR461" s="496"/>
      <c r="FS461" s="496"/>
      <c r="FT461" s="496"/>
      <c r="FU461" s="496"/>
      <c r="FV461" s="496"/>
      <c r="FW461" s="496"/>
      <c r="FX461" s="496"/>
      <c r="FY461" s="496"/>
      <c r="FZ461" s="496"/>
      <c r="GA461" s="496"/>
      <c r="GB461" s="496"/>
      <c r="GC461" s="496"/>
      <c r="GD461" s="496"/>
      <c r="GE461" s="496"/>
      <c r="GF461" s="496"/>
      <c r="GG461" s="496"/>
      <c r="GH461" s="496"/>
      <c r="GI461" s="496"/>
      <c r="GJ461" s="496"/>
      <c r="GK461" s="496"/>
      <c r="GL461" s="496"/>
      <c r="GM461" s="496"/>
      <c r="GN461" s="496"/>
      <c r="GO461" s="496"/>
      <c r="GP461" s="496"/>
      <c r="GQ461" s="496"/>
      <c r="GR461" s="496"/>
      <c r="GS461" s="496"/>
      <c r="GT461" s="496"/>
      <c r="GU461" s="496"/>
      <c r="GV461" s="496"/>
      <c r="GW461" s="496"/>
      <c r="GX461" s="496"/>
      <c r="GY461" s="496"/>
      <c r="GZ461" s="496"/>
      <c r="HA461" s="496"/>
      <c r="HB461" s="496"/>
      <c r="HC461" s="496"/>
      <c r="HD461" s="496"/>
      <c r="HE461" s="496"/>
      <c r="HF461" s="496"/>
      <c r="HG461" s="496"/>
      <c r="HH461" s="496"/>
      <c r="HI461" s="496"/>
      <c r="HJ461" s="496"/>
      <c r="HK461" s="496"/>
      <c r="HL461" s="496"/>
      <c r="HM461" s="496"/>
      <c r="HN461" s="496"/>
      <c r="HO461" s="496"/>
      <c r="HP461" s="496"/>
      <c r="HQ461" s="496"/>
      <c r="HR461" s="496"/>
      <c r="HS461" s="496"/>
      <c r="HT461" s="496"/>
      <c r="HU461" s="496"/>
      <c r="HV461" s="496"/>
      <c r="HW461" s="496"/>
      <c r="HX461" s="496"/>
      <c r="HY461" s="496"/>
      <c r="HZ461" s="496"/>
      <c r="IA461" s="496"/>
      <c r="IB461" s="496"/>
      <c r="IC461" s="496"/>
      <c r="ID461" s="496"/>
      <c r="IE461" s="496"/>
      <c r="IF461" s="496"/>
      <c r="IG461" s="496"/>
      <c r="IH461" s="496"/>
      <c r="II461" s="496"/>
      <c r="IJ461" s="496"/>
      <c r="IK461" s="496"/>
      <c r="IL461" s="496"/>
      <c r="IM461" s="496"/>
      <c r="IN461" s="496"/>
      <c r="IO461" s="496"/>
      <c r="IP461" s="496"/>
      <c r="IQ461" s="496"/>
      <c r="IR461" s="496"/>
      <c r="IS461" s="496"/>
      <c r="IT461" s="496"/>
      <c r="IU461" s="496"/>
      <c r="IV461" s="496"/>
      <c r="IW461" s="496"/>
    </row>
    <row r="462" customFormat="false" ht="12.75" hidden="false" customHeight="false" outlineLevel="1" collapsed="false">
      <c r="A462" s="379"/>
      <c r="B462" s="503"/>
      <c r="C462" s="503"/>
      <c r="D462" s="503"/>
      <c r="E462" s="503"/>
      <c r="F462" s="503"/>
      <c r="G462" s="503"/>
      <c r="H462" s="503"/>
      <c r="I462" s="503"/>
      <c r="J462" s="503"/>
      <c r="K462" s="503"/>
      <c r="L462" s="503"/>
      <c r="M462" s="503"/>
      <c r="N462" s="503"/>
      <c r="O462" s="503"/>
      <c r="P462" s="503"/>
      <c r="Q462" s="503"/>
      <c r="R462" s="503"/>
      <c r="S462" s="503"/>
      <c r="T462" s="503"/>
      <c r="U462" s="503"/>
      <c r="V462" s="496"/>
      <c r="W462" s="496"/>
      <c r="X462" s="496"/>
      <c r="Y462" s="496"/>
      <c r="Z462" s="496"/>
      <c r="AA462" s="496"/>
      <c r="AB462" s="496"/>
      <c r="AC462" s="496"/>
      <c r="AD462" s="496"/>
      <c r="AE462" s="496"/>
      <c r="AF462" s="496"/>
      <c r="AG462" s="496"/>
      <c r="AH462" s="496"/>
      <c r="AI462" s="496"/>
      <c r="AJ462" s="496"/>
      <c r="AK462" s="496"/>
      <c r="AL462" s="496"/>
      <c r="AM462" s="496"/>
      <c r="AN462" s="496"/>
      <c r="AO462" s="496"/>
      <c r="AP462" s="496"/>
      <c r="AQ462" s="496"/>
      <c r="AR462" s="496"/>
      <c r="AS462" s="496"/>
      <c r="AT462" s="496"/>
      <c r="AU462" s="496"/>
      <c r="AV462" s="496"/>
      <c r="AW462" s="496"/>
      <c r="AX462" s="496"/>
      <c r="AY462" s="496"/>
      <c r="AZ462" s="496"/>
      <c r="BA462" s="496"/>
      <c r="BB462" s="496"/>
      <c r="BC462" s="496"/>
      <c r="BD462" s="496"/>
      <c r="BE462" s="496"/>
      <c r="BF462" s="496"/>
      <c r="BG462" s="496"/>
      <c r="BH462" s="496"/>
      <c r="BI462" s="496"/>
      <c r="BJ462" s="496"/>
      <c r="BK462" s="496"/>
      <c r="BL462" s="496"/>
      <c r="BM462" s="496"/>
      <c r="BN462" s="496"/>
      <c r="BO462" s="496"/>
      <c r="BP462" s="496"/>
      <c r="BQ462" s="496"/>
      <c r="BR462" s="496"/>
      <c r="BS462" s="496"/>
      <c r="BT462" s="496"/>
      <c r="BU462" s="496"/>
      <c r="BV462" s="496"/>
      <c r="BW462" s="496"/>
      <c r="BX462" s="496"/>
      <c r="BY462" s="496"/>
      <c r="BZ462" s="496"/>
      <c r="CA462" s="496"/>
      <c r="CB462" s="496"/>
      <c r="CC462" s="496"/>
      <c r="CD462" s="496"/>
      <c r="CE462" s="496"/>
      <c r="CF462" s="496"/>
      <c r="CG462" s="496"/>
      <c r="CH462" s="496"/>
      <c r="CI462" s="496"/>
      <c r="CJ462" s="496"/>
      <c r="CK462" s="496"/>
      <c r="CL462" s="496"/>
      <c r="CM462" s="496"/>
      <c r="CN462" s="496"/>
      <c r="CO462" s="496"/>
      <c r="CP462" s="496"/>
      <c r="CQ462" s="496"/>
      <c r="CR462" s="496"/>
      <c r="CS462" s="496"/>
      <c r="CT462" s="496"/>
      <c r="CU462" s="496"/>
      <c r="CV462" s="496"/>
      <c r="CW462" s="496"/>
      <c r="CX462" s="496"/>
      <c r="CY462" s="496"/>
      <c r="CZ462" s="496"/>
      <c r="DA462" s="496"/>
      <c r="DB462" s="496"/>
      <c r="DC462" s="496"/>
      <c r="DD462" s="496"/>
      <c r="DE462" s="496"/>
      <c r="DF462" s="496"/>
      <c r="DG462" s="496"/>
      <c r="DH462" s="496"/>
      <c r="DI462" s="496"/>
      <c r="DJ462" s="496"/>
      <c r="DK462" s="496"/>
      <c r="DL462" s="496"/>
      <c r="DM462" s="496"/>
      <c r="DN462" s="496"/>
      <c r="DO462" s="496"/>
      <c r="DP462" s="496"/>
      <c r="DQ462" s="496"/>
      <c r="DR462" s="496"/>
      <c r="DS462" s="496"/>
      <c r="DT462" s="496"/>
      <c r="DU462" s="496"/>
      <c r="DV462" s="496"/>
      <c r="DW462" s="496"/>
      <c r="DX462" s="496"/>
      <c r="DY462" s="496"/>
      <c r="DZ462" s="496"/>
      <c r="EA462" s="496"/>
      <c r="EB462" s="496"/>
      <c r="EC462" s="496"/>
      <c r="ED462" s="496"/>
      <c r="EE462" s="496"/>
      <c r="EF462" s="496"/>
      <c r="EG462" s="496"/>
      <c r="EH462" s="496"/>
      <c r="EI462" s="496"/>
      <c r="EJ462" s="496"/>
      <c r="EK462" s="496"/>
      <c r="EL462" s="496"/>
      <c r="EM462" s="496"/>
      <c r="EN462" s="496"/>
      <c r="EO462" s="496"/>
      <c r="EP462" s="496"/>
      <c r="EQ462" s="496"/>
      <c r="ER462" s="496"/>
      <c r="ES462" s="496"/>
      <c r="ET462" s="496"/>
      <c r="EU462" s="496"/>
      <c r="EV462" s="496"/>
      <c r="EW462" s="496"/>
      <c r="EX462" s="496"/>
      <c r="EY462" s="496"/>
      <c r="EZ462" s="496"/>
      <c r="FA462" s="496"/>
      <c r="FB462" s="496"/>
      <c r="FC462" s="496"/>
      <c r="FD462" s="496"/>
      <c r="FE462" s="496"/>
      <c r="FF462" s="496"/>
      <c r="FG462" s="496"/>
      <c r="FH462" s="496"/>
      <c r="FI462" s="496"/>
      <c r="FJ462" s="496"/>
      <c r="FK462" s="496"/>
      <c r="FL462" s="496"/>
      <c r="FM462" s="496"/>
      <c r="FN462" s="496"/>
      <c r="FO462" s="496"/>
      <c r="FP462" s="496"/>
      <c r="FQ462" s="496"/>
      <c r="FR462" s="496"/>
      <c r="FS462" s="496"/>
      <c r="FT462" s="496"/>
      <c r="FU462" s="496"/>
      <c r="FV462" s="496"/>
      <c r="FW462" s="496"/>
      <c r="FX462" s="496"/>
      <c r="FY462" s="496"/>
      <c r="FZ462" s="496"/>
      <c r="GA462" s="496"/>
      <c r="GB462" s="496"/>
      <c r="GC462" s="496"/>
      <c r="GD462" s="496"/>
      <c r="GE462" s="496"/>
      <c r="GF462" s="496"/>
      <c r="GG462" s="496"/>
      <c r="GH462" s="496"/>
      <c r="GI462" s="496"/>
      <c r="GJ462" s="496"/>
      <c r="GK462" s="496"/>
      <c r="GL462" s="496"/>
      <c r="GM462" s="496"/>
      <c r="GN462" s="496"/>
      <c r="GO462" s="496"/>
      <c r="GP462" s="496"/>
      <c r="GQ462" s="496"/>
      <c r="GR462" s="496"/>
      <c r="GS462" s="496"/>
      <c r="GT462" s="496"/>
      <c r="GU462" s="496"/>
      <c r="GV462" s="496"/>
      <c r="GW462" s="496"/>
      <c r="GX462" s="496"/>
      <c r="GY462" s="496"/>
      <c r="GZ462" s="496"/>
      <c r="HA462" s="496"/>
      <c r="HB462" s="496"/>
      <c r="HC462" s="496"/>
      <c r="HD462" s="496"/>
      <c r="HE462" s="496"/>
      <c r="HF462" s="496"/>
      <c r="HG462" s="496"/>
      <c r="HH462" s="496"/>
      <c r="HI462" s="496"/>
      <c r="HJ462" s="496"/>
      <c r="HK462" s="496"/>
      <c r="HL462" s="496"/>
      <c r="HM462" s="496"/>
      <c r="HN462" s="496"/>
      <c r="HO462" s="496"/>
      <c r="HP462" s="496"/>
      <c r="HQ462" s="496"/>
      <c r="HR462" s="496"/>
      <c r="HS462" s="496"/>
      <c r="HT462" s="496"/>
      <c r="HU462" s="496"/>
      <c r="HV462" s="496"/>
      <c r="HW462" s="496"/>
      <c r="HX462" s="496"/>
      <c r="HY462" s="496"/>
      <c r="HZ462" s="496"/>
      <c r="IA462" s="496"/>
      <c r="IB462" s="496"/>
      <c r="IC462" s="496"/>
      <c r="ID462" s="496"/>
      <c r="IE462" s="496"/>
      <c r="IF462" s="496"/>
      <c r="IG462" s="496"/>
      <c r="IH462" s="496"/>
      <c r="II462" s="496"/>
      <c r="IJ462" s="496"/>
      <c r="IK462" s="496"/>
      <c r="IL462" s="496"/>
      <c r="IM462" s="496"/>
      <c r="IN462" s="496"/>
      <c r="IO462" s="496"/>
      <c r="IP462" s="496"/>
      <c r="IQ462" s="496"/>
      <c r="IR462" s="496"/>
      <c r="IS462" s="496"/>
      <c r="IT462" s="496"/>
      <c r="IU462" s="496"/>
      <c r="IV462" s="496"/>
      <c r="IW462" s="496"/>
    </row>
    <row r="463" customFormat="false" ht="12.75" hidden="false" customHeight="false" outlineLevel="1" collapsed="false">
      <c r="A463" s="366"/>
      <c r="B463" s="503"/>
      <c r="C463" s="503"/>
      <c r="D463" s="503"/>
      <c r="E463" s="503"/>
      <c r="F463" s="503"/>
      <c r="G463" s="503"/>
      <c r="H463" s="503"/>
      <c r="I463" s="503"/>
      <c r="J463" s="503"/>
      <c r="K463" s="503"/>
      <c r="L463" s="503"/>
      <c r="M463" s="503"/>
      <c r="N463" s="503"/>
      <c r="O463" s="503"/>
      <c r="P463" s="503"/>
      <c r="Q463" s="503"/>
      <c r="R463" s="503"/>
      <c r="S463" s="503"/>
      <c r="T463" s="503"/>
      <c r="U463" s="503"/>
      <c r="V463" s="496"/>
      <c r="W463" s="496"/>
      <c r="X463" s="496"/>
      <c r="Y463" s="496"/>
      <c r="Z463" s="496"/>
      <c r="AA463" s="496"/>
      <c r="AB463" s="496"/>
      <c r="AC463" s="496"/>
      <c r="AD463" s="496"/>
      <c r="AE463" s="496"/>
      <c r="AF463" s="496"/>
      <c r="AG463" s="496"/>
      <c r="AH463" s="496"/>
      <c r="AI463" s="496"/>
      <c r="AJ463" s="496"/>
      <c r="AK463" s="496"/>
      <c r="AL463" s="496"/>
      <c r="AM463" s="496"/>
      <c r="AN463" s="496"/>
      <c r="AO463" s="496"/>
      <c r="AP463" s="496"/>
      <c r="AQ463" s="496"/>
      <c r="AR463" s="496"/>
      <c r="AS463" s="496"/>
      <c r="AT463" s="496"/>
      <c r="AU463" s="496"/>
      <c r="AV463" s="496"/>
      <c r="AW463" s="496"/>
      <c r="AX463" s="496"/>
      <c r="AY463" s="496"/>
      <c r="AZ463" s="496"/>
      <c r="BA463" s="496"/>
      <c r="BB463" s="496"/>
      <c r="BC463" s="496"/>
      <c r="BD463" s="496"/>
      <c r="BE463" s="496"/>
      <c r="BF463" s="496"/>
      <c r="BG463" s="496"/>
      <c r="BH463" s="496"/>
      <c r="BI463" s="496"/>
      <c r="BJ463" s="496"/>
      <c r="BK463" s="496"/>
      <c r="BL463" s="496"/>
      <c r="BM463" s="496"/>
      <c r="BN463" s="496"/>
      <c r="BO463" s="496"/>
      <c r="BP463" s="496"/>
      <c r="BQ463" s="496"/>
      <c r="BR463" s="496"/>
      <c r="BS463" s="496"/>
      <c r="BT463" s="496"/>
      <c r="BU463" s="496"/>
      <c r="BV463" s="496"/>
      <c r="BW463" s="496"/>
      <c r="BX463" s="496"/>
      <c r="BY463" s="496"/>
      <c r="BZ463" s="496"/>
      <c r="CA463" s="496"/>
      <c r="CB463" s="496"/>
      <c r="CC463" s="496"/>
      <c r="CD463" s="496"/>
      <c r="CE463" s="496"/>
      <c r="CF463" s="496"/>
      <c r="CG463" s="496"/>
      <c r="CH463" s="496"/>
      <c r="CI463" s="496"/>
      <c r="CJ463" s="496"/>
      <c r="CK463" s="496"/>
      <c r="CL463" s="496"/>
      <c r="CM463" s="496"/>
      <c r="CN463" s="496"/>
      <c r="CO463" s="496"/>
      <c r="CP463" s="496"/>
      <c r="CQ463" s="496"/>
      <c r="CR463" s="496"/>
      <c r="CS463" s="496"/>
      <c r="CT463" s="496"/>
      <c r="CU463" s="496"/>
      <c r="CV463" s="496"/>
      <c r="CW463" s="496"/>
      <c r="CX463" s="496"/>
      <c r="CY463" s="496"/>
      <c r="CZ463" s="496"/>
      <c r="DA463" s="496"/>
      <c r="DB463" s="496"/>
      <c r="DC463" s="496"/>
      <c r="DD463" s="496"/>
      <c r="DE463" s="496"/>
      <c r="DF463" s="496"/>
      <c r="DG463" s="496"/>
      <c r="DH463" s="496"/>
      <c r="DI463" s="496"/>
      <c r="DJ463" s="496"/>
      <c r="DK463" s="496"/>
      <c r="DL463" s="496"/>
      <c r="DM463" s="496"/>
      <c r="DN463" s="496"/>
      <c r="DO463" s="496"/>
      <c r="DP463" s="496"/>
      <c r="DQ463" s="496"/>
      <c r="DR463" s="496"/>
      <c r="DS463" s="496"/>
      <c r="DT463" s="496"/>
      <c r="DU463" s="496"/>
      <c r="DV463" s="496"/>
      <c r="DW463" s="496"/>
      <c r="DX463" s="496"/>
      <c r="DY463" s="496"/>
      <c r="DZ463" s="496"/>
      <c r="EA463" s="496"/>
      <c r="EB463" s="496"/>
      <c r="EC463" s="496"/>
      <c r="ED463" s="496"/>
      <c r="EE463" s="496"/>
      <c r="EF463" s="496"/>
      <c r="EG463" s="496"/>
      <c r="EH463" s="496"/>
      <c r="EI463" s="496"/>
      <c r="EJ463" s="496"/>
      <c r="EK463" s="496"/>
      <c r="EL463" s="496"/>
      <c r="EM463" s="496"/>
      <c r="EN463" s="496"/>
      <c r="EO463" s="496"/>
      <c r="EP463" s="496"/>
      <c r="EQ463" s="496"/>
      <c r="ER463" s="496"/>
      <c r="ES463" s="496"/>
      <c r="ET463" s="496"/>
      <c r="EU463" s="496"/>
      <c r="EV463" s="496"/>
      <c r="EW463" s="496"/>
      <c r="EX463" s="496"/>
      <c r="EY463" s="496"/>
      <c r="EZ463" s="496"/>
      <c r="FA463" s="496"/>
      <c r="FB463" s="496"/>
      <c r="FC463" s="496"/>
      <c r="FD463" s="496"/>
      <c r="FE463" s="496"/>
      <c r="FF463" s="496"/>
      <c r="FG463" s="496"/>
      <c r="FH463" s="496"/>
      <c r="FI463" s="496"/>
      <c r="FJ463" s="496"/>
      <c r="FK463" s="496"/>
      <c r="FL463" s="496"/>
      <c r="FM463" s="496"/>
      <c r="FN463" s="496"/>
      <c r="FO463" s="496"/>
      <c r="FP463" s="496"/>
      <c r="FQ463" s="496"/>
      <c r="FR463" s="496"/>
      <c r="FS463" s="496"/>
      <c r="FT463" s="496"/>
      <c r="FU463" s="496"/>
      <c r="FV463" s="496"/>
      <c r="FW463" s="496"/>
      <c r="FX463" s="496"/>
      <c r="FY463" s="496"/>
      <c r="FZ463" s="496"/>
      <c r="GA463" s="496"/>
      <c r="GB463" s="496"/>
      <c r="GC463" s="496"/>
      <c r="GD463" s="496"/>
      <c r="GE463" s="496"/>
      <c r="GF463" s="496"/>
      <c r="GG463" s="496"/>
      <c r="GH463" s="496"/>
      <c r="GI463" s="496"/>
      <c r="GJ463" s="496"/>
      <c r="GK463" s="496"/>
      <c r="GL463" s="496"/>
      <c r="GM463" s="496"/>
      <c r="GN463" s="496"/>
      <c r="GO463" s="496"/>
      <c r="GP463" s="496"/>
      <c r="GQ463" s="496"/>
      <c r="GR463" s="496"/>
      <c r="GS463" s="496"/>
      <c r="GT463" s="496"/>
      <c r="GU463" s="496"/>
      <c r="GV463" s="496"/>
      <c r="GW463" s="496"/>
      <c r="GX463" s="496"/>
      <c r="GY463" s="496"/>
      <c r="GZ463" s="496"/>
      <c r="HA463" s="496"/>
      <c r="HB463" s="496"/>
      <c r="HC463" s="496"/>
      <c r="HD463" s="496"/>
      <c r="HE463" s="496"/>
      <c r="HF463" s="496"/>
      <c r="HG463" s="496"/>
      <c r="HH463" s="496"/>
      <c r="HI463" s="496"/>
      <c r="HJ463" s="496"/>
      <c r="HK463" s="496"/>
      <c r="HL463" s="496"/>
      <c r="HM463" s="496"/>
      <c r="HN463" s="496"/>
      <c r="HO463" s="496"/>
      <c r="HP463" s="496"/>
      <c r="HQ463" s="496"/>
      <c r="HR463" s="496"/>
      <c r="HS463" s="496"/>
      <c r="HT463" s="496"/>
      <c r="HU463" s="496"/>
      <c r="HV463" s="496"/>
      <c r="HW463" s="496"/>
      <c r="HX463" s="496"/>
      <c r="HY463" s="496"/>
      <c r="HZ463" s="496"/>
      <c r="IA463" s="496"/>
      <c r="IB463" s="496"/>
      <c r="IC463" s="496"/>
      <c r="ID463" s="496"/>
      <c r="IE463" s="496"/>
      <c r="IF463" s="496"/>
      <c r="IG463" s="496"/>
      <c r="IH463" s="496"/>
      <c r="II463" s="496"/>
      <c r="IJ463" s="496"/>
      <c r="IK463" s="496"/>
      <c r="IL463" s="496"/>
      <c r="IM463" s="496"/>
      <c r="IN463" s="496"/>
      <c r="IO463" s="496"/>
      <c r="IP463" s="496"/>
      <c r="IQ463" s="496"/>
      <c r="IR463" s="496"/>
      <c r="IS463" s="496"/>
      <c r="IT463" s="496"/>
      <c r="IU463" s="496"/>
      <c r="IV463" s="496"/>
      <c r="IW463" s="496"/>
    </row>
    <row r="464" customFormat="false" ht="12.75" hidden="false" customHeight="false" outlineLevel="1" collapsed="false">
      <c r="A464" s="477"/>
      <c r="B464" s="503"/>
      <c r="C464" s="503"/>
      <c r="D464" s="503"/>
      <c r="E464" s="503"/>
      <c r="F464" s="503"/>
      <c r="G464" s="503"/>
      <c r="H464" s="503"/>
      <c r="I464" s="503"/>
      <c r="J464" s="503"/>
      <c r="K464" s="503"/>
      <c r="L464" s="503"/>
      <c r="M464" s="503"/>
      <c r="N464" s="503"/>
      <c r="O464" s="503"/>
      <c r="P464" s="503"/>
      <c r="Q464" s="503"/>
      <c r="R464" s="503"/>
      <c r="S464" s="503"/>
      <c r="T464" s="503"/>
      <c r="U464" s="503"/>
      <c r="V464" s="496"/>
      <c r="W464" s="496"/>
      <c r="X464" s="496"/>
      <c r="Y464" s="496"/>
      <c r="Z464" s="496"/>
      <c r="AA464" s="496"/>
      <c r="AB464" s="496"/>
      <c r="AC464" s="496"/>
      <c r="AD464" s="496"/>
      <c r="AE464" s="496"/>
      <c r="AF464" s="496"/>
      <c r="AG464" s="496"/>
      <c r="AH464" s="496"/>
      <c r="AI464" s="496"/>
      <c r="AJ464" s="496"/>
      <c r="AK464" s="496"/>
      <c r="AL464" s="496"/>
      <c r="AM464" s="496"/>
      <c r="AN464" s="496"/>
      <c r="AO464" s="496"/>
      <c r="AP464" s="496"/>
      <c r="AQ464" s="496"/>
      <c r="AR464" s="496"/>
      <c r="AS464" s="496"/>
      <c r="AT464" s="496"/>
      <c r="AU464" s="496"/>
      <c r="AV464" s="496"/>
      <c r="AW464" s="496"/>
      <c r="AX464" s="496"/>
      <c r="AY464" s="496"/>
      <c r="AZ464" s="496"/>
      <c r="BA464" s="496"/>
      <c r="BB464" s="496"/>
      <c r="BC464" s="496"/>
      <c r="BD464" s="496"/>
      <c r="BE464" s="496"/>
      <c r="BF464" s="496"/>
      <c r="BG464" s="496"/>
      <c r="BH464" s="496"/>
      <c r="BI464" s="496"/>
      <c r="BJ464" s="496"/>
      <c r="BK464" s="496"/>
      <c r="BL464" s="496"/>
      <c r="BM464" s="496"/>
      <c r="BN464" s="496"/>
      <c r="BO464" s="496"/>
      <c r="BP464" s="496"/>
      <c r="BQ464" s="496"/>
      <c r="BR464" s="496"/>
      <c r="BS464" s="496"/>
      <c r="BT464" s="496"/>
      <c r="BU464" s="496"/>
      <c r="BV464" s="496"/>
      <c r="BW464" s="496"/>
      <c r="BX464" s="496"/>
      <c r="BY464" s="496"/>
      <c r="BZ464" s="496"/>
      <c r="CA464" s="496"/>
      <c r="CB464" s="496"/>
      <c r="CC464" s="496"/>
      <c r="CD464" s="496"/>
      <c r="CE464" s="496"/>
      <c r="CF464" s="496"/>
      <c r="CG464" s="496"/>
      <c r="CH464" s="496"/>
      <c r="CI464" s="496"/>
      <c r="CJ464" s="496"/>
      <c r="CK464" s="496"/>
      <c r="CL464" s="496"/>
      <c r="CM464" s="496"/>
      <c r="CN464" s="496"/>
      <c r="CO464" s="496"/>
      <c r="CP464" s="496"/>
      <c r="CQ464" s="496"/>
      <c r="CR464" s="496"/>
      <c r="CS464" s="496"/>
      <c r="CT464" s="496"/>
      <c r="CU464" s="496"/>
      <c r="CV464" s="496"/>
      <c r="CW464" s="496"/>
      <c r="CX464" s="496"/>
      <c r="CY464" s="496"/>
      <c r="CZ464" s="496"/>
      <c r="DA464" s="496"/>
      <c r="DB464" s="496"/>
      <c r="DC464" s="496"/>
      <c r="DD464" s="496"/>
      <c r="DE464" s="496"/>
      <c r="DF464" s="496"/>
      <c r="DG464" s="496"/>
      <c r="DH464" s="496"/>
      <c r="DI464" s="496"/>
      <c r="DJ464" s="496"/>
      <c r="DK464" s="496"/>
      <c r="DL464" s="496"/>
      <c r="DM464" s="496"/>
      <c r="DN464" s="496"/>
      <c r="DO464" s="496"/>
      <c r="DP464" s="496"/>
      <c r="DQ464" s="496"/>
      <c r="DR464" s="496"/>
      <c r="DS464" s="496"/>
      <c r="DT464" s="496"/>
      <c r="DU464" s="496"/>
      <c r="DV464" s="496"/>
      <c r="DW464" s="496"/>
      <c r="DX464" s="496"/>
      <c r="DY464" s="496"/>
      <c r="DZ464" s="496"/>
      <c r="EA464" s="496"/>
      <c r="EB464" s="496"/>
      <c r="EC464" s="496"/>
      <c r="ED464" s="496"/>
      <c r="EE464" s="496"/>
      <c r="EF464" s="496"/>
      <c r="EG464" s="496"/>
      <c r="EH464" s="496"/>
      <c r="EI464" s="496"/>
      <c r="EJ464" s="496"/>
      <c r="EK464" s="496"/>
      <c r="EL464" s="496"/>
      <c r="EM464" s="496"/>
      <c r="EN464" s="496"/>
      <c r="EO464" s="496"/>
      <c r="EP464" s="496"/>
      <c r="EQ464" s="496"/>
      <c r="ER464" s="496"/>
      <c r="ES464" s="496"/>
      <c r="ET464" s="496"/>
      <c r="EU464" s="496"/>
      <c r="EV464" s="496"/>
      <c r="EW464" s="496"/>
      <c r="EX464" s="496"/>
      <c r="EY464" s="496"/>
      <c r="EZ464" s="496"/>
      <c r="FA464" s="496"/>
      <c r="FB464" s="496"/>
      <c r="FC464" s="496"/>
      <c r="FD464" s="496"/>
      <c r="FE464" s="496"/>
      <c r="FF464" s="496"/>
      <c r="FG464" s="496"/>
      <c r="FH464" s="496"/>
      <c r="FI464" s="496"/>
      <c r="FJ464" s="496"/>
      <c r="FK464" s="496"/>
      <c r="FL464" s="496"/>
      <c r="FM464" s="496"/>
      <c r="FN464" s="496"/>
      <c r="FO464" s="496"/>
      <c r="FP464" s="496"/>
      <c r="FQ464" s="496"/>
      <c r="FR464" s="496"/>
      <c r="FS464" s="496"/>
      <c r="FT464" s="496"/>
      <c r="FU464" s="496"/>
      <c r="FV464" s="496"/>
      <c r="FW464" s="496"/>
      <c r="FX464" s="496"/>
      <c r="FY464" s="496"/>
      <c r="FZ464" s="496"/>
      <c r="GA464" s="496"/>
      <c r="GB464" s="496"/>
      <c r="GC464" s="496"/>
      <c r="GD464" s="496"/>
      <c r="GE464" s="496"/>
      <c r="GF464" s="496"/>
      <c r="GG464" s="496"/>
      <c r="GH464" s="496"/>
      <c r="GI464" s="496"/>
      <c r="GJ464" s="496"/>
      <c r="GK464" s="496"/>
      <c r="GL464" s="496"/>
      <c r="GM464" s="496"/>
      <c r="GN464" s="496"/>
      <c r="GO464" s="496"/>
      <c r="GP464" s="496"/>
      <c r="GQ464" s="496"/>
      <c r="GR464" s="496"/>
      <c r="GS464" s="496"/>
      <c r="GT464" s="496"/>
      <c r="GU464" s="496"/>
      <c r="GV464" s="496"/>
      <c r="GW464" s="496"/>
      <c r="GX464" s="496"/>
      <c r="GY464" s="496"/>
      <c r="GZ464" s="496"/>
      <c r="HA464" s="496"/>
      <c r="HB464" s="496"/>
      <c r="HC464" s="496"/>
      <c r="HD464" s="496"/>
      <c r="HE464" s="496"/>
      <c r="HF464" s="496"/>
      <c r="HG464" s="496"/>
      <c r="HH464" s="496"/>
      <c r="HI464" s="496"/>
      <c r="HJ464" s="496"/>
      <c r="HK464" s="496"/>
      <c r="HL464" s="496"/>
      <c r="HM464" s="496"/>
      <c r="HN464" s="496"/>
      <c r="HO464" s="496"/>
      <c r="HP464" s="496"/>
      <c r="HQ464" s="496"/>
      <c r="HR464" s="496"/>
      <c r="HS464" s="496"/>
      <c r="HT464" s="496"/>
      <c r="HU464" s="496"/>
      <c r="HV464" s="496"/>
      <c r="HW464" s="496"/>
      <c r="HX464" s="496"/>
      <c r="HY464" s="496"/>
      <c r="HZ464" s="496"/>
      <c r="IA464" s="496"/>
      <c r="IB464" s="496"/>
      <c r="IC464" s="496"/>
      <c r="ID464" s="496"/>
      <c r="IE464" s="496"/>
      <c r="IF464" s="496"/>
      <c r="IG464" s="496"/>
      <c r="IH464" s="496"/>
      <c r="II464" s="496"/>
      <c r="IJ464" s="496"/>
      <c r="IK464" s="496"/>
      <c r="IL464" s="496"/>
      <c r="IM464" s="496"/>
      <c r="IN464" s="496"/>
      <c r="IO464" s="496"/>
      <c r="IP464" s="496"/>
      <c r="IQ464" s="496"/>
      <c r="IR464" s="496"/>
      <c r="IS464" s="496"/>
      <c r="IT464" s="496"/>
      <c r="IU464" s="496"/>
      <c r="IV464" s="496"/>
      <c r="IW464" s="496"/>
    </row>
    <row r="465" customFormat="false" ht="12.75" hidden="false" customHeight="false" outlineLevel="1" collapsed="false">
      <c r="A465" s="504"/>
      <c r="B465" s="503"/>
      <c r="C465" s="503"/>
      <c r="D465" s="503"/>
      <c r="E465" s="503"/>
      <c r="F465" s="503"/>
      <c r="G465" s="503"/>
      <c r="H465" s="503"/>
      <c r="I465" s="503"/>
      <c r="J465" s="503"/>
      <c r="K465" s="503"/>
      <c r="L465" s="503"/>
      <c r="M465" s="503"/>
      <c r="N465" s="503"/>
      <c r="O465" s="503"/>
      <c r="P465" s="503"/>
      <c r="Q465" s="503"/>
      <c r="R465" s="503"/>
      <c r="S465" s="503"/>
      <c r="T465" s="503"/>
      <c r="U465" s="503"/>
      <c r="V465" s="496"/>
      <c r="W465" s="496"/>
      <c r="X465" s="496"/>
      <c r="Y465" s="496"/>
      <c r="Z465" s="496"/>
      <c r="AA465" s="496"/>
      <c r="AB465" s="496"/>
      <c r="AC465" s="496"/>
      <c r="AD465" s="496"/>
      <c r="AE465" s="496"/>
      <c r="AF465" s="496"/>
      <c r="AG465" s="496"/>
      <c r="AH465" s="496"/>
      <c r="AI465" s="496"/>
      <c r="AJ465" s="496"/>
      <c r="AK465" s="496"/>
      <c r="AL465" s="496"/>
      <c r="AM465" s="496"/>
      <c r="AN465" s="496"/>
      <c r="AO465" s="496"/>
      <c r="AP465" s="496"/>
      <c r="AQ465" s="496"/>
      <c r="AR465" s="496"/>
      <c r="AS465" s="496"/>
      <c r="AT465" s="496"/>
      <c r="AU465" s="496"/>
      <c r="AV465" s="496"/>
      <c r="AW465" s="496"/>
      <c r="AX465" s="496"/>
      <c r="AY465" s="496"/>
      <c r="AZ465" s="496"/>
      <c r="BA465" s="496"/>
      <c r="BB465" s="496"/>
      <c r="BC465" s="496"/>
      <c r="BD465" s="496"/>
      <c r="BE465" s="496"/>
      <c r="BF465" s="496"/>
      <c r="BG465" s="496"/>
      <c r="BH465" s="496"/>
      <c r="BI465" s="496"/>
      <c r="BJ465" s="496"/>
      <c r="BK465" s="496"/>
      <c r="BL465" s="496"/>
      <c r="BM465" s="496"/>
      <c r="BN465" s="496"/>
      <c r="BO465" s="496"/>
      <c r="BP465" s="496"/>
      <c r="BQ465" s="496"/>
      <c r="BR465" s="496"/>
      <c r="BS465" s="496"/>
      <c r="BT465" s="496"/>
      <c r="BU465" s="496"/>
      <c r="BV465" s="496"/>
      <c r="BW465" s="496"/>
      <c r="BX465" s="496"/>
      <c r="BY465" s="496"/>
      <c r="BZ465" s="496"/>
      <c r="CA465" s="496"/>
      <c r="CB465" s="496"/>
      <c r="CC465" s="496"/>
      <c r="CD465" s="496"/>
      <c r="CE465" s="496"/>
      <c r="CF465" s="496"/>
      <c r="CG465" s="496"/>
      <c r="CH465" s="496"/>
      <c r="CI465" s="496"/>
      <c r="CJ465" s="496"/>
      <c r="CK465" s="496"/>
      <c r="CL465" s="496"/>
      <c r="CM465" s="496"/>
      <c r="CN465" s="496"/>
      <c r="CO465" s="496"/>
      <c r="CP465" s="496"/>
      <c r="CQ465" s="496"/>
      <c r="CR465" s="496"/>
      <c r="CS465" s="496"/>
      <c r="CT465" s="496"/>
      <c r="CU465" s="496"/>
      <c r="CV465" s="496"/>
      <c r="CW465" s="496"/>
      <c r="CX465" s="496"/>
      <c r="CY465" s="496"/>
      <c r="CZ465" s="496"/>
      <c r="DA465" s="496"/>
      <c r="DB465" s="496"/>
      <c r="DC465" s="496"/>
      <c r="DD465" s="496"/>
      <c r="DE465" s="496"/>
      <c r="DF465" s="496"/>
      <c r="DG465" s="496"/>
      <c r="DH465" s="496"/>
      <c r="DI465" s="496"/>
      <c r="DJ465" s="496"/>
      <c r="DK465" s="496"/>
      <c r="DL465" s="496"/>
      <c r="DM465" s="496"/>
      <c r="DN465" s="496"/>
      <c r="DO465" s="496"/>
      <c r="DP465" s="496"/>
      <c r="DQ465" s="496"/>
      <c r="DR465" s="496"/>
      <c r="DS465" s="496"/>
      <c r="DT465" s="496"/>
      <c r="DU465" s="496"/>
      <c r="DV465" s="496"/>
      <c r="DW465" s="496"/>
      <c r="DX465" s="496"/>
      <c r="DY465" s="496"/>
      <c r="DZ465" s="496"/>
      <c r="EA465" s="496"/>
      <c r="EB465" s="496"/>
      <c r="EC465" s="496"/>
      <c r="ED465" s="496"/>
      <c r="EE465" s="496"/>
      <c r="EF465" s="496"/>
      <c r="EG465" s="496"/>
      <c r="EH465" s="496"/>
      <c r="EI465" s="496"/>
      <c r="EJ465" s="496"/>
      <c r="EK465" s="496"/>
      <c r="EL465" s="496"/>
      <c r="EM465" s="496"/>
      <c r="EN465" s="496"/>
      <c r="EO465" s="496"/>
      <c r="EP465" s="496"/>
      <c r="EQ465" s="496"/>
      <c r="ER465" s="496"/>
      <c r="ES465" s="496"/>
      <c r="ET465" s="496"/>
      <c r="EU465" s="496"/>
      <c r="EV465" s="496"/>
      <c r="EW465" s="496"/>
      <c r="EX465" s="496"/>
      <c r="EY465" s="496"/>
      <c r="EZ465" s="496"/>
      <c r="FA465" s="496"/>
      <c r="FB465" s="496"/>
      <c r="FC465" s="496"/>
      <c r="FD465" s="496"/>
      <c r="FE465" s="496"/>
      <c r="FF465" s="496"/>
      <c r="FG465" s="496"/>
      <c r="FH465" s="496"/>
      <c r="FI465" s="496"/>
      <c r="FJ465" s="496"/>
      <c r="FK465" s="496"/>
      <c r="FL465" s="496"/>
      <c r="FM465" s="496"/>
      <c r="FN465" s="496"/>
      <c r="FO465" s="496"/>
      <c r="FP465" s="496"/>
      <c r="FQ465" s="496"/>
      <c r="FR465" s="496"/>
      <c r="FS465" s="496"/>
      <c r="FT465" s="496"/>
      <c r="FU465" s="496"/>
      <c r="FV465" s="496"/>
      <c r="FW465" s="496"/>
      <c r="FX465" s="496"/>
      <c r="FY465" s="496"/>
      <c r="FZ465" s="496"/>
      <c r="GA465" s="496"/>
      <c r="GB465" s="496"/>
      <c r="GC465" s="496"/>
      <c r="GD465" s="496"/>
      <c r="GE465" s="496"/>
      <c r="GF465" s="496"/>
      <c r="GG465" s="496"/>
      <c r="GH465" s="496"/>
      <c r="GI465" s="496"/>
      <c r="GJ465" s="496"/>
      <c r="GK465" s="496"/>
      <c r="GL465" s="496"/>
      <c r="GM465" s="496"/>
      <c r="GN465" s="496"/>
      <c r="GO465" s="496"/>
      <c r="GP465" s="496"/>
      <c r="GQ465" s="496"/>
      <c r="GR465" s="496"/>
      <c r="GS465" s="496"/>
      <c r="GT465" s="496"/>
      <c r="GU465" s="496"/>
      <c r="GV465" s="496"/>
      <c r="GW465" s="496"/>
      <c r="GX465" s="496"/>
      <c r="GY465" s="496"/>
      <c r="GZ465" s="496"/>
      <c r="HA465" s="496"/>
      <c r="HB465" s="496"/>
      <c r="HC465" s="496"/>
      <c r="HD465" s="496"/>
      <c r="HE465" s="496"/>
      <c r="HF465" s="496"/>
      <c r="HG465" s="496"/>
      <c r="HH465" s="496"/>
      <c r="HI465" s="496"/>
      <c r="HJ465" s="496"/>
      <c r="HK465" s="496"/>
      <c r="HL465" s="496"/>
      <c r="HM465" s="496"/>
      <c r="HN465" s="496"/>
      <c r="HO465" s="496"/>
      <c r="HP465" s="496"/>
      <c r="HQ465" s="496"/>
      <c r="HR465" s="496"/>
      <c r="HS465" s="496"/>
      <c r="HT465" s="496"/>
      <c r="HU465" s="496"/>
      <c r="HV465" s="496"/>
      <c r="HW465" s="496"/>
      <c r="HX465" s="496"/>
      <c r="HY465" s="496"/>
      <c r="HZ465" s="496"/>
      <c r="IA465" s="496"/>
      <c r="IB465" s="496"/>
      <c r="IC465" s="496"/>
      <c r="ID465" s="496"/>
      <c r="IE465" s="496"/>
      <c r="IF465" s="496"/>
      <c r="IG465" s="496"/>
      <c r="IH465" s="496"/>
      <c r="II465" s="496"/>
      <c r="IJ465" s="496"/>
      <c r="IK465" s="496"/>
      <c r="IL465" s="496"/>
      <c r="IM465" s="496"/>
      <c r="IN465" s="496"/>
      <c r="IO465" s="496"/>
      <c r="IP465" s="496"/>
      <c r="IQ465" s="496"/>
      <c r="IR465" s="496"/>
      <c r="IS465" s="496"/>
      <c r="IT465" s="496"/>
      <c r="IU465" s="496"/>
      <c r="IV465" s="496"/>
      <c r="IW465" s="496"/>
    </row>
    <row r="466" customFormat="false" ht="12.75" hidden="false" customHeight="false" outlineLevel="1" collapsed="false">
      <c r="A466" s="504"/>
      <c r="B466" s="503"/>
      <c r="C466" s="503"/>
      <c r="D466" s="503"/>
      <c r="E466" s="503"/>
      <c r="F466" s="503"/>
      <c r="G466" s="503"/>
      <c r="H466" s="503"/>
      <c r="I466" s="503"/>
      <c r="J466" s="503"/>
      <c r="K466" s="503"/>
      <c r="L466" s="503"/>
      <c r="M466" s="503"/>
      <c r="N466" s="503"/>
      <c r="O466" s="503"/>
      <c r="P466" s="503"/>
      <c r="Q466" s="503"/>
      <c r="R466" s="503"/>
      <c r="S466" s="503"/>
      <c r="T466" s="503"/>
      <c r="U466" s="503"/>
      <c r="V466" s="496"/>
      <c r="W466" s="496"/>
      <c r="X466" s="496"/>
      <c r="Y466" s="496"/>
      <c r="Z466" s="496"/>
      <c r="AA466" s="496"/>
      <c r="AB466" s="496"/>
      <c r="AC466" s="496"/>
      <c r="AD466" s="496"/>
      <c r="AE466" s="496"/>
      <c r="AF466" s="496"/>
      <c r="AG466" s="496"/>
      <c r="AH466" s="496"/>
      <c r="AI466" s="496"/>
      <c r="AJ466" s="496"/>
      <c r="AK466" s="496"/>
      <c r="AL466" s="496"/>
      <c r="AM466" s="496"/>
      <c r="AN466" s="496"/>
      <c r="AO466" s="496"/>
      <c r="AP466" s="496"/>
      <c r="AQ466" s="496"/>
      <c r="AR466" s="496"/>
      <c r="AS466" s="496"/>
      <c r="AT466" s="496"/>
      <c r="AU466" s="496"/>
      <c r="AV466" s="496"/>
      <c r="AW466" s="496"/>
      <c r="AX466" s="496"/>
      <c r="AY466" s="496"/>
      <c r="AZ466" s="496"/>
      <c r="BA466" s="496"/>
      <c r="BB466" s="496"/>
      <c r="BC466" s="496"/>
      <c r="BD466" s="496"/>
      <c r="BE466" s="496"/>
      <c r="BF466" s="496"/>
      <c r="BG466" s="496"/>
      <c r="BH466" s="496"/>
      <c r="BI466" s="496"/>
      <c r="BJ466" s="496"/>
      <c r="BK466" s="496"/>
      <c r="BL466" s="496"/>
      <c r="BM466" s="496"/>
      <c r="BN466" s="496"/>
      <c r="BO466" s="496"/>
      <c r="BP466" s="496"/>
      <c r="BQ466" s="496"/>
      <c r="BR466" s="496"/>
      <c r="BS466" s="496"/>
      <c r="BT466" s="496"/>
      <c r="BU466" s="496"/>
      <c r="BV466" s="496"/>
      <c r="BW466" s="496"/>
      <c r="BX466" s="496"/>
      <c r="BY466" s="496"/>
      <c r="BZ466" s="496"/>
      <c r="CA466" s="496"/>
      <c r="CB466" s="496"/>
      <c r="CC466" s="496"/>
      <c r="CD466" s="496"/>
      <c r="CE466" s="496"/>
      <c r="CF466" s="496"/>
      <c r="CG466" s="496"/>
      <c r="CH466" s="496"/>
      <c r="CI466" s="496"/>
      <c r="CJ466" s="496"/>
      <c r="CK466" s="496"/>
      <c r="CL466" s="496"/>
      <c r="CM466" s="496"/>
      <c r="CN466" s="496"/>
      <c r="CO466" s="496"/>
      <c r="CP466" s="496"/>
      <c r="CQ466" s="496"/>
      <c r="CR466" s="496"/>
      <c r="CS466" s="496"/>
      <c r="CT466" s="496"/>
      <c r="CU466" s="496"/>
      <c r="CV466" s="496"/>
      <c r="CW466" s="496"/>
      <c r="CX466" s="496"/>
      <c r="CY466" s="496"/>
      <c r="CZ466" s="496"/>
      <c r="DA466" s="496"/>
      <c r="DB466" s="496"/>
      <c r="DC466" s="496"/>
      <c r="DD466" s="496"/>
      <c r="DE466" s="496"/>
      <c r="DF466" s="496"/>
      <c r="DG466" s="496"/>
      <c r="DH466" s="496"/>
      <c r="DI466" s="496"/>
      <c r="DJ466" s="496"/>
      <c r="DK466" s="496"/>
      <c r="DL466" s="496"/>
      <c r="DM466" s="496"/>
      <c r="DN466" s="496"/>
      <c r="DO466" s="496"/>
      <c r="DP466" s="496"/>
      <c r="DQ466" s="496"/>
      <c r="DR466" s="496"/>
      <c r="DS466" s="496"/>
      <c r="DT466" s="496"/>
      <c r="DU466" s="496"/>
      <c r="DV466" s="496"/>
      <c r="DW466" s="496"/>
      <c r="DX466" s="496"/>
      <c r="DY466" s="496"/>
      <c r="DZ466" s="496"/>
      <c r="EA466" s="496"/>
      <c r="EB466" s="496"/>
      <c r="EC466" s="496"/>
      <c r="ED466" s="496"/>
      <c r="EE466" s="496"/>
      <c r="EF466" s="496"/>
      <c r="EG466" s="496"/>
      <c r="EH466" s="496"/>
      <c r="EI466" s="496"/>
      <c r="EJ466" s="496"/>
      <c r="EK466" s="496"/>
      <c r="EL466" s="496"/>
      <c r="EM466" s="496"/>
      <c r="EN466" s="496"/>
      <c r="EO466" s="496"/>
      <c r="EP466" s="496"/>
      <c r="EQ466" s="496"/>
      <c r="ER466" s="496"/>
      <c r="ES466" s="496"/>
      <c r="ET466" s="496"/>
      <c r="EU466" s="496"/>
      <c r="EV466" s="496"/>
      <c r="EW466" s="496"/>
      <c r="EX466" s="496"/>
      <c r="EY466" s="496"/>
      <c r="EZ466" s="496"/>
      <c r="FA466" s="496"/>
      <c r="FB466" s="496"/>
      <c r="FC466" s="496"/>
      <c r="FD466" s="496"/>
      <c r="FE466" s="496"/>
      <c r="FF466" s="496"/>
      <c r="FG466" s="496"/>
      <c r="FH466" s="496"/>
      <c r="FI466" s="496"/>
      <c r="FJ466" s="496"/>
      <c r="FK466" s="496"/>
      <c r="FL466" s="496"/>
      <c r="FM466" s="496"/>
      <c r="FN466" s="496"/>
      <c r="FO466" s="496"/>
      <c r="FP466" s="496"/>
      <c r="FQ466" s="496"/>
      <c r="FR466" s="496"/>
      <c r="FS466" s="496"/>
      <c r="FT466" s="496"/>
      <c r="FU466" s="496"/>
      <c r="FV466" s="496"/>
      <c r="FW466" s="496"/>
      <c r="FX466" s="496"/>
      <c r="FY466" s="496"/>
      <c r="FZ466" s="496"/>
      <c r="GA466" s="496"/>
      <c r="GB466" s="496"/>
      <c r="GC466" s="496"/>
      <c r="GD466" s="496"/>
      <c r="GE466" s="496"/>
      <c r="GF466" s="496"/>
      <c r="GG466" s="496"/>
      <c r="GH466" s="496"/>
      <c r="GI466" s="496"/>
      <c r="GJ466" s="496"/>
      <c r="GK466" s="496"/>
      <c r="GL466" s="496"/>
      <c r="GM466" s="496"/>
      <c r="GN466" s="496"/>
      <c r="GO466" s="496"/>
      <c r="GP466" s="496"/>
      <c r="GQ466" s="496"/>
      <c r="GR466" s="496"/>
      <c r="GS466" s="496"/>
      <c r="GT466" s="496"/>
      <c r="GU466" s="496"/>
      <c r="GV466" s="496"/>
      <c r="GW466" s="496"/>
      <c r="GX466" s="496"/>
      <c r="GY466" s="496"/>
      <c r="GZ466" s="496"/>
      <c r="HA466" s="496"/>
      <c r="HB466" s="496"/>
      <c r="HC466" s="496"/>
      <c r="HD466" s="496"/>
      <c r="HE466" s="496"/>
      <c r="HF466" s="496"/>
      <c r="HG466" s="496"/>
      <c r="HH466" s="496"/>
      <c r="HI466" s="496"/>
      <c r="HJ466" s="496"/>
      <c r="HK466" s="496"/>
      <c r="HL466" s="496"/>
      <c r="HM466" s="496"/>
      <c r="HN466" s="496"/>
      <c r="HO466" s="496"/>
      <c r="HP466" s="496"/>
      <c r="HQ466" s="496"/>
      <c r="HR466" s="496"/>
      <c r="HS466" s="496"/>
      <c r="HT466" s="496"/>
      <c r="HU466" s="496"/>
      <c r="HV466" s="496"/>
      <c r="HW466" s="496"/>
      <c r="HX466" s="496"/>
      <c r="HY466" s="496"/>
      <c r="HZ466" s="496"/>
      <c r="IA466" s="496"/>
      <c r="IB466" s="496"/>
      <c r="IC466" s="496"/>
      <c r="ID466" s="496"/>
      <c r="IE466" s="496"/>
      <c r="IF466" s="496"/>
      <c r="IG466" s="496"/>
      <c r="IH466" s="496"/>
      <c r="II466" s="496"/>
      <c r="IJ466" s="496"/>
      <c r="IK466" s="496"/>
      <c r="IL466" s="496"/>
      <c r="IM466" s="496"/>
      <c r="IN466" s="496"/>
      <c r="IO466" s="496"/>
      <c r="IP466" s="496"/>
      <c r="IQ466" s="496"/>
      <c r="IR466" s="496"/>
      <c r="IS466" s="496"/>
      <c r="IT466" s="496"/>
      <c r="IU466" s="496"/>
      <c r="IV466" s="496"/>
      <c r="IW466" s="496"/>
    </row>
    <row r="467" customFormat="false" ht="12.75" hidden="false" customHeight="false" outlineLevel="1" collapsed="false">
      <c r="A467" s="504"/>
      <c r="B467" s="503"/>
      <c r="C467" s="503"/>
      <c r="D467" s="503"/>
      <c r="E467" s="503"/>
      <c r="F467" s="503"/>
      <c r="G467" s="503"/>
      <c r="H467" s="503"/>
      <c r="I467" s="503"/>
      <c r="J467" s="503"/>
      <c r="K467" s="503"/>
      <c r="L467" s="503"/>
      <c r="M467" s="503"/>
      <c r="N467" s="503"/>
      <c r="O467" s="503"/>
      <c r="P467" s="503"/>
      <c r="Q467" s="503"/>
      <c r="R467" s="503"/>
      <c r="S467" s="503"/>
      <c r="T467" s="503"/>
      <c r="U467" s="503"/>
      <c r="V467" s="496"/>
      <c r="W467" s="496"/>
      <c r="X467" s="496"/>
      <c r="Y467" s="496"/>
      <c r="Z467" s="496"/>
      <c r="AA467" s="496"/>
      <c r="AB467" s="496"/>
      <c r="AC467" s="496"/>
      <c r="AD467" s="496"/>
      <c r="AE467" s="496"/>
      <c r="AF467" s="496"/>
      <c r="AG467" s="496"/>
      <c r="AH467" s="496"/>
      <c r="AI467" s="496"/>
      <c r="AJ467" s="496"/>
      <c r="AK467" s="496"/>
      <c r="AL467" s="496"/>
      <c r="AM467" s="496"/>
      <c r="AN467" s="496"/>
      <c r="AO467" s="496"/>
      <c r="AP467" s="496"/>
      <c r="AQ467" s="496"/>
      <c r="AR467" s="496"/>
      <c r="AS467" s="496"/>
      <c r="AT467" s="496"/>
      <c r="AU467" s="496"/>
      <c r="AV467" s="496"/>
      <c r="AW467" s="496"/>
      <c r="AX467" s="496"/>
      <c r="AY467" s="496"/>
      <c r="AZ467" s="496"/>
      <c r="BA467" s="496"/>
      <c r="BB467" s="496"/>
      <c r="BC467" s="496"/>
      <c r="BD467" s="496"/>
      <c r="BE467" s="496"/>
      <c r="BF467" s="496"/>
      <c r="BG467" s="496"/>
      <c r="BH467" s="496"/>
      <c r="BI467" s="496"/>
      <c r="BJ467" s="496"/>
      <c r="BK467" s="496"/>
      <c r="BL467" s="496"/>
      <c r="BM467" s="496"/>
      <c r="BN467" s="496"/>
      <c r="BO467" s="496"/>
      <c r="BP467" s="496"/>
      <c r="BQ467" s="496"/>
      <c r="BR467" s="496"/>
      <c r="BS467" s="496"/>
      <c r="BT467" s="496"/>
      <c r="BU467" s="496"/>
      <c r="BV467" s="496"/>
      <c r="BW467" s="496"/>
      <c r="BX467" s="496"/>
      <c r="BY467" s="496"/>
      <c r="BZ467" s="496"/>
      <c r="CA467" s="496"/>
      <c r="CB467" s="496"/>
      <c r="CC467" s="496"/>
      <c r="CD467" s="496"/>
      <c r="CE467" s="496"/>
      <c r="CF467" s="496"/>
      <c r="CG467" s="496"/>
      <c r="CH467" s="496"/>
      <c r="CI467" s="496"/>
      <c r="CJ467" s="496"/>
      <c r="CK467" s="496"/>
      <c r="CL467" s="496"/>
      <c r="CM467" s="496"/>
      <c r="CN467" s="496"/>
      <c r="CO467" s="496"/>
      <c r="CP467" s="496"/>
      <c r="CQ467" s="496"/>
      <c r="CR467" s="496"/>
      <c r="CS467" s="496"/>
      <c r="CT467" s="496"/>
      <c r="CU467" s="496"/>
      <c r="CV467" s="496"/>
      <c r="CW467" s="496"/>
      <c r="CX467" s="496"/>
      <c r="CY467" s="496"/>
      <c r="CZ467" s="496"/>
      <c r="DA467" s="496"/>
      <c r="DB467" s="496"/>
      <c r="DC467" s="496"/>
      <c r="DD467" s="496"/>
      <c r="DE467" s="496"/>
      <c r="DF467" s="496"/>
      <c r="DG467" s="496"/>
      <c r="DH467" s="496"/>
      <c r="DI467" s="496"/>
      <c r="DJ467" s="496"/>
      <c r="DK467" s="496"/>
      <c r="DL467" s="496"/>
      <c r="DM467" s="496"/>
      <c r="DN467" s="496"/>
      <c r="DO467" s="496"/>
      <c r="DP467" s="496"/>
      <c r="DQ467" s="496"/>
      <c r="DR467" s="496"/>
      <c r="DS467" s="496"/>
      <c r="DT467" s="496"/>
      <c r="DU467" s="496"/>
      <c r="DV467" s="496"/>
      <c r="DW467" s="496"/>
      <c r="DX467" s="496"/>
      <c r="DY467" s="496"/>
      <c r="DZ467" s="496"/>
      <c r="EA467" s="496"/>
      <c r="EB467" s="496"/>
      <c r="EC467" s="496"/>
      <c r="ED467" s="496"/>
      <c r="EE467" s="496"/>
      <c r="EF467" s="496"/>
      <c r="EG467" s="496"/>
      <c r="EH467" s="496"/>
      <c r="EI467" s="496"/>
      <c r="EJ467" s="496"/>
      <c r="EK467" s="496"/>
      <c r="EL467" s="496"/>
      <c r="EM467" s="496"/>
      <c r="EN467" s="496"/>
      <c r="EO467" s="496"/>
      <c r="EP467" s="496"/>
      <c r="EQ467" s="496"/>
      <c r="ER467" s="496"/>
      <c r="ES467" s="496"/>
      <c r="ET467" s="496"/>
      <c r="EU467" s="496"/>
      <c r="EV467" s="496"/>
      <c r="EW467" s="496"/>
      <c r="EX467" s="496"/>
      <c r="EY467" s="496"/>
      <c r="EZ467" s="496"/>
      <c r="FA467" s="496"/>
      <c r="FB467" s="496"/>
      <c r="FC467" s="496"/>
      <c r="FD467" s="496"/>
      <c r="FE467" s="496"/>
      <c r="FF467" s="496"/>
      <c r="FG467" s="496"/>
      <c r="FH467" s="496"/>
      <c r="FI467" s="496"/>
      <c r="FJ467" s="496"/>
      <c r="FK467" s="496"/>
      <c r="FL467" s="496"/>
      <c r="FM467" s="496"/>
      <c r="FN467" s="496"/>
      <c r="FO467" s="496"/>
      <c r="FP467" s="496"/>
      <c r="FQ467" s="496"/>
      <c r="FR467" s="496"/>
      <c r="FS467" s="496"/>
      <c r="FT467" s="496"/>
      <c r="FU467" s="496"/>
      <c r="FV467" s="496"/>
      <c r="FW467" s="496"/>
      <c r="FX467" s="496"/>
      <c r="FY467" s="496"/>
      <c r="FZ467" s="496"/>
      <c r="GA467" s="496"/>
      <c r="GB467" s="496"/>
      <c r="GC467" s="496"/>
      <c r="GD467" s="496"/>
      <c r="GE467" s="496"/>
      <c r="GF467" s="496"/>
      <c r="GG467" s="496"/>
      <c r="GH467" s="496"/>
      <c r="GI467" s="496"/>
      <c r="GJ467" s="496"/>
      <c r="GK467" s="496"/>
      <c r="GL467" s="496"/>
      <c r="GM467" s="496"/>
      <c r="GN467" s="496"/>
      <c r="GO467" s="496"/>
      <c r="GP467" s="496"/>
      <c r="GQ467" s="496"/>
      <c r="GR467" s="496"/>
      <c r="GS467" s="496"/>
      <c r="GT467" s="496"/>
      <c r="GU467" s="496"/>
      <c r="GV467" s="496"/>
      <c r="GW467" s="496"/>
      <c r="GX467" s="496"/>
      <c r="GY467" s="496"/>
      <c r="GZ467" s="496"/>
      <c r="HA467" s="496"/>
      <c r="HB467" s="496"/>
      <c r="HC467" s="496"/>
      <c r="HD467" s="496"/>
      <c r="HE467" s="496"/>
      <c r="HF467" s="496"/>
      <c r="HG467" s="496"/>
      <c r="HH467" s="496"/>
      <c r="HI467" s="496"/>
      <c r="HJ467" s="496"/>
      <c r="HK467" s="496"/>
      <c r="HL467" s="496"/>
      <c r="HM467" s="496"/>
      <c r="HN467" s="496"/>
      <c r="HO467" s="496"/>
      <c r="HP467" s="496"/>
      <c r="HQ467" s="496"/>
      <c r="HR467" s="496"/>
      <c r="HS467" s="496"/>
      <c r="HT467" s="496"/>
      <c r="HU467" s="496"/>
      <c r="HV467" s="496"/>
      <c r="HW467" s="496"/>
      <c r="HX467" s="496"/>
      <c r="HY467" s="496"/>
      <c r="HZ467" s="496"/>
      <c r="IA467" s="496"/>
      <c r="IB467" s="496"/>
      <c r="IC467" s="496"/>
      <c r="ID467" s="496"/>
      <c r="IE467" s="496"/>
      <c r="IF467" s="496"/>
      <c r="IG467" s="496"/>
      <c r="IH467" s="496"/>
      <c r="II467" s="496"/>
      <c r="IJ467" s="496"/>
      <c r="IK467" s="496"/>
      <c r="IL467" s="496"/>
      <c r="IM467" s="496"/>
      <c r="IN467" s="496"/>
      <c r="IO467" s="496"/>
      <c r="IP467" s="496"/>
      <c r="IQ467" s="496"/>
      <c r="IR467" s="496"/>
      <c r="IS467" s="496"/>
      <c r="IT467" s="496"/>
      <c r="IU467" s="496"/>
      <c r="IV467" s="496"/>
      <c r="IW467" s="496"/>
    </row>
    <row r="468" customFormat="false" ht="12.75" hidden="false" customHeight="false" outlineLevel="1" collapsed="false">
      <c r="A468" s="504"/>
      <c r="B468" s="503"/>
      <c r="C468" s="503"/>
      <c r="D468" s="503"/>
      <c r="E468" s="503"/>
      <c r="F468" s="503"/>
      <c r="G468" s="503"/>
      <c r="H468" s="503"/>
      <c r="I468" s="503"/>
      <c r="J468" s="503"/>
      <c r="K468" s="503"/>
      <c r="L468" s="503"/>
      <c r="M468" s="503"/>
      <c r="N468" s="503"/>
      <c r="O468" s="503"/>
      <c r="P468" s="503"/>
      <c r="Q468" s="503"/>
      <c r="R468" s="503"/>
      <c r="S468" s="503"/>
      <c r="T468" s="503"/>
      <c r="U468" s="503"/>
      <c r="V468" s="496"/>
      <c r="W468" s="496"/>
      <c r="X468" s="496"/>
      <c r="Y468" s="496"/>
      <c r="Z468" s="496"/>
      <c r="AA468" s="496"/>
      <c r="AB468" s="496"/>
      <c r="AC468" s="496"/>
      <c r="AD468" s="496"/>
      <c r="AE468" s="496"/>
      <c r="AF468" s="496"/>
      <c r="AG468" s="496"/>
      <c r="AH468" s="496"/>
      <c r="AI468" s="496"/>
      <c r="AJ468" s="496"/>
      <c r="AK468" s="496"/>
      <c r="AL468" s="496"/>
      <c r="AM468" s="496"/>
      <c r="AN468" s="496"/>
      <c r="AO468" s="496"/>
      <c r="AP468" s="496"/>
      <c r="AQ468" s="496"/>
      <c r="AR468" s="496"/>
      <c r="AS468" s="496"/>
      <c r="AT468" s="496"/>
      <c r="AU468" s="496"/>
      <c r="AV468" s="496"/>
      <c r="AW468" s="496"/>
      <c r="AX468" s="496"/>
      <c r="AY468" s="496"/>
      <c r="AZ468" s="496"/>
      <c r="BA468" s="496"/>
      <c r="BB468" s="496"/>
      <c r="BC468" s="496"/>
      <c r="BD468" s="496"/>
      <c r="BE468" s="496"/>
      <c r="BF468" s="496"/>
      <c r="BG468" s="496"/>
      <c r="BH468" s="496"/>
      <c r="BI468" s="496"/>
      <c r="BJ468" s="496"/>
      <c r="BK468" s="496"/>
      <c r="BL468" s="496"/>
      <c r="BM468" s="496"/>
      <c r="BN468" s="496"/>
      <c r="BO468" s="496"/>
      <c r="BP468" s="496"/>
      <c r="BQ468" s="496"/>
      <c r="BR468" s="496"/>
      <c r="BS468" s="496"/>
      <c r="BT468" s="496"/>
      <c r="BU468" s="496"/>
      <c r="BV468" s="496"/>
      <c r="BW468" s="496"/>
      <c r="BX468" s="496"/>
      <c r="BY468" s="496"/>
      <c r="BZ468" s="496"/>
      <c r="CA468" s="496"/>
      <c r="CB468" s="496"/>
      <c r="CC468" s="496"/>
      <c r="CD468" s="496"/>
      <c r="CE468" s="496"/>
      <c r="CF468" s="496"/>
      <c r="CG468" s="496"/>
      <c r="CH468" s="496"/>
      <c r="CI468" s="496"/>
      <c r="CJ468" s="496"/>
      <c r="CK468" s="496"/>
      <c r="CL468" s="496"/>
      <c r="CM468" s="496"/>
      <c r="CN468" s="496"/>
      <c r="CO468" s="496"/>
      <c r="CP468" s="496"/>
      <c r="CQ468" s="496"/>
      <c r="CR468" s="496"/>
      <c r="CS468" s="496"/>
      <c r="CT468" s="496"/>
      <c r="CU468" s="496"/>
      <c r="CV468" s="496"/>
      <c r="CW468" s="496"/>
      <c r="CX468" s="496"/>
      <c r="CY468" s="496"/>
      <c r="CZ468" s="496"/>
      <c r="DA468" s="496"/>
      <c r="DB468" s="496"/>
      <c r="DC468" s="496"/>
      <c r="DD468" s="496"/>
      <c r="DE468" s="496"/>
      <c r="DF468" s="496"/>
      <c r="DG468" s="496"/>
      <c r="DH468" s="496"/>
      <c r="DI468" s="496"/>
      <c r="DJ468" s="496"/>
      <c r="DK468" s="496"/>
      <c r="DL468" s="496"/>
      <c r="DM468" s="496"/>
      <c r="DN468" s="496"/>
      <c r="DO468" s="496"/>
      <c r="DP468" s="496"/>
      <c r="DQ468" s="496"/>
      <c r="DR468" s="496"/>
      <c r="DS468" s="496"/>
      <c r="DT468" s="496"/>
      <c r="DU468" s="496"/>
      <c r="DV468" s="496"/>
      <c r="DW468" s="496"/>
      <c r="DX468" s="496"/>
      <c r="DY468" s="496"/>
      <c r="DZ468" s="496"/>
      <c r="EA468" s="496"/>
      <c r="EB468" s="496"/>
      <c r="EC468" s="496"/>
      <c r="ED468" s="496"/>
      <c r="EE468" s="496"/>
      <c r="EF468" s="496"/>
      <c r="EG468" s="496"/>
      <c r="EH468" s="496"/>
      <c r="EI468" s="496"/>
      <c r="EJ468" s="496"/>
      <c r="EK468" s="496"/>
      <c r="EL468" s="496"/>
      <c r="EM468" s="496"/>
      <c r="EN468" s="496"/>
      <c r="EO468" s="496"/>
      <c r="EP468" s="496"/>
      <c r="EQ468" s="496"/>
      <c r="ER468" s="496"/>
      <c r="ES468" s="496"/>
      <c r="ET468" s="496"/>
      <c r="EU468" s="496"/>
      <c r="EV468" s="496"/>
      <c r="EW468" s="496"/>
      <c r="EX468" s="496"/>
      <c r="EY468" s="496"/>
      <c r="EZ468" s="496"/>
      <c r="FA468" s="496"/>
      <c r="FB468" s="496"/>
      <c r="FC468" s="496"/>
      <c r="FD468" s="496"/>
      <c r="FE468" s="496"/>
      <c r="FF468" s="496"/>
      <c r="FG468" s="496"/>
      <c r="FH468" s="496"/>
      <c r="FI468" s="496"/>
      <c r="FJ468" s="496"/>
      <c r="FK468" s="496"/>
      <c r="FL468" s="496"/>
      <c r="FM468" s="496"/>
      <c r="FN468" s="496"/>
      <c r="FO468" s="496"/>
      <c r="FP468" s="496"/>
      <c r="FQ468" s="496"/>
      <c r="FR468" s="496"/>
      <c r="FS468" s="496"/>
      <c r="FT468" s="496"/>
      <c r="FU468" s="496"/>
      <c r="FV468" s="496"/>
      <c r="FW468" s="496"/>
      <c r="FX468" s="496"/>
      <c r="FY468" s="496"/>
      <c r="FZ468" s="496"/>
      <c r="GA468" s="496"/>
      <c r="GB468" s="496"/>
      <c r="GC468" s="496"/>
      <c r="GD468" s="496"/>
      <c r="GE468" s="496"/>
      <c r="GF468" s="496"/>
      <c r="GG468" s="496"/>
      <c r="GH468" s="496"/>
      <c r="GI468" s="496"/>
      <c r="GJ468" s="496"/>
      <c r="GK468" s="496"/>
      <c r="GL468" s="496"/>
      <c r="GM468" s="496"/>
      <c r="GN468" s="496"/>
      <c r="GO468" s="496"/>
      <c r="GP468" s="496"/>
      <c r="GQ468" s="496"/>
      <c r="GR468" s="496"/>
      <c r="GS468" s="496"/>
      <c r="GT468" s="496"/>
      <c r="GU468" s="496"/>
      <c r="GV468" s="496"/>
      <c r="GW468" s="496"/>
      <c r="GX468" s="496"/>
      <c r="GY468" s="496"/>
      <c r="GZ468" s="496"/>
      <c r="HA468" s="496"/>
      <c r="HB468" s="496"/>
      <c r="HC468" s="496"/>
      <c r="HD468" s="496"/>
      <c r="HE468" s="496"/>
      <c r="HF468" s="496"/>
      <c r="HG468" s="496"/>
      <c r="HH468" s="496"/>
      <c r="HI468" s="496"/>
      <c r="HJ468" s="496"/>
      <c r="HK468" s="496"/>
      <c r="HL468" s="496"/>
      <c r="HM468" s="496"/>
      <c r="HN468" s="496"/>
      <c r="HO468" s="496"/>
      <c r="HP468" s="496"/>
      <c r="HQ468" s="496"/>
      <c r="HR468" s="496"/>
      <c r="HS468" s="496"/>
      <c r="HT468" s="496"/>
      <c r="HU468" s="496"/>
      <c r="HV468" s="496"/>
      <c r="HW468" s="496"/>
      <c r="HX468" s="496"/>
      <c r="HY468" s="496"/>
      <c r="HZ468" s="496"/>
      <c r="IA468" s="496"/>
      <c r="IB468" s="496"/>
      <c r="IC468" s="496"/>
      <c r="ID468" s="496"/>
      <c r="IE468" s="496"/>
      <c r="IF468" s="496"/>
      <c r="IG468" s="496"/>
      <c r="IH468" s="496"/>
      <c r="II468" s="496"/>
      <c r="IJ468" s="496"/>
      <c r="IK468" s="496"/>
      <c r="IL468" s="496"/>
      <c r="IM468" s="496"/>
      <c r="IN468" s="496"/>
      <c r="IO468" s="496"/>
      <c r="IP468" s="496"/>
      <c r="IQ468" s="496"/>
      <c r="IR468" s="496"/>
      <c r="IS468" s="496"/>
      <c r="IT468" s="496"/>
      <c r="IU468" s="496"/>
      <c r="IV468" s="496"/>
      <c r="IW468" s="496"/>
    </row>
    <row r="469" customFormat="false" ht="12.75" hidden="false" customHeight="false" outlineLevel="1" collapsed="false">
      <c r="A469" s="504"/>
      <c r="B469" s="503"/>
      <c r="C469" s="503"/>
      <c r="D469" s="503"/>
      <c r="E469" s="503"/>
      <c r="F469" s="503"/>
      <c r="G469" s="503"/>
      <c r="H469" s="503"/>
      <c r="I469" s="503"/>
      <c r="J469" s="503"/>
      <c r="K469" s="503"/>
      <c r="L469" s="503"/>
      <c r="M469" s="503"/>
      <c r="N469" s="503"/>
      <c r="O469" s="503"/>
      <c r="P469" s="503"/>
      <c r="Q469" s="503"/>
      <c r="R469" s="503"/>
      <c r="S469" s="503"/>
      <c r="T469" s="503"/>
      <c r="U469" s="503"/>
      <c r="V469" s="496"/>
      <c r="W469" s="496"/>
      <c r="X469" s="496"/>
      <c r="Y469" s="496"/>
      <c r="Z469" s="496"/>
      <c r="AA469" s="496"/>
      <c r="AB469" s="496"/>
      <c r="AC469" s="496"/>
      <c r="AD469" s="496"/>
      <c r="AE469" s="496"/>
      <c r="AF469" s="496"/>
      <c r="AG469" s="496"/>
      <c r="AH469" s="496"/>
      <c r="AI469" s="496"/>
      <c r="AJ469" s="496"/>
      <c r="AK469" s="496"/>
      <c r="AL469" s="496"/>
      <c r="AM469" s="496"/>
      <c r="AN469" s="496"/>
      <c r="AO469" s="496"/>
      <c r="AP469" s="496"/>
      <c r="AQ469" s="496"/>
      <c r="AR469" s="496"/>
      <c r="AS469" s="496"/>
      <c r="AT469" s="496"/>
      <c r="AU469" s="496"/>
      <c r="AV469" s="496"/>
      <c r="AW469" s="496"/>
      <c r="AX469" s="496"/>
      <c r="AY469" s="496"/>
      <c r="AZ469" s="496"/>
      <c r="BA469" s="496"/>
      <c r="BB469" s="496"/>
      <c r="BC469" s="496"/>
      <c r="BD469" s="496"/>
      <c r="BE469" s="496"/>
      <c r="BF469" s="496"/>
      <c r="BG469" s="496"/>
      <c r="BH469" s="496"/>
      <c r="BI469" s="496"/>
      <c r="BJ469" s="496"/>
      <c r="BK469" s="496"/>
      <c r="BL469" s="496"/>
      <c r="BM469" s="496"/>
      <c r="BN469" s="496"/>
      <c r="BO469" s="496"/>
      <c r="BP469" s="496"/>
      <c r="BQ469" s="496"/>
      <c r="BR469" s="496"/>
      <c r="BS469" s="496"/>
      <c r="BT469" s="496"/>
      <c r="BU469" s="496"/>
      <c r="BV469" s="496"/>
      <c r="BW469" s="496"/>
      <c r="BX469" s="496"/>
      <c r="BY469" s="496"/>
      <c r="BZ469" s="496"/>
      <c r="CA469" s="496"/>
      <c r="CB469" s="496"/>
      <c r="CC469" s="496"/>
      <c r="CD469" s="496"/>
      <c r="CE469" s="496"/>
      <c r="CF469" s="496"/>
      <c r="CG469" s="496"/>
      <c r="CH469" s="496"/>
      <c r="CI469" s="496"/>
      <c r="CJ469" s="496"/>
      <c r="CK469" s="496"/>
      <c r="CL469" s="496"/>
      <c r="CM469" s="496"/>
      <c r="CN469" s="496"/>
      <c r="CO469" s="496"/>
      <c r="CP469" s="496"/>
      <c r="CQ469" s="496"/>
      <c r="CR469" s="496"/>
      <c r="CS469" s="496"/>
      <c r="CT469" s="496"/>
      <c r="CU469" s="496"/>
      <c r="CV469" s="496"/>
      <c r="CW469" s="496"/>
      <c r="CX469" s="496"/>
      <c r="CY469" s="496"/>
      <c r="CZ469" s="496"/>
      <c r="DA469" s="496"/>
      <c r="DB469" s="496"/>
      <c r="DC469" s="496"/>
      <c r="DD469" s="496"/>
      <c r="DE469" s="496"/>
      <c r="DF469" s="496"/>
      <c r="DG469" s="496"/>
      <c r="DH469" s="496"/>
      <c r="DI469" s="496"/>
      <c r="DJ469" s="496"/>
      <c r="DK469" s="496"/>
      <c r="DL469" s="496"/>
      <c r="DM469" s="496"/>
      <c r="DN469" s="496"/>
      <c r="DO469" s="496"/>
      <c r="DP469" s="496"/>
      <c r="DQ469" s="496"/>
      <c r="DR469" s="496"/>
      <c r="DS469" s="496"/>
      <c r="DT469" s="496"/>
      <c r="DU469" s="496"/>
      <c r="DV469" s="496"/>
      <c r="DW469" s="496"/>
      <c r="DX469" s="496"/>
      <c r="DY469" s="496"/>
      <c r="DZ469" s="496"/>
      <c r="EA469" s="496"/>
      <c r="EB469" s="496"/>
      <c r="EC469" s="496"/>
      <c r="ED469" s="496"/>
      <c r="EE469" s="496"/>
      <c r="EF469" s="496"/>
      <c r="EG469" s="496"/>
      <c r="EH469" s="496"/>
      <c r="EI469" s="496"/>
      <c r="EJ469" s="496"/>
      <c r="EK469" s="496"/>
      <c r="EL469" s="496"/>
      <c r="EM469" s="496"/>
      <c r="EN469" s="496"/>
      <c r="EO469" s="496"/>
      <c r="EP469" s="496"/>
      <c r="EQ469" s="496"/>
      <c r="ER469" s="496"/>
      <c r="ES469" s="496"/>
      <c r="ET469" s="496"/>
      <c r="EU469" s="496"/>
      <c r="EV469" s="496"/>
      <c r="EW469" s="496"/>
      <c r="EX469" s="496"/>
      <c r="EY469" s="496"/>
      <c r="EZ469" s="496"/>
      <c r="FA469" s="496"/>
      <c r="FB469" s="496"/>
      <c r="FC469" s="496"/>
      <c r="FD469" s="496"/>
      <c r="FE469" s="496"/>
      <c r="FF469" s="496"/>
      <c r="FG469" s="496"/>
      <c r="FH469" s="496"/>
      <c r="FI469" s="496"/>
      <c r="FJ469" s="496"/>
      <c r="FK469" s="496"/>
      <c r="FL469" s="496"/>
      <c r="FM469" s="496"/>
      <c r="FN469" s="496"/>
      <c r="FO469" s="496"/>
      <c r="FP469" s="496"/>
      <c r="FQ469" s="496"/>
      <c r="FR469" s="496"/>
      <c r="FS469" s="496"/>
      <c r="FT469" s="496"/>
      <c r="FU469" s="496"/>
      <c r="FV469" s="496"/>
      <c r="FW469" s="496"/>
      <c r="FX469" s="496"/>
      <c r="FY469" s="496"/>
      <c r="FZ469" s="496"/>
      <c r="GA469" s="496"/>
      <c r="GB469" s="496"/>
      <c r="GC469" s="496"/>
      <c r="GD469" s="496"/>
      <c r="GE469" s="496"/>
      <c r="GF469" s="496"/>
      <c r="GG469" s="496"/>
      <c r="GH469" s="496"/>
      <c r="GI469" s="496"/>
      <c r="GJ469" s="496"/>
      <c r="GK469" s="496"/>
      <c r="GL469" s="496"/>
      <c r="GM469" s="496"/>
      <c r="GN469" s="496"/>
      <c r="GO469" s="496"/>
      <c r="GP469" s="496"/>
      <c r="GQ469" s="496"/>
      <c r="GR469" s="496"/>
      <c r="GS469" s="496"/>
      <c r="GT469" s="496"/>
      <c r="GU469" s="496"/>
      <c r="GV469" s="496"/>
      <c r="GW469" s="496"/>
      <c r="GX469" s="496"/>
      <c r="GY469" s="496"/>
      <c r="GZ469" s="496"/>
      <c r="HA469" s="496"/>
      <c r="HB469" s="496"/>
      <c r="HC469" s="496"/>
      <c r="HD469" s="496"/>
      <c r="HE469" s="496"/>
      <c r="HF469" s="496"/>
      <c r="HG469" s="496"/>
      <c r="HH469" s="496"/>
      <c r="HI469" s="496"/>
      <c r="HJ469" s="496"/>
      <c r="HK469" s="496"/>
      <c r="HL469" s="496"/>
      <c r="HM469" s="496"/>
      <c r="HN469" s="496"/>
      <c r="HO469" s="496"/>
      <c r="HP469" s="496"/>
      <c r="HQ469" s="496"/>
      <c r="HR469" s="496"/>
      <c r="HS469" s="496"/>
      <c r="HT469" s="496"/>
      <c r="HU469" s="496"/>
      <c r="HV469" s="496"/>
      <c r="HW469" s="496"/>
      <c r="HX469" s="496"/>
      <c r="HY469" s="496"/>
      <c r="HZ469" s="496"/>
      <c r="IA469" s="496"/>
      <c r="IB469" s="496"/>
      <c r="IC469" s="496"/>
      <c r="ID469" s="496"/>
      <c r="IE469" s="496"/>
      <c r="IF469" s="496"/>
      <c r="IG469" s="496"/>
      <c r="IH469" s="496"/>
      <c r="II469" s="496"/>
      <c r="IJ469" s="496"/>
      <c r="IK469" s="496"/>
      <c r="IL469" s="496"/>
      <c r="IM469" s="496"/>
      <c r="IN469" s="496"/>
      <c r="IO469" s="496"/>
      <c r="IP469" s="496"/>
      <c r="IQ469" s="496"/>
      <c r="IR469" s="496"/>
      <c r="IS469" s="496"/>
      <c r="IT469" s="496"/>
      <c r="IU469" s="496"/>
      <c r="IV469" s="496"/>
      <c r="IW469" s="496"/>
    </row>
    <row r="470" customFormat="false" ht="12.75" hidden="false" customHeight="false" outlineLevel="1" collapsed="false">
      <c r="A470" s="458"/>
      <c r="B470" s="503"/>
      <c r="C470" s="503"/>
      <c r="D470" s="503"/>
      <c r="E470" s="503"/>
      <c r="F470" s="503"/>
      <c r="G470" s="503"/>
      <c r="H470" s="503"/>
      <c r="I470" s="503"/>
      <c r="J470" s="503"/>
      <c r="K470" s="503"/>
      <c r="L470" s="503"/>
      <c r="M470" s="503"/>
      <c r="N470" s="503"/>
      <c r="O470" s="503"/>
      <c r="P470" s="503"/>
      <c r="Q470" s="503"/>
      <c r="R470" s="503"/>
      <c r="S470" s="503"/>
      <c r="T470" s="503"/>
      <c r="U470" s="503"/>
      <c r="V470" s="496"/>
      <c r="W470" s="496"/>
      <c r="X470" s="496"/>
      <c r="Y470" s="496"/>
      <c r="Z470" s="496"/>
      <c r="AA470" s="496"/>
      <c r="AB470" s="496"/>
      <c r="AC470" s="496"/>
      <c r="AD470" s="496"/>
      <c r="AE470" s="496"/>
      <c r="AF470" s="496"/>
      <c r="AG470" s="496"/>
      <c r="AH470" s="496"/>
      <c r="AI470" s="496"/>
      <c r="AJ470" s="496"/>
      <c r="AK470" s="496"/>
      <c r="AL470" s="496"/>
      <c r="AM470" s="496"/>
      <c r="AN470" s="496"/>
      <c r="AO470" s="496"/>
      <c r="AP470" s="496"/>
      <c r="AQ470" s="496"/>
      <c r="AR470" s="496"/>
      <c r="AS470" s="496"/>
      <c r="AT470" s="496"/>
      <c r="AU470" s="496"/>
      <c r="AV470" s="496"/>
      <c r="AW470" s="496"/>
      <c r="AX470" s="496"/>
      <c r="AY470" s="496"/>
      <c r="AZ470" s="496"/>
      <c r="BA470" s="496"/>
      <c r="BB470" s="496"/>
      <c r="BC470" s="496"/>
      <c r="BD470" s="496"/>
      <c r="BE470" s="496"/>
      <c r="BF470" s="496"/>
      <c r="BG470" s="496"/>
      <c r="BH470" s="496"/>
      <c r="BI470" s="496"/>
      <c r="BJ470" s="496"/>
      <c r="BK470" s="496"/>
      <c r="BL470" s="496"/>
      <c r="BM470" s="496"/>
      <c r="BN470" s="496"/>
      <c r="BO470" s="496"/>
      <c r="BP470" s="496"/>
      <c r="BQ470" s="496"/>
      <c r="BR470" s="496"/>
      <c r="BS470" s="496"/>
      <c r="BT470" s="496"/>
      <c r="BU470" s="496"/>
      <c r="BV470" s="496"/>
      <c r="BW470" s="496"/>
      <c r="BX470" s="496"/>
      <c r="BY470" s="496"/>
      <c r="BZ470" s="496"/>
      <c r="CA470" s="496"/>
      <c r="CB470" s="496"/>
      <c r="CC470" s="496"/>
      <c r="CD470" s="496"/>
      <c r="CE470" s="496"/>
      <c r="CF470" s="496"/>
      <c r="CG470" s="496"/>
      <c r="CH470" s="496"/>
      <c r="CI470" s="496"/>
      <c r="CJ470" s="496"/>
      <c r="CK470" s="496"/>
      <c r="CL470" s="496"/>
      <c r="CM470" s="496"/>
      <c r="CN470" s="496"/>
      <c r="CO470" s="496"/>
      <c r="CP470" s="496"/>
      <c r="CQ470" s="496"/>
      <c r="CR470" s="496"/>
      <c r="CS470" s="496"/>
      <c r="CT470" s="496"/>
      <c r="CU470" s="496"/>
      <c r="CV470" s="496"/>
      <c r="CW470" s="496"/>
      <c r="CX470" s="496"/>
      <c r="CY470" s="496"/>
      <c r="CZ470" s="496"/>
      <c r="DA470" s="496"/>
      <c r="DB470" s="496"/>
      <c r="DC470" s="496"/>
      <c r="DD470" s="496"/>
      <c r="DE470" s="496"/>
      <c r="DF470" s="496"/>
      <c r="DG470" s="496"/>
      <c r="DH470" s="496"/>
      <c r="DI470" s="496"/>
      <c r="DJ470" s="496"/>
      <c r="DK470" s="496"/>
      <c r="DL470" s="496"/>
      <c r="DM470" s="496"/>
      <c r="DN470" s="496"/>
      <c r="DO470" s="496"/>
      <c r="DP470" s="496"/>
      <c r="DQ470" s="496"/>
      <c r="DR470" s="496"/>
      <c r="DS470" s="496"/>
      <c r="DT470" s="496"/>
      <c r="DU470" s="496"/>
      <c r="DV470" s="496"/>
      <c r="DW470" s="496"/>
      <c r="DX470" s="496"/>
      <c r="DY470" s="496"/>
      <c r="DZ470" s="496"/>
      <c r="EA470" s="496"/>
      <c r="EB470" s="496"/>
      <c r="EC470" s="496"/>
      <c r="ED470" s="496"/>
      <c r="EE470" s="496"/>
      <c r="EF470" s="496"/>
      <c r="EG470" s="496"/>
      <c r="EH470" s="496"/>
      <c r="EI470" s="496"/>
      <c r="EJ470" s="496"/>
      <c r="EK470" s="496"/>
      <c r="EL470" s="496"/>
      <c r="EM470" s="496"/>
      <c r="EN470" s="496"/>
      <c r="EO470" s="496"/>
      <c r="EP470" s="496"/>
      <c r="EQ470" s="496"/>
      <c r="ER470" s="496"/>
      <c r="ES470" s="496"/>
      <c r="ET470" s="496"/>
      <c r="EU470" s="496"/>
      <c r="EV470" s="496"/>
      <c r="EW470" s="496"/>
      <c r="EX470" s="496"/>
      <c r="EY470" s="496"/>
      <c r="EZ470" s="496"/>
      <c r="FA470" s="496"/>
      <c r="FB470" s="496"/>
      <c r="FC470" s="496"/>
      <c r="FD470" s="496"/>
      <c r="FE470" s="496"/>
      <c r="FF470" s="496"/>
      <c r="FG470" s="496"/>
      <c r="FH470" s="496"/>
      <c r="FI470" s="496"/>
      <c r="FJ470" s="496"/>
      <c r="FK470" s="496"/>
      <c r="FL470" s="496"/>
      <c r="FM470" s="496"/>
      <c r="FN470" s="496"/>
      <c r="FO470" s="496"/>
      <c r="FP470" s="496"/>
      <c r="FQ470" s="496"/>
      <c r="FR470" s="496"/>
      <c r="FS470" s="496"/>
      <c r="FT470" s="496"/>
      <c r="FU470" s="496"/>
      <c r="FV470" s="496"/>
      <c r="FW470" s="496"/>
      <c r="FX470" s="496"/>
      <c r="FY470" s="496"/>
      <c r="FZ470" s="496"/>
      <c r="GA470" s="496"/>
      <c r="GB470" s="496"/>
      <c r="GC470" s="496"/>
      <c r="GD470" s="496"/>
      <c r="GE470" s="496"/>
      <c r="GF470" s="496"/>
      <c r="GG470" s="496"/>
      <c r="GH470" s="496"/>
      <c r="GI470" s="496"/>
      <c r="GJ470" s="496"/>
      <c r="GK470" s="496"/>
      <c r="GL470" s="496"/>
      <c r="GM470" s="496"/>
      <c r="GN470" s="496"/>
      <c r="GO470" s="496"/>
      <c r="GP470" s="496"/>
      <c r="GQ470" s="496"/>
      <c r="GR470" s="496"/>
      <c r="GS470" s="496"/>
      <c r="GT470" s="496"/>
      <c r="GU470" s="496"/>
      <c r="GV470" s="496"/>
      <c r="GW470" s="496"/>
      <c r="GX470" s="496"/>
      <c r="GY470" s="496"/>
      <c r="GZ470" s="496"/>
      <c r="HA470" s="496"/>
      <c r="HB470" s="496"/>
      <c r="HC470" s="496"/>
      <c r="HD470" s="496"/>
      <c r="HE470" s="496"/>
      <c r="HF470" s="496"/>
      <c r="HG470" s="496"/>
      <c r="HH470" s="496"/>
      <c r="HI470" s="496"/>
      <c r="HJ470" s="496"/>
      <c r="HK470" s="496"/>
      <c r="HL470" s="496"/>
      <c r="HM470" s="496"/>
      <c r="HN470" s="496"/>
      <c r="HO470" s="496"/>
      <c r="HP470" s="496"/>
      <c r="HQ470" s="496"/>
      <c r="HR470" s="496"/>
      <c r="HS470" s="496"/>
      <c r="HT470" s="496"/>
      <c r="HU470" s="496"/>
      <c r="HV470" s="496"/>
      <c r="HW470" s="496"/>
      <c r="HX470" s="496"/>
      <c r="HY470" s="496"/>
      <c r="HZ470" s="496"/>
      <c r="IA470" s="496"/>
      <c r="IB470" s="496"/>
      <c r="IC470" s="496"/>
      <c r="ID470" s="496"/>
      <c r="IE470" s="496"/>
      <c r="IF470" s="496"/>
      <c r="IG470" s="496"/>
      <c r="IH470" s="496"/>
      <c r="II470" s="496"/>
      <c r="IJ470" s="496"/>
      <c r="IK470" s="496"/>
      <c r="IL470" s="496"/>
      <c r="IM470" s="496"/>
      <c r="IN470" s="496"/>
      <c r="IO470" s="496"/>
      <c r="IP470" s="496"/>
      <c r="IQ470" s="496"/>
      <c r="IR470" s="496"/>
      <c r="IS470" s="496"/>
      <c r="IT470" s="496"/>
      <c r="IU470" s="496"/>
      <c r="IV470" s="496"/>
      <c r="IW470" s="496"/>
    </row>
    <row r="471" customFormat="false" ht="12.75" hidden="false" customHeight="false" outlineLevel="1" collapsed="false">
      <c r="A471" s="504"/>
      <c r="B471" s="503"/>
      <c r="C471" s="503"/>
      <c r="D471" s="503"/>
      <c r="E471" s="503"/>
      <c r="F471" s="503"/>
      <c r="G471" s="503"/>
      <c r="H471" s="503"/>
      <c r="I471" s="503"/>
      <c r="J471" s="503"/>
      <c r="K471" s="503"/>
      <c r="L471" s="503"/>
      <c r="M471" s="503"/>
      <c r="N471" s="503"/>
      <c r="O471" s="503"/>
      <c r="P471" s="503"/>
      <c r="Q471" s="503"/>
      <c r="R471" s="503"/>
      <c r="S471" s="503"/>
      <c r="T471" s="503"/>
      <c r="U471" s="503"/>
      <c r="V471" s="496"/>
      <c r="W471" s="496"/>
      <c r="X471" s="496"/>
      <c r="Y471" s="496"/>
      <c r="Z471" s="496"/>
      <c r="AA471" s="496"/>
      <c r="AB471" s="496"/>
      <c r="AC471" s="496"/>
      <c r="AD471" s="496"/>
      <c r="AE471" s="496"/>
      <c r="AF471" s="496"/>
      <c r="AG471" s="496"/>
      <c r="AH471" s="496"/>
      <c r="AI471" s="496"/>
      <c r="AJ471" s="496"/>
      <c r="AK471" s="496"/>
      <c r="AL471" s="496"/>
      <c r="AM471" s="496"/>
      <c r="AN471" s="496"/>
      <c r="AO471" s="496"/>
      <c r="AP471" s="496"/>
      <c r="AQ471" s="496"/>
      <c r="AR471" s="496"/>
      <c r="AS471" s="496"/>
      <c r="AT471" s="496"/>
      <c r="AU471" s="496"/>
      <c r="AV471" s="496"/>
      <c r="AW471" s="496"/>
      <c r="AX471" s="496"/>
      <c r="AY471" s="496"/>
      <c r="AZ471" s="496"/>
      <c r="BA471" s="496"/>
      <c r="BB471" s="496"/>
      <c r="BC471" s="496"/>
      <c r="BD471" s="496"/>
      <c r="BE471" s="496"/>
      <c r="BF471" s="496"/>
      <c r="BG471" s="496"/>
      <c r="BH471" s="496"/>
      <c r="BI471" s="496"/>
      <c r="BJ471" s="496"/>
      <c r="BK471" s="496"/>
      <c r="BL471" s="496"/>
      <c r="BM471" s="496"/>
      <c r="BN471" s="496"/>
      <c r="BO471" s="496"/>
      <c r="BP471" s="496"/>
      <c r="BQ471" s="496"/>
      <c r="BR471" s="496"/>
      <c r="BS471" s="496"/>
      <c r="BT471" s="496"/>
      <c r="BU471" s="496"/>
      <c r="BV471" s="496"/>
      <c r="BW471" s="496"/>
      <c r="BX471" s="496"/>
      <c r="BY471" s="496"/>
      <c r="BZ471" s="496"/>
      <c r="CA471" s="496"/>
      <c r="CB471" s="496"/>
      <c r="CC471" s="496"/>
      <c r="CD471" s="496"/>
      <c r="CE471" s="496"/>
      <c r="CF471" s="496"/>
      <c r="CG471" s="496"/>
      <c r="CH471" s="496"/>
      <c r="CI471" s="496"/>
      <c r="CJ471" s="496"/>
      <c r="CK471" s="496"/>
      <c r="CL471" s="496"/>
      <c r="CM471" s="496"/>
      <c r="CN471" s="496"/>
      <c r="CO471" s="496"/>
      <c r="CP471" s="496"/>
      <c r="CQ471" s="496"/>
      <c r="CR471" s="496"/>
      <c r="CS471" s="496"/>
      <c r="CT471" s="496"/>
      <c r="CU471" s="496"/>
      <c r="CV471" s="496"/>
      <c r="CW471" s="496"/>
      <c r="CX471" s="496"/>
      <c r="CY471" s="496"/>
      <c r="CZ471" s="496"/>
      <c r="DA471" s="496"/>
      <c r="DB471" s="496"/>
      <c r="DC471" s="496"/>
      <c r="DD471" s="496"/>
      <c r="DE471" s="496"/>
      <c r="DF471" s="496"/>
      <c r="DG471" s="496"/>
      <c r="DH471" s="496"/>
      <c r="DI471" s="496"/>
      <c r="DJ471" s="496"/>
      <c r="DK471" s="496"/>
      <c r="DL471" s="496"/>
      <c r="DM471" s="496"/>
      <c r="DN471" s="496"/>
      <c r="DO471" s="496"/>
      <c r="DP471" s="496"/>
      <c r="DQ471" s="496"/>
      <c r="DR471" s="496"/>
      <c r="DS471" s="496"/>
      <c r="DT471" s="496"/>
      <c r="DU471" s="496"/>
      <c r="DV471" s="496"/>
      <c r="DW471" s="496"/>
      <c r="DX471" s="496"/>
      <c r="DY471" s="496"/>
      <c r="DZ471" s="496"/>
      <c r="EA471" s="496"/>
      <c r="EB471" s="496"/>
      <c r="EC471" s="496"/>
      <c r="ED471" s="496"/>
      <c r="EE471" s="496"/>
      <c r="EF471" s="496"/>
      <c r="EG471" s="496"/>
      <c r="EH471" s="496"/>
      <c r="EI471" s="496"/>
      <c r="EJ471" s="496"/>
      <c r="EK471" s="496"/>
      <c r="EL471" s="496"/>
      <c r="EM471" s="496"/>
      <c r="EN471" s="496"/>
      <c r="EO471" s="496"/>
      <c r="EP471" s="496"/>
      <c r="EQ471" s="496"/>
      <c r="ER471" s="496"/>
      <c r="ES471" s="496"/>
      <c r="ET471" s="496"/>
      <c r="EU471" s="496"/>
      <c r="EV471" s="496"/>
      <c r="EW471" s="496"/>
      <c r="EX471" s="496"/>
      <c r="EY471" s="496"/>
      <c r="EZ471" s="496"/>
      <c r="FA471" s="496"/>
      <c r="FB471" s="496"/>
      <c r="FC471" s="496"/>
      <c r="FD471" s="496"/>
      <c r="FE471" s="496"/>
      <c r="FF471" s="496"/>
      <c r="FG471" s="496"/>
      <c r="FH471" s="496"/>
      <c r="FI471" s="496"/>
      <c r="FJ471" s="496"/>
      <c r="FK471" s="496"/>
      <c r="FL471" s="496"/>
      <c r="FM471" s="496"/>
      <c r="FN471" s="496"/>
      <c r="FO471" s="496"/>
      <c r="FP471" s="496"/>
      <c r="FQ471" s="496"/>
      <c r="FR471" s="496"/>
      <c r="FS471" s="496"/>
      <c r="FT471" s="496"/>
      <c r="FU471" s="496"/>
      <c r="FV471" s="496"/>
      <c r="FW471" s="496"/>
      <c r="FX471" s="496"/>
      <c r="FY471" s="496"/>
      <c r="FZ471" s="496"/>
      <c r="GA471" s="496"/>
      <c r="GB471" s="496"/>
      <c r="GC471" s="496"/>
      <c r="GD471" s="496"/>
      <c r="GE471" s="496"/>
      <c r="GF471" s="496"/>
      <c r="GG471" s="496"/>
      <c r="GH471" s="496"/>
      <c r="GI471" s="496"/>
      <c r="GJ471" s="496"/>
      <c r="GK471" s="496"/>
      <c r="GL471" s="496"/>
      <c r="GM471" s="496"/>
      <c r="GN471" s="496"/>
      <c r="GO471" s="496"/>
      <c r="GP471" s="496"/>
      <c r="GQ471" s="496"/>
      <c r="GR471" s="496"/>
      <c r="GS471" s="496"/>
      <c r="GT471" s="496"/>
      <c r="GU471" s="496"/>
      <c r="GV471" s="496"/>
      <c r="GW471" s="496"/>
      <c r="GX471" s="496"/>
      <c r="GY471" s="496"/>
      <c r="GZ471" s="496"/>
      <c r="HA471" s="496"/>
      <c r="HB471" s="496"/>
      <c r="HC471" s="496"/>
      <c r="HD471" s="496"/>
      <c r="HE471" s="496"/>
      <c r="HF471" s="496"/>
      <c r="HG471" s="496"/>
      <c r="HH471" s="496"/>
      <c r="HI471" s="496"/>
      <c r="HJ471" s="496"/>
      <c r="HK471" s="496"/>
      <c r="HL471" s="496"/>
      <c r="HM471" s="496"/>
      <c r="HN471" s="496"/>
      <c r="HO471" s="496"/>
      <c r="HP471" s="496"/>
      <c r="HQ471" s="496"/>
      <c r="HR471" s="496"/>
      <c r="HS471" s="496"/>
      <c r="HT471" s="496"/>
      <c r="HU471" s="496"/>
      <c r="HV471" s="496"/>
      <c r="HW471" s="496"/>
      <c r="HX471" s="496"/>
      <c r="HY471" s="496"/>
      <c r="HZ471" s="496"/>
      <c r="IA471" s="496"/>
      <c r="IB471" s="496"/>
      <c r="IC471" s="496"/>
      <c r="ID471" s="496"/>
      <c r="IE471" s="496"/>
      <c r="IF471" s="496"/>
      <c r="IG471" s="496"/>
      <c r="IH471" s="496"/>
      <c r="II471" s="496"/>
      <c r="IJ471" s="496"/>
      <c r="IK471" s="496"/>
      <c r="IL471" s="496"/>
      <c r="IM471" s="496"/>
      <c r="IN471" s="496"/>
      <c r="IO471" s="496"/>
      <c r="IP471" s="496"/>
      <c r="IQ471" s="496"/>
      <c r="IR471" s="496"/>
      <c r="IS471" s="496"/>
      <c r="IT471" s="496"/>
      <c r="IU471" s="496"/>
      <c r="IV471" s="496"/>
      <c r="IW471" s="496"/>
    </row>
    <row r="472" customFormat="false" ht="12.75" hidden="false" customHeight="false" outlineLevel="1" collapsed="false">
      <c r="A472" s="504"/>
      <c r="B472" s="503"/>
      <c r="C472" s="503"/>
      <c r="D472" s="503"/>
      <c r="E472" s="503"/>
      <c r="F472" s="503"/>
      <c r="G472" s="503"/>
      <c r="H472" s="503"/>
      <c r="I472" s="503"/>
      <c r="J472" s="503"/>
      <c r="K472" s="503"/>
      <c r="L472" s="503"/>
      <c r="M472" s="503"/>
      <c r="N472" s="503"/>
      <c r="O472" s="503"/>
      <c r="P472" s="503"/>
      <c r="Q472" s="503"/>
      <c r="R472" s="503"/>
      <c r="S472" s="503"/>
      <c r="T472" s="503"/>
      <c r="U472" s="503"/>
      <c r="V472" s="496"/>
      <c r="W472" s="496"/>
      <c r="X472" s="496"/>
      <c r="Y472" s="496"/>
      <c r="Z472" s="496"/>
      <c r="AA472" s="496"/>
      <c r="AB472" s="496"/>
      <c r="AC472" s="496"/>
      <c r="AD472" s="496"/>
      <c r="AE472" s="496"/>
      <c r="AF472" s="496"/>
      <c r="AG472" s="496"/>
      <c r="AH472" s="496"/>
      <c r="AI472" s="496"/>
      <c r="AJ472" s="496"/>
      <c r="AK472" s="496"/>
      <c r="AL472" s="496"/>
      <c r="AM472" s="496"/>
      <c r="AN472" s="496"/>
      <c r="AO472" s="496"/>
      <c r="AP472" s="496"/>
      <c r="AQ472" s="496"/>
      <c r="AR472" s="496"/>
      <c r="AS472" s="496"/>
      <c r="AT472" s="496"/>
      <c r="AU472" s="496"/>
      <c r="AV472" s="496"/>
      <c r="AW472" s="496"/>
      <c r="AX472" s="496"/>
      <c r="AY472" s="496"/>
      <c r="AZ472" s="496"/>
      <c r="BA472" s="496"/>
      <c r="BB472" s="496"/>
      <c r="BC472" s="496"/>
      <c r="BD472" s="496"/>
      <c r="BE472" s="496"/>
      <c r="BF472" s="496"/>
      <c r="BG472" s="496"/>
      <c r="BH472" s="496"/>
      <c r="BI472" s="496"/>
      <c r="BJ472" s="496"/>
      <c r="BK472" s="496"/>
      <c r="BL472" s="496"/>
      <c r="BM472" s="496"/>
      <c r="BN472" s="496"/>
      <c r="BO472" s="496"/>
      <c r="BP472" s="496"/>
      <c r="BQ472" s="496"/>
      <c r="BR472" s="496"/>
      <c r="BS472" s="496"/>
      <c r="BT472" s="496"/>
      <c r="BU472" s="496"/>
      <c r="BV472" s="496"/>
      <c r="BW472" s="496"/>
      <c r="BX472" s="496"/>
      <c r="BY472" s="496"/>
      <c r="BZ472" s="496"/>
      <c r="CA472" s="496"/>
      <c r="CB472" s="496"/>
      <c r="CC472" s="496"/>
      <c r="CD472" s="496"/>
      <c r="CE472" s="496"/>
      <c r="CF472" s="496"/>
      <c r="CG472" s="496"/>
      <c r="CH472" s="496"/>
      <c r="CI472" s="496"/>
      <c r="CJ472" s="496"/>
      <c r="CK472" s="496"/>
      <c r="CL472" s="496"/>
      <c r="CM472" s="496"/>
      <c r="CN472" s="496"/>
      <c r="CO472" s="496"/>
      <c r="CP472" s="496"/>
      <c r="CQ472" s="496"/>
      <c r="CR472" s="496"/>
      <c r="CS472" s="496"/>
      <c r="CT472" s="496"/>
      <c r="CU472" s="496"/>
      <c r="CV472" s="496"/>
      <c r="CW472" s="496"/>
      <c r="CX472" s="496"/>
      <c r="CY472" s="496"/>
      <c r="CZ472" s="496"/>
      <c r="DA472" s="496"/>
      <c r="DB472" s="496"/>
      <c r="DC472" s="496"/>
      <c r="DD472" s="496"/>
      <c r="DE472" s="496"/>
      <c r="DF472" s="496"/>
      <c r="DG472" s="496"/>
      <c r="DH472" s="496"/>
      <c r="DI472" s="496"/>
      <c r="DJ472" s="496"/>
      <c r="DK472" s="496"/>
      <c r="DL472" s="496"/>
      <c r="DM472" s="496"/>
      <c r="DN472" s="496"/>
      <c r="DO472" s="496"/>
      <c r="DP472" s="496"/>
      <c r="DQ472" s="496"/>
      <c r="DR472" s="496"/>
      <c r="DS472" s="496"/>
      <c r="DT472" s="496"/>
      <c r="DU472" s="496"/>
      <c r="DV472" s="496"/>
      <c r="DW472" s="496"/>
      <c r="DX472" s="496"/>
      <c r="DY472" s="496"/>
      <c r="DZ472" s="496"/>
      <c r="EA472" s="496"/>
      <c r="EB472" s="496"/>
      <c r="EC472" s="496"/>
      <c r="ED472" s="496"/>
      <c r="EE472" s="496"/>
      <c r="EF472" s="496"/>
      <c r="EG472" s="496"/>
      <c r="EH472" s="496"/>
      <c r="EI472" s="496"/>
      <c r="EJ472" s="496"/>
      <c r="EK472" s="496"/>
      <c r="EL472" s="496"/>
      <c r="EM472" s="496"/>
      <c r="EN472" s="496"/>
      <c r="EO472" s="496"/>
      <c r="EP472" s="496"/>
      <c r="EQ472" s="496"/>
      <c r="ER472" s="496"/>
      <c r="ES472" s="496"/>
      <c r="ET472" s="496"/>
      <c r="EU472" s="496"/>
      <c r="EV472" s="496"/>
      <c r="EW472" s="496"/>
      <c r="EX472" s="496"/>
      <c r="EY472" s="496"/>
      <c r="EZ472" s="496"/>
      <c r="FA472" s="496"/>
      <c r="FB472" s="496"/>
      <c r="FC472" s="496"/>
      <c r="FD472" s="496"/>
      <c r="FE472" s="496"/>
      <c r="FF472" s="496"/>
      <c r="FG472" s="496"/>
      <c r="FH472" s="496"/>
      <c r="FI472" s="496"/>
      <c r="FJ472" s="496"/>
      <c r="FK472" s="496"/>
      <c r="FL472" s="496"/>
      <c r="FM472" s="496"/>
      <c r="FN472" s="496"/>
      <c r="FO472" s="496"/>
      <c r="FP472" s="496"/>
      <c r="FQ472" s="496"/>
      <c r="FR472" s="496"/>
      <c r="FS472" s="496"/>
      <c r="FT472" s="496"/>
      <c r="FU472" s="496"/>
      <c r="FV472" s="496"/>
      <c r="FW472" s="496"/>
      <c r="FX472" s="496"/>
      <c r="FY472" s="496"/>
      <c r="FZ472" s="496"/>
      <c r="GA472" s="496"/>
      <c r="GB472" s="496"/>
      <c r="GC472" s="496"/>
      <c r="GD472" s="496"/>
      <c r="GE472" s="496"/>
      <c r="GF472" s="496"/>
      <c r="GG472" s="496"/>
      <c r="GH472" s="496"/>
      <c r="GI472" s="496"/>
      <c r="GJ472" s="496"/>
      <c r="GK472" s="496"/>
      <c r="GL472" s="496"/>
      <c r="GM472" s="496"/>
      <c r="GN472" s="496"/>
      <c r="GO472" s="496"/>
      <c r="GP472" s="496"/>
      <c r="GQ472" s="496"/>
      <c r="GR472" s="496"/>
      <c r="GS472" s="496"/>
      <c r="GT472" s="496"/>
      <c r="GU472" s="496"/>
      <c r="GV472" s="496"/>
      <c r="GW472" s="496"/>
      <c r="GX472" s="496"/>
      <c r="GY472" s="496"/>
      <c r="GZ472" s="496"/>
      <c r="HA472" s="496"/>
      <c r="HB472" s="496"/>
      <c r="HC472" s="496"/>
      <c r="HD472" s="496"/>
      <c r="HE472" s="496"/>
      <c r="HF472" s="496"/>
      <c r="HG472" s="496"/>
      <c r="HH472" s="496"/>
      <c r="HI472" s="496"/>
      <c r="HJ472" s="496"/>
      <c r="HK472" s="496"/>
      <c r="HL472" s="496"/>
      <c r="HM472" s="496"/>
      <c r="HN472" s="496"/>
      <c r="HO472" s="496"/>
      <c r="HP472" s="496"/>
      <c r="HQ472" s="496"/>
      <c r="HR472" s="496"/>
      <c r="HS472" s="496"/>
      <c r="HT472" s="496"/>
      <c r="HU472" s="496"/>
      <c r="HV472" s="496"/>
      <c r="HW472" s="496"/>
      <c r="HX472" s="496"/>
      <c r="HY472" s="496"/>
      <c r="HZ472" s="496"/>
      <c r="IA472" s="496"/>
      <c r="IB472" s="496"/>
      <c r="IC472" s="496"/>
      <c r="ID472" s="496"/>
      <c r="IE472" s="496"/>
      <c r="IF472" s="496"/>
      <c r="IG472" s="496"/>
      <c r="IH472" s="496"/>
      <c r="II472" s="496"/>
      <c r="IJ472" s="496"/>
      <c r="IK472" s="496"/>
      <c r="IL472" s="496"/>
      <c r="IM472" s="496"/>
      <c r="IN472" s="496"/>
      <c r="IO472" s="496"/>
      <c r="IP472" s="496"/>
      <c r="IQ472" s="496"/>
      <c r="IR472" s="496"/>
      <c r="IS472" s="496"/>
      <c r="IT472" s="496"/>
      <c r="IU472" s="496"/>
      <c r="IV472" s="496"/>
      <c r="IW472" s="496"/>
    </row>
    <row r="473" customFormat="false" ht="12.75" hidden="false" customHeight="false" outlineLevel="1" collapsed="false">
      <c r="A473" s="504"/>
      <c r="B473" s="503"/>
      <c r="C473" s="503"/>
      <c r="D473" s="503"/>
      <c r="E473" s="503"/>
      <c r="F473" s="503"/>
      <c r="G473" s="503"/>
      <c r="H473" s="503"/>
      <c r="I473" s="503"/>
      <c r="J473" s="503"/>
      <c r="K473" s="503"/>
      <c r="L473" s="503"/>
      <c r="M473" s="503"/>
      <c r="N473" s="503"/>
      <c r="O473" s="503"/>
      <c r="P473" s="503"/>
      <c r="Q473" s="503"/>
      <c r="R473" s="503"/>
      <c r="S473" s="503"/>
      <c r="T473" s="503"/>
      <c r="U473" s="503"/>
      <c r="V473" s="496"/>
      <c r="W473" s="496"/>
      <c r="X473" s="496"/>
      <c r="Y473" s="496"/>
      <c r="Z473" s="496"/>
      <c r="AA473" s="496"/>
      <c r="AB473" s="496"/>
      <c r="AC473" s="496"/>
      <c r="AD473" s="496"/>
      <c r="AE473" s="496"/>
      <c r="AF473" s="496"/>
      <c r="AG473" s="496"/>
      <c r="AH473" s="496"/>
      <c r="AI473" s="496"/>
      <c r="AJ473" s="496"/>
      <c r="AK473" s="496"/>
      <c r="AL473" s="496"/>
      <c r="AM473" s="496"/>
      <c r="AN473" s="496"/>
      <c r="AO473" s="496"/>
      <c r="AP473" s="496"/>
      <c r="AQ473" s="496"/>
      <c r="AR473" s="496"/>
      <c r="AS473" s="496"/>
      <c r="AT473" s="496"/>
      <c r="AU473" s="496"/>
      <c r="AV473" s="496"/>
      <c r="AW473" s="496"/>
      <c r="AX473" s="496"/>
      <c r="AY473" s="496"/>
      <c r="AZ473" s="496"/>
      <c r="BA473" s="496"/>
      <c r="BB473" s="496"/>
      <c r="BC473" s="496"/>
      <c r="BD473" s="496"/>
      <c r="BE473" s="496"/>
      <c r="BF473" s="496"/>
      <c r="BG473" s="496"/>
      <c r="BH473" s="496"/>
      <c r="BI473" s="496"/>
      <c r="BJ473" s="496"/>
      <c r="BK473" s="496"/>
      <c r="BL473" s="496"/>
      <c r="BM473" s="496"/>
      <c r="BN473" s="496"/>
      <c r="BO473" s="496"/>
      <c r="BP473" s="496"/>
      <c r="BQ473" s="496"/>
      <c r="BR473" s="496"/>
      <c r="BS473" s="496"/>
      <c r="BT473" s="496"/>
      <c r="BU473" s="496"/>
      <c r="BV473" s="496"/>
      <c r="BW473" s="496"/>
      <c r="BX473" s="496"/>
      <c r="BY473" s="496"/>
      <c r="BZ473" s="496"/>
      <c r="CA473" s="496"/>
      <c r="CB473" s="496"/>
      <c r="CC473" s="496"/>
      <c r="CD473" s="496"/>
      <c r="CE473" s="496"/>
      <c r="CF473" s="496"/>
      <c r="CG473" s="496"/>
      <c r="CH473" s="496"/>
      <c r="CI473" s="496"/>
      <c r="CJ473" s="496"/>
      <c r="CK473" s="496"/>
      <c r="CL473" s="496"/>
      <c r="CM473" s="496"/>
      <c r="CN473" s="496"/>
      <c r="CO473" s="496"/>
      <c r="CP473" s="496"/>
      <c r="CQ473" s="496"/>
      <c r="CR473" s="496"/>
      <c r="CS473" s="496"/>
      <c r="CT473" s="496"/>
      <c r="CU473" s="496"/>
      <c r="CV473" s="496"/>
      <c r="CW473" s="496"/>
      <c r="CX473" s="496"/>
      <c r="CY473" s="496"/>
      <c r="CZ473" s="496"/>
      <c r="DA473" s="496"/>
      <c r="DB473" s="496"/>
      <c r="DC473" s="496"/>
      <c r="DD473" s="496"/>
      <c r="DE473" s="496"/>
      <c r="DF473" s="496"/>
      <c r="DG473" s="496"/>
      <c r="DH473" s="496"/>
      <c r="DI473" s="496"/>
      <c r="DJ473" s="496"/>
      <c r="DK473" s="496"/>
      <c r="DL473" s="496"/>
      <c r="DM473" s="496"/>
      <c r="DN473" s="496"/>
      <c r="DO473" s="496"/>
      <c r="DP473" s="496"/>
      <c r="DQ473" s="496"/>
      <c r="DR473" s="496"/>
      <c r="DS473" s="496"/>
      <c r="DT473" s="496"/>
      <c r="DU473" s="496"/>
      <c r="DV473" s="496"/>
      <c r="DW473" s="496"/>
      <c r="DX473" s="496"/>
      <c r="DY473" s="496"/>
      <c r="DZ473" s="496"/>
      <c r="EA473" s="496"/>
      <c r="EB473" s="496"/>
      <c r="EC473" s="496"/>
      <c r="ED473" s="496"/>
      <c r="EE473" s="496"/>
      <c r="EF473" s="496"/>
      <c r="EG473" s="496"/>
      <c r="EH473" s="496"/>
      <c r="EI473" s="496"/>
      <c r="EJ473" s="496"/>
      <c r="EK473" s="496"/>
      <c r="EL473" s="496"/>
      <c r="EM473" s="496"/>
      <c r="EN473" s="496"/>
      <c r="EO473" s="496"/>
      <c r="EP473" s="496"/>
      <c r="EQ473" s="496"/>
      <c r="ER473" s="496"/>
      <c r="ES473" s="496"/>
      <c r="ET473" s="496"/>
      <c r="EU473" s="496"/>
      <c r="EV473" s="496"/>
      <c r="EW473" s="496"/>
      <c r="EX473" s="496"/>
      <c r="EY473" s="496"/>
      <c r="EZ473" s="496"/>
      <c r="FA473" s="496"/>
      <c r="FB473" s="496"/>
      <c r="FC473" s="496"/>
      <c r="FD473" s="496"/>
      <c r="FE473" s="496"/>
      <c r="FF473" s="496"/>
      <c r="FG473" s="496"/>
      <c r="FH473" s="496"/>
      <c r="FI473" s="496"/>
      <c r="FJ473" s="496"/>
      <c r="FK473" s="496"/>
      <c r="FL473" s="496"/>
      <c r="FM473" s="496"/>
      <c r="FN473" s="496"/>
      <c r="FO473" s="496"/>
      <c r="FP473" s="496"/>
      <c r="FQ473" s="496"/>
      <c r="FR473" s="496"/>
      <c r="FS473" s="496"/>
      <c r="FT473" s="496"/>
      <c r="FU473" s="496"/>
      <c r="FV473" s="496"/>
      <c r="FW473" s="496"/>
      <c r="FX473" s="496"/>
      <c r="FY473" s="496"/>
      <c r="FZ473" s="496"/>
      <c r="GA473" s="496"/>
      <c r="GB473" s="496"/>
      <c r="GC473" s="496"/>
      <c r="GD473" s="496"/>
      <c r="GE473" s="496"/>
      <c r="GF473" s="496"/>
      <c r="GG473" s="496"/>
      <c r="GH473" s="496"/>
      <c r="GI473" s="496"/>
      <c r="GJ473" s="496"/>
      <c r="GK473" s="496"/>
      <c r="GL473" s="496"/>
      <c r="GM473" s="496"/>
      <c r="GN473" s="496"/>
      <c r="GO473" s="496"/>
      <c r="GP473" s="496"/>
      <c r="GQ473" s="496"/>
      <c r="GR473" s="496"/>
      <c r="GS473" s="496"/>
      <c r="GT473" s="496"/>
      <c r="GU473" s="496"/>
      <c r="GV473" s="496"/>
      <c r="GW473" s="496"/>
      <c r="GX473" s="496"/>
      <c r="GY473" s="496"/>
      <c r="GZ473" s="496"/>
      <c r="HA473" s="496"/>
      <c r="HB473" s="496"/>
      <c r="HC473" s="496"/>
      <c r="HD473" s="496"/>
      <c r="HE473" s="496"/>
      <c r="HF473" s="496"/>
      <c r="HG473" s="496"/>
      <c r="HH473" s="496"/>
      <c r="HI473" s="496"/>
      <c r="HJ473" s="496"/>
      <c r="HK473" s="496"/>
      <c r="HL473" s="496"/>
      <c r="HM473" s="496"/>
      <c r="HN473" s="496"/>
      <c r="HO473" s="496"/>
      <c r="HP473" s="496"/>
      <c r="HQ473" s="496"/>
      <c r="HR473" s="496"/>
      <c r="HS473" s="496"/>
      <c r="HT473" s="496"/>
      <c r="HU473" s="496"/>
      <c r="HV473" s="496"/>
      <c r="HW473" s="496"/>
      <c r="HX473" s="496"/>
      <c r="HY473" s="496"/>
      <c r="HZ473" s="496"/>
      <c r="IA473" s="496"/>
      <c r="IB473" s="496"/>
      <c r="IC473" s="496"/>
      <c r="ID473" s="496"/>
      <c r="IE473" s="496"/>
      <c r="IF473" s="496"/>
      <c r="IG473" s="496"/>
      <c r="IH473" s="496"/>
      <c r="II473" s="496"/>
      <c r="IJ473" s="496"/>
      <c r="IK473" s="496"/>
      <c r="IL473" s="496"/>
      <c r="IM473" s="496"/>
      <c r="IN473" s="496"/>
      <c r="IO473" s="496"/>
      <c r="IP473" s="496"/>
      <c r="IQ473" s="496"/>
      <c r="IR473" s="496"/>
      <c r="IS473" s="496"/>
      <c r="IT473" s="496"/>
      <c r="IU473" s="496"/>
      <c r="IV473" s="496"/>
      <c r="IW473" s="496"/>
    </row>
    <row r="474" customFormat="false" ht="12.75" hidden="false" customHeight="false" outlineLevel="1" collapsed="false">
      <c r="A474" s="504"/>
      <c r="B474" s="503"/>
      <c r="C474" s="503"/>
      <c r="D474" s="503"/>
      <c r="E474" s="503"/>
      <c r="F474" s="503"/>
      <c r="G474" s="503"/>
      <c r="H474" s="503"/>
      <c r="I474" s="503"/>
      <c r="J474" s="503"/>
      <c r="K474" s="503"/>
      <c r="L474" s="503"/>
      <c r="M474" s="503"/>
      <c r="N474" s="503"/>
      <c r="O474" s="503"/>
      <c r="P474" s="503"/>
      <c r="Q474" s="503"/>
      <c r="R474" s="503"/>
      <c r="S474" s="503"/>
      <c r="T474" s="503"/>
      <c r="U474" s="503"/>
      <c r="V474" s="496"/>
      <c r="W474" s="496"/>
      <c r="X474" s="496"/>
      <c r="Y474" s="496"/>
      <c r="Z474" s="496"/>
      <c r="AA474" s="496"/>
      <c r="AB474" s="496"/>
      <c r="AC474" s="496"/>
      <c r="AD474" s="496"/>
      <c r="AE474" s="496"/>
      <c r="AF474" s="496"/>
      <c r="AG474" s="496"/>
      <c r="AH474" s="496"/>
      <c r="AI474" s="496"/>
      <c r="AJ474" s="496"/>
      <c r="AK474" s="496"/>
      <c r="AL474" s="496"/>
      <c r="AM474" s="496"/>
      <c r="AN474" s="496"/>
      <c r="AO474" s="496"/>
      <c r="AP474" s="496"/>
      <c r="AQ474" s="496"/>
      <c r="AR474" s="496"/>
      <c r="AS474" s="496"/>
      <c r="AT474" s="496"/>
      <c r="AU474" s="496"/>
      <c r="AV474" s="496"/>
      <c r="AW474" s="496"/>
      <c r="AX474" s="496"/>
      <c r="AY474" s="496"/>
      <c r="AZ474" s="496"/>
      <c r="BA474" s="496"/>
      <c r="BB474" s="496"/>
      <c r="BC474" s="496"/>
      <c r="BD474" s="496"/>
      <c r="BE474" s="496"/>
      <c r="BF474" s="496"/>
      <c r="BG474" s="496"/>
      <c r="BH474" s="496"/>
      <c r="BI474" s="496"/>
      <c r="BJ474" s="496"/>
      <c r="BK474" s="496"/>
      <c r="BL474" s="496"/>
      <c r="BM474" s="496"/>
      <c r="BN474" s="496"/>
      <c r="BO474" s="496"/>
      <c r="BP474" s="496"/>
      <c r="BQ474" s="496"/>
      <c r="BR474" s="496"/>
      <c r="BS474" s="496"/>
      <c r="BT474" s="496"/>
      <c r="BU474" s="496"/>
      <c r="BV474" s="496"/>
      <c r="BW474" s="496"/>
      <c r="BX474" s="496"/>
      <c r="BY474" s="496"/>
      <c r="BZ474" s="496"/>
      <c r="CA474" s="496"/>
      <c r="CB474" s="496"/>
      <c r="CC474" s="496"/>
      <c r="CD474" s="496"/>
      <c r="CE474" s="496"/>
      <c r="CF474" s="496"/>
      <c r="CG474" s="496"/>
      <c r="CH474" s="496"/>
      <c r="CI474" s="496"/>
      <c r="CJ474" s="496"/>
      <c r="CK474" s="496"/>
      <c r="CL474" s="496"/>
      <c r="CM474" s="496"/>
      <c r="CN474" s="496"/>
      <c r="CO474" s="496"/>
      <c r="CP474" s="496"/>
      <c r="CQ474" s="496"/>
      <c r="CR474" s="496"/>
      <c r="CS474" s="496"/>
      <c r="CT474" s="496"/>
      <c r="CU474" s="496"/>
      <c r="CV474" s="496"/>
      <c r="CW474" s="496"/>
      <c r="CX474" s="496"/>
      <c r="CY474" s="496"/>
      <c r="CZ474" s="496"/>
      <c r="DA474" s="496"/>
      <c r="DB474" s="496"/>
      <c r="DC474" s="496"/>
      <c r="DD474" s="496"/>
      <c r="DE474" s="496"/>
      <c r="DF474" s="496"/>
      <c r="DG474" s="496"/>
      <c r="DH474" s="496"/>
      <c r="DI474" s="496"/>
      <c r="DJ474" s="496"/>
      <c r="DK474" s="496"/>
      <c r="DL474" s="496"/>
      <c r="DM474" s="496"/>
      <c r="DN474" s="496"/>
      <c r="DO474" s="496"/>
      <c r="DP474" s="496"/>
      <c r="DQ474" s="496"/>
      <c r="DR474" s="496"/>
      <c r="DS474" s="496"/>
      <c r="DT474" s="496"/>
      <c r="DU474" s="496"/>
      <c r="DV474" s="496"/>
      <c r="DW474" s="496"/>
      <c r="DX474" s="496"/>
      <c r="DY474" s="496"/>
      <c r="DZ474" s="496"/>
      <c r="EA474" s="496"/>
      <c r="EB474" s="496"/>
      <c r="EC474" s="496"/>
      <c r="ED474" s="496"/>
      <c r="EE474" s="496"/>
      <c r="EF474" s="496"/>
      <c r="EG474" s="496"/>
      <c r="EH474" s="496"/>
      <c r="EI474" s="496"/>
      <c r="EJ474" s="496"/>
      <c r="EK474" s="496"/>
      <c r="EL474" s="496"/>
      <c r="EM474" s="496"/>
      <c r="EN474" s="496"/>
      <c r="EO474" s="496"/>
      <c r="EP474" s="496"/>
      <c r="EQ474" s="496"/>
      <c r="ER474" s="496"/>
      <c r="ES474" s="496"/>
      <c r="ET474" s="496"/>
      <c r="EU474" s="496"/>
      <c r="EV474" s="496"/>
      <c r="EW474" s="496"/>
      <c r="EX474" s="496"/>
      <c r="EY474" s="496"/>
      <c r="EZ474" s="496"/>
      <c r="FA474" s="496"/>
      <c r="FB474" s="496"/>
      <c r="FC474" s="496"/>
      <c r="FD474" s="496"/>
      <c r="FE474" s="496"/>
      <c r="FF474" s="496"/>
      <c r="FG474" s="496"/>
      <c r="FH474" s="496"/>
      <c r="FI474" s="496"/>
      <c r="FJ474" s="496"/>
      <c r="FK474" s="496"/>
      <c r="FL474" s="496"/>
      <c r="FM474" s="496"/>
      <c r="FN474" s="496"/>
      <c r="FO474" s="496"/>
      <c r="FP474" s="496"/>
      <c r="FQ474" s="496"/>
      <c r="FR474" s="496"/>
      <c r="FS474" s="496"/>
      <c r="FT474" s="496"/>
      <c r="FU474" s="496"/>
      <c r="FV474" s="496"/>
      <c r="FW474" s="496"/>
      <c r="FX474" s="496"/>
      <c r="FY474" s="496"/>
      <c r="FZ474" s="496"/>
      <c r="GA474" s="496"/>
      <c r="GB474" s="496"/>
      <c r="GC474" s="496"/>
      <c r="GD474" s="496"/>
      <c r="GE474" s="496"/>
      <c r="GF474" s="496"/>
      <c r="GG474" s="496"/>
      <c r="GH474" s="496"/>
      <c r="GI474" s="496"/>
      <c r="GJ474" s="496"/>
      <c r="GK474" s="496"/>
      <c r="GL474" s="496"/>
      <c r="GM474" s="496"/>
      <c r="GN474" s="496"/>
      <c r="GO474" s="496"/>
      <c r="GP474" s="496"/>
      <c r="GQ474" s="496"/>
      <c r="GR474" s="496"/>
      <c r="GS474" s="496"/>
      <c r="GT474" s="496"/>
      <c r="GU474" s="496"/>
      <c r="GV474" s="496"/>
      <c r="GW474" s="496"/>
      <c r="GX474" s="496"/>
      <c r="GY474" s="496"/>
      <c r="GZ474" s="496"/>
      <c r="HA474" s="496"/>
      <c r="HB474" s="496"/>
      <c r="HC474" s="496"/>
      <c r="HD474" s="496"/>
      <c r="HE474" s="496"/>
      <c r="HF474" s="496"/>
      <c r="HG474" s="496"/>
      <c r="HH474" s="496"/>
      <c r="HI474" s="496"/>
      <c r="HJ474" s="496"/>
      <c r="HK474" s="496"/>
      <c r="HL474" s="496"/>
      <c r="HM474" s="496"/>
      <c r="HN474" s="496"/>
      <c r="HO474" s="496"/>
      <c r="HP474" s="496"/>
      <c r="HQ474" s="496"/>
      <c r="HR474" s="496"/>
      <c r="HS474" s="496"/>
      <c r="HT474" s="496"/>
      <c r="HU474" s="496"/>
      <c r="HV474" s="496"/>
      <c r="HW474" s="496"/>
      <c r="HX474" s="496"/>
      <c r="HY474" s="496"/>
      <c r="HZ474" s="496"/>
      <c r="IA474" s="496"/>
      <c r="IB474" s="496"/>
      <c r="IC474" s="496"/>
      <c r="ID474" s="496"/>
      <c r="IE474" s="496"/>
      <c r="IF474" s="496"/>
      <c r="IG474" s="496"/>
      <c r="IH474" s="496"/>
      <c r="II474" s="496"/>
      <c r="IJ474" s="496"/>
      <c r="IK474" s="496"/>
      <c r="IL474" s="496"/>
      <c r="IM474" s="496"/>
      <c r="IN474" s="496"/>
      <c r="IO474" s="496"/>
      <c r="IP474" s="496"/>
      <c r="IQ474" s="496"/>
      <c r="IR474" s="496"/>
      <c r="IS474" s="496"/>
      <c r="IT474" s="496"/>
      <c r="IU474" s="496"/>
      <c r="IV474" s="496"/>
      <c r="IW474" s="496"/>
    </row>
    <row r="475" customFormat="false" ht="12.75" hidden="false" customHeight="false" outlineLevel="1" collapsed="false">
      <c r="A475" s="504"/>
      <c r="B475" s="503"/>
      <c r="C475" s="503"/>
      <c r="D475" s="503"/>
      <c r="E475" s="503"/>
      <c r="F475" s="503"/>
      <c r="G475" s="503"/>
      <c r="H475" s="503"/>
      <c r="I475" s="503"/>
      <c r="J475" s="503"/>
      <c r="K475" s="503"/>
      <c r="L475" s="503"/>
      <c r="M475" s="503"/>
      <c r="N475" s="503"/>
      <c r="O475" s="503"/>
      <c r="P475" s="503"/>
      <c r="Q475" s="503"/>
      <c r="R475" s="503"/>
      <c r="S475" s="503"/>
      <c r="T475" s="503"/>
      <c r="U475" s="503"/>
      <c r="V475" s="496"/>
      <c r="W475" s="496"/>
      <c r="X475" s="496"/>
      <c r="Y475" s="496"/>
      <c r="Z475" s="496"/>
      <c r="AA475" s="496"/>
      <c r="AB475" s="496"/>
      <c r="AC475" s="496"/>
      <c r="AD475" s="496"/>
      <c r="AE475" s="496"/>
      <c r="AF475" s="496"/>
      <c r="AG475" s="496"/>
      <c r="AH475" s="496"/>
      <c r="AI475" s="496"/>
      <c r="AJ475" s="496"/>
      <c r="AK475" s="496"/>
      <c r="AL475" s="496"/>
      <c r="AM475" s="496"/>
      <c r="AN475" s="496"/>
      <c r="AO475" s="496"/>
      <c r="AP475" s="496"/>
      <c r="AQ475" s="496"/>
      <c r="AR475" s="496"/>
      <c r="AS475" s="496"/>
      <c r="AT475" s="496"/>
      <c r="AU475" s="496"/>
      <c r="AV475" s="496"/>
      <c r="AW475" s="496"/>
      <c r="AX475" s="496"/>
      <c r="AY475" s="496"/>
      <c r="AZ475" s="496"/>
      <c r="BA475" s="496"/>
      <c r="BB475" s="496"/>
      <c r="BC475" s="496"/>
      <c r="BD475" s="496"/>
      <c r="BE475" s="496"/>
      <c r="BF475" s="496"/>
      <c r="BG475" s="496"/>
      <c r="BH475" s="496"/>
      <c r="BI475" s="496"/>
      <c r="BJ475" s="496"/>
      <c r="BK475" s="496"/>
      <c r="BL475" s="496"/>
      <c r="BM475" s="496"/>
      <c r="BN475" s="496"/>
      <c r="BO475" s="496"/>
      <c r="BP475" s="496"/>
      <c r="BQ475" s="496"/>
      <c r="BR475" s="496"/>
      <c r="BS475" s="496"/>
      <c r="BT475" s="496"/>
      <c r="BU475" s="496"/>
      <c r="BV475" s="496"/>
      <c r="BW475" s="496"/>
      <c r="BX475" s="496"/>
      <c r="BY475" s="496"/>
      <c r="BZ475" s="496"/>
      <c r="CA475" s="496"/>
      <c r="CB475" s="496"/>
      <c r="CC475" s="496"/>
      <c r="CD475" s="496"/>
      <c r="CE475" s="496"/>
      <c r="CF475" s="496"/>
      <c r="CG475" s="496"/>
      <c r="CH475" s="496"/>
      <c r="CI475" s="496"/>
      <c r="CJ475" s="496"/>
      <c r="CK475" s="496"/>
      <c r="CL475" s="496"/>
      <c r="CM475" s="496"/>
      <c r="CN475" s="496"/>
      <c r="CO475" s="496"/>
      <c r="CP475" s="496"/>
      <c r="CQ475" s="496"/>
      <c r="CR475" s="496"/>
      <c r="CS475" s="496"/>
      <c r="CT475" s="496"/>
      <c r="CU475" s="496"/>
      <c r="CV475" s="496"/>
      <c r="CW475" s="496"/>
      <c r="CX475" s="496"/>
      <c r="CY475" s="496"/>
      <c r="CZ475" s="496"/>
      <c r="DA475" s="496"/>
      <c r="DB475" s="496"/>
      <c r="DC475" s="496"/>
      <c r="DD475" s="496"/>
      <c r="DE475" s="496"/>
      <c r="DF475" s="496"/>
      <c r="DG475" s="496"/>
      <c r="DH475" s="496"/>
      <c r="DI475" s="496"/>
      <c r="DJ475" s="496"/>
      <c r="DK475" s="496"/>
      <c r="DL475" s="496"/>
      <c r="DM475" s="496"/>
      <c r="DN475" s="496"/>
      <c r="DO475" s="496"/>
      <c r="DP475" s="496"/>
      <c r="DQ475" s="496"/>
      <c r="DR475" s="496"/>
      <c r="DS475" s="496"/>
      <c r="DT475" s="496"/>
      <c r="DU475" s="496"/>
      <c r="DV475" s="496"/>
      <c r="DW475" s="496"/>
      <c r="DX475" s="496"/>
      <c r="DY475" s="496"/>
      <c r="DZ475" s="496"/>
      <c r="EA475" s="496"/>
      <c r="EB475" s="496"/>
      <c r="EC475" s="496"/>
      <c r="ED475" s="496"/>
      <c r="EE475" s="496"/>
      <c r="EF475" s="496"/>
      <c r="EG475" s="496"/>
      <c r="EH475" s="496"/>
      <c r="EI475" s="496"/>
      <c r="EJ475" s="496"/>
      <c r="EK475" s="496"/>
      <c r="EL475" s="496"/>
      <c r="EM475" s="496"/>
      <c r="EN475" s="496"/>
      <c r="EO475" s="496"/>
      <c r="EP475" s="496"/>
      <c r="EQ475" s="496"/>
      <c r="ER475" s="496"/>
      <c r="ES475" s="496"/>
      <c r="ET475" s="496"/>
      <c r="EU475" s="496"/>
      <c r="EV475" s="496"/>
      <c r="EW475" s="496"/>
      <c r="EX475" s="496"/>
      <c r="EY475" s="496"/>
      <c r="EZ475" s="496"/>
      <c r="FA475" s="496"/>
      <c r="FB475" s="496"/>
      <c r="FC475" s="496"/>
      <c r="FD475" s="496"/>
      <c r="FE475" s="496"/>
      <c r="FF475" s="496"/>
      <c r="FG475" s="496"/>
      <c r="FH475" s="496"/>
      <c r="FI475" s="496"/>
      <c r="FJ475" s="496"/>
      <c r="FK475" s="496"/>
      <c r="FL475" s="496"/>
      <c r="FM475" s="496"/>
      <c r="FN475" s="496"/>
      <c r="FO475" s="496"/>
      <c r="FP475" s="496"/>
      <c r="FQ475" s="496"/>
      <c r="FR475" s="496"/>
      <c r="FS475" s="496"/>
      <c r="FT475" s="496"/>
      <c r="FU475" s="496"/>
      <c r="FV475" s="496"/>
      <c r="FW475" s="496"/>
      <c r="FX475" s="496"/>
      <c r="FY475" s="496"/>
      <c r="FZ475" s="496"/>
      <c r="GA475" s="496"/>
      <c r="GB475" s="496"/>
      <c r="GC475" s="496"/>
      <c r="GD475" s="496"/>
      <c r="GE475" s="496"/>
      <c r="GF475" s="496"/>
      <c r="GG475" s="496"/>
      <c r="GH475" s="496"/>
      <c r="GI475" s="496"/>
      <c r="GJ475" s="496"/>
      <c r="GK475" s="496"/>
      <c r="GL475" s="496"/>
      <c r="GM475" s="496"/>
      <c r="GN475" s="496"/>
      <c r="GO475" s="496"/>
      <c r="GP475" s="496"/>
      <c r="GQ475" s="496"/>
      <c r="GR475" s="496"/>
      <c r="GS475" s="496"/>
      <c r="GT475" s="496"/>
      <c r="GU475" s="496"/>
      <c r="GV475" s="496"/>
      <c r="GW475" s="496"/>
      <c r="GX475" s="496"/>
      <c r="GY475" s="496"/>
      <c r="GZ475" s="496"/>
      <c r="HA475" s="496"/>
      <c r="HB475" s="496"/>
      <c r="HC475" s="496"/>
      <c r="HD475" s="496"/>
      <c r="HE475" s="496"/>
      <c r="HF475" s="496"/>
      <c r="HG475" s="496"/>
      <c r="HH475" s="496"/>
      <c r="HI475" s="496"/>
      <c r="HJ475" s="496"/>
      <c r="HK475" s="496"/>
      <c r="HL475" s="496"/>
      <c r="HM475" s="496"/>
      <c r="HN475" s="496"/>
      <c r="HO475" s="496"/>
      <c r="HP475" s="496"/>
      <c r="HQ475" s="496"/>
      <c r="HR475" s="496"/>
      <c r="HS475" s="496"/>
      <c r="HT475" s="496"/>
      <c r="HU475" s="496"/>
      <c r="HV475" s="496"/>
      <c r="HW475" s="496"/>
      <c r="HX475" s="496"/>
      <c r="HY475" s="496"/>
      <c r="HZ475" s="496"/>
      <c r="IA475" s="496"/>
      <c r="IB475" s="496"/>
      <c r="IC475" s="496"/>
      <c r="ID475" s="496"/>
      <c r="IE475" s="496"/>
      <c r="IF475" s="496"/>
      <c r="IG475" s="496"/>
      <c r="IH475" s="496"/>
      <c r="II475" s="496"/>
      <c r="IJ475" s="496"/>
      <c r="IK475" s="496"/>
      <c r="IL475" s="496"/>
      <c r="IM475" s="496"/>
      <c r="IN475" s="496"/>
      <c r="IO475" s="496"/>
      <c r="IP475" s="496"/>
      <c r="IQ475" s="496"/>
      <c r="IR475" s="496"/>
      <c r="IS475" s="496"/>
      <c r="IT475" s="496"/>
      <c r="IU475" s="496"/>
      <c r="IV475" s="496"/>
      <c r="IW475" s="496"/>
    </row>
    <row r="476" customFormat="false" ht="12.75" hidden="false" customHeight="false" outlineLevel="1" collapsed="false">
      <c r="A476" s="477"/>
      <c r="B476" s="503"/>
      <c r="C476" s="503"/>
      <c r="D476" s="503"/>
      <c r="E476" s="503"/>
      <c r="F476" s="503"/>
      <c r="G476" s="503"/>
      <c r="H476" s="503"/>
      <c r="I476" s="503"/>
      <c r="J476" s="503"/>
      <c r="K476" s="503"/>
      <c r="L476" s="503"/>
      <c r="M476" s="503"/>
      <c r="N476" s="503"/>
      <c r="O476" s="503"/>
      <c r="P476" s="503"/>
      <c r="Q476" s="503"/>
      <c r="R476" s="503"/>
      <c r="S476" s="503"/>
      <c r="T476" s="503"/>
      <c r="U476" s="503"/>
      <c r="V476" s="496"/>
      <c r="W476" s="496"/>
      <c r="X476" s="496"/>
      <c r="Y476" s="496"/>
      <c r="Z476" s="496"/>
      <c r="AA476" s="496"/>
      <c r="AB476" s="496"/>
      <c r="AC476" s="496"/>
      <c r="AD476" s="496"/>
      <c r="AE476" s="496"/>
      <c r="AF476" s="496"/>
      <c r="AG476" s="496"/>
      <c r="AH476" s="496"/>
      <c r="AI476" s="496"/>
      <c r="AJ476" s="496"/>
      <c r="AK476" s="496"/>
      <c r="AL476" s="496"/>
      <c r="AM476" s="496"/>
      <c r="AN476" s="496"/>
      <c r="AO476" s="496"/>
      <c r="AP476" s="496"/>
      <c r="AQ476" s="496"/>
      <c r="AR476" s="496"/>
      <c r="AS476" s="496"/>
      <c r="AT476" s="496"/>
      <c r="AU476" s="496"/>
      <c r="AV476" s="496"/>
      <c r="AW476" s="496"/>
      <c r="AX476" s="496"/>
      <c r="AY476" s="496"/>
      <c r="AZ476" s="496"/>
      <c r="BA476" s="496"/>
      <c r="BB476" s="496"/>
      <c r="BC476" s="496"/>
      <c r="BD476" s="496"/>
      <c r="BE476" s="496"/>
      <c r="BF476" s="496"/>
      <c r="BG476" s="496"/>
      <c r="BH476" s="496"/>
      <c r="BI476" s="496"/>
      <c r="BJ476" s="496"/>
      <c r="BK476" s="496"/>
      <c r="BL476" s="496"/>
      <c r="BM476" s="496"/>
      <c r="BN476" s="496"/>
      <c r="BO476" s="496"/>
      <c r="BP476" s="496"/>
      <c r="BQ476" s="496"/>
      <c r="BR476" s="496"/>
      <c r="BS476" s="496"/>
      <c r="BT476" s="496"/>
      <c r="BU476" s="496"/>
      <c r="BV476" s="496"/>
      <c r="BW476" s="496"/>
      <c r="BX476" s="496"/>
      <c r="BY476" s="496"/>
      <c r="BZ476" s="496"/>
      <c r="CA476" s="496"/>
      <c r="CB476" s="496"/>
      <c r="CC476" s="496"/>
      <c r="CD476" s="496"/>
      <c r="CE476" s="496"/>
      <c r="CF476" s="496"/>
      <c r="CG476" s="496"/>
      <c r="CH476" s="496"/>
      <c r="CI476" s="496"/>
      <c r="CJ476" s="496"/>
      <c r="CK476" s="496"/>
      <c r="CL476" s="496"/>
      <c r="CM476" s="496"/>
      <c r="CN476" s="496"/>
      <c r="CO476" s="496"/>
      <c r="CP476" s="496"/>
      <c r="CQ476" s="496"/>
      <c r="CR476" s="496"/>
      <c r="CS476" s="496"/>
      <c r="CT476" s="496"/>
      <c r="CU476" s="496"/>
      <c r="CV476" s="496"/>
      <c r="CW476" s="496"/>
      <c r="CX476" s="496"/>
      <c r="CY476" s="496"/>
      <c r="CZ476" s="496"/>
      <c r="DA476" s="496"/>
      <c r="DB476" s="496"/>
      <c r="DC476" s="496"/>
      <c r="DD476" s="496"/>
      <c r="DE476" s="496"/>
      <c r="DF476" s="496"/>
      <c r="DG476" s="496"/>
      <c r="DH476" s="496"/>
      <c r="DI476" s="496"/>
      <c r="DJ476" s="496"/>
      <c r="DK476" s="496"/>
      <c r="DL476" s="496"/>
      <c r="DM476" s="496"/>
      <c r="DN476" s="496"/>
      <c r="DO476" s="496"/>
      <c r="DP476" s="496"/>
      <c r="DQ476" s="496"/>
      <c r="DR476" s="496"/>
      <c r="DS476" s="496"/>
      <c r="DT476" s="496"/>
      <c r="DU476" s="496"/>
      <c r="DV476" s="496"/>
      <c r="DW476" s="496"/>
      <c r="DX476" s="496"/>
      <c r="DY476" s="496"/>
      <c r="DZ476" s="496"/>
      <c r="EA476" s="496"/>
      <c r="EB476" s="496"/>
      <c r="EC476" s="496"/>
      <c r="ED476" s="496"/>
      <c r="EE476" s="496"/>
      <c r="EF476" s="496"/>
      <c r="EG476" s="496"/>
      <c r="EH476" s="496"/>
      <c r="EI476" s="496"/>
      <c r="EJ476" s="496"/>
      <c r="EK476" s="496"/>
      <c r="EL476" s="496"/>
      <c r="EM476" s="496"/>
      <c r="EN476" s="496"/>
      <c r="EO476" s="496"/>
      <c r="EP476" s="496"/>
      <c r="EQ476" s="496"/>
      <c r="ER476" s="496"/>
      <c r="ES476" s="496"/>
      <c r="ET476" s="496"/>
      <c r="EU476" s="496"/>
      <c r="EV476" s="496"/>
      <c r="EW476" s="496"/>
      <c r="EX476" s="496"/>
      <c r="EY476" s="496"/>
      <c r="EZ476" s="496"/>
      <c r="FA476" s="496"/>
      <c r="FB476" s="496"/>
      <c r="FC476" s="496"/>
      <c r="FD476" s="496"/>
      <c r="FE476" s="496"/>
      <c r="FF476" s="496"/>
      <c r="FG476" s="496"/>
      <c r="FH476" s="496"/>
      <c r="FI476" s="496"/>
      <c r="FJ476" s="496"/>
      <c r="FK476" s="496"/>
      <c r="FL476" s="496"/>
      <c r="FM476" s="496"/>
      <c r="FN476" s="496"/>
      <c r="FO476" s="496"/>
      <c r="FP476" s="496"/>
      <c r="FQ476" s="496"/>
      <c r="FR476" s="496"/>
      <c r="FS476" s="496"/>
      <c r="FT476" s="496"/>
      <c r="FU476" s="496"/>
      <c r="FV476" s="496"/>
      <c r="FW476" s="496"/>
      <c r="FX476" s="496"/>
      <c r="FY476" s="496"/>
      <c r="FZ476" s="496"/>
      <c r="GA476" s="496"/>
      <c r="GB476" s="496"/>
      <c r="GC476" s="496"/>
      <c r="GD476" s="496"/>
      <c r="GE476" s="496"/>
      <c r="GF476" s="496"/>
      <c r="GG476" s="496"/>
      <c r="GH476" s="496"/>
      <c r="GI476" s="496"/>
      <c r="GJ476" s="496"/>
      <c r="GK476" s="496"/>
      <c r="GL476" s="496"/>
      <c r="GM476" s="496"/>
      <c r="GN476" s="496"/>
      <c r="GO476" s="496"/>
      <c r="GP476" s="496"/>
      <c r="GQ476" s="496"/>
      <c r="GR476" s="496"/>
      <c r="GS476" s="496"/>
      <c r="GT476" s="496"/>
      <c r="GU476" s="496"/>
      <c r="GV476" s="496"/>
      <c r="GW476" s="496"/>
      <c r="GX476" s="496"/>
      <c r="GY476" s="496"/>
      <c r="GZ476" s="496"/>
      <c r="HA476" s="496"/>
      <c r="HB476" s="496"/>
      <c r="HC476" s="496"/>
      <c r="HD476" s="496"/>
      <c r="HE476" s="496"/>
      <c r="HF476" s="496"/>
      <c r="HG476" s="496"/>
      <c r="HH476" s="496"/>
      <c r="HI476" s="496"/>
      <c r="HJ476" s="496"/>
      <c r="HK476" s="496"/>
      <c r="HL476" s="496"/>
      <c r="HM476" s="496"/>
      <c r="HN476" s="496"/>
      <c r="HO476" s="496"/>
      <c r="HP476" s="496"/>
      <c r="HQ476" s="496"/>
      <c r="HR476" s="496"/>
      <c r="HS476" s="496"/>
      <c r="HT476" s="496"/>
      <c r="HU476" s="496"/>
      <c r="HV476" s="496"/>
      <c r="HW476" s="496"/>
      <c r="HX476" s="496"/>
      <c r="HY476" s="496"/>
      <c r="HZ476" s="496"/>
      <c r="IA476" s="496"/>
      <c r="IB476" s="496"/>
      <c r="IC476" s="496"/>
      <c r="ID476" s="496"/>
      <c r="IE476" s="496"/>
      <c r="IF476" s="496"/>
      <c r="IG476" s="496"/>
      <c r="IH476" s="496"/>
      <c r="II476" s="496"/>
      <c r="IJ476" s="496"/>
      <c r="IK476" s="496"/>
      <c r="IL476" s="496"/>
      <c r="IM476" s="496"/>
      <c r="IN476" s="496"/>
      <c r="IO476" s="496"/>
      <c r="IP476" s="496"/>
      <c r="IQ476" s="496"/>
      <c r="IR476" s="496"/>
      <c r="IS476" s="496"/>
      <c r="IT476" s="496"/>
      <c r="IU476" s="496"/>
      <c r="IV476" s="496"/>
      <c r="IW476" s="496"/>
    </row>
    <row r="477" customFormat="false" ht="12.75" hidden="false" customHeight="false" outlineLevel="1" collapsed="false">
      <c r="A477" s="477"/>
      <c r="B477" s="503"/>
      <c r="C477" s="503"/>
      <c r="D477" s="503"/>
      <c r="E477" s="503"/>
      <c r="F477" s="503"/>
      <c r="G477" s="503"/>
      <c r="H477" s="503"/>
      <c r="I477" s="503"/>
      <c r="J477" s="503"/>
      <c r="K477" s="503"/>
      <c r="L477" s="503"/>
      <c r="M477" s="503"/>
      <c r="N477" s="503"/>
      <c r="O477" s="503"/>
      <c r="P477" s="503"/>
      <c r="Q477" s="503"/>
      <c r="R477" s="503"/>
      <c r="S477" s="503"/>
      <c r="T477" s="503"/>
      <c r="U477" s="503"/>
      <c r="V477" s="496"/>
      <c r="W477" s="496"/>
      <c r="X477" s="496"/>
      <c r="Y477" s="496"/>
      <c r="Z477" s="496"/>
      <c r="AA477" s="496"/>
      <c r="AB477" s="496"/>
      <c r="AC477" s="496"/>
      <c r="AD477" s="496"/>
      <c r="AE477" s="496"/>
      <c r="AF477" s="496"/>
      <c r="AG477" s="496"/>
      <c r="AH477" s="496"/>
      <c r="AI477" s="496"/>
      <c r="AJ477" s="496"/>
      <c r="AK477" s="496"/>
      <c r="AL477" s="496"/>
      <c r="AM477" s="496"/>
      <c r="AN477" s="496"/>
      <c r="AO477" s="496"/>
      <c r="AP477" s="496"/>
      <c r="AQ477" s="496"/>
      <c r="AR477" s="496"/>
      <c r="AS477" s="496"/>
      <c r="AT477" s="496"/>
      <c r="AU477" s="496"/>
      <c r="AV477" s="496"/>
      <c r="AW477" s="496"/>
      <c r="AX477" s="496"/>
      <c r="AY477" s="496"/>
      <c r="AZ477" s="496"/>
      <c r="BA477" s="496"/>
      <c r="BB477" s="496"/>
      <c r="BC477" s="496"/>
      <c r="BD477" s="496"/>
      <c r="BE477" s="496"/>
      <c r="BF477" s="496"/>
      <c r="BG477" s="496"/>
      <c r="BH477" s="496"/>
      <c r="BI477" s="496"/>
      <c r="BJ477" s="496"/>
      <c r="BK477" s="496"/>
      <c r="BL477" s="496"/>
      <c r="BM477" s="496"/>
      <c r="BN477" s="496"/>
      <c r="BO477" s="496"/>
      <c r="BP477" s="496"/>
      <c r="BQ477" s="496"/>
      <c r="BR477" s="496"/>
      <c r="BS477" s="496"/>
      <c r="BT477" s="496"/>
      <c r="BU477" s="496"/>
      <c r="BV477" s="496"/>
      <c r="BW477" s="496"/>
      <c r="BX477" s="496"/>
      <c r="BY477" s="496"/>
      <c r="BZ477" s="496"/>
      <c r="CA477" s="496"/>
      <c r="CB477" s="496"/>
      <c r="CC477" s="496"/>
      <c r="CD477" s="496"/>
      <c r="CE477" s="496"/>
      <c r="CF477" s="496"/>
      <c r="CG477" s="496"/>
      <c r="CH477" s="496"/>
      <c r="CI477" s="496"/>
      <c r="CJ477" s="496"/>
      <c r="CK477" s="496"/>
      <c r="CL477" s="496"/>
      <c r="CM477" s="496"/>
      <c r="CN477" s="496"/>
      <c r="CO477" s="496"/>
      <c r="CP477" s="496"/>
      <c r="CQ477" s="496"/>
      <c r="CR477" s="496"/>
      <c r="CS477" s="496"/>
      <c r="CT477" s="496"/>
      <c r="CU477" s="496"/>
      <c r="CV477" s="496"/>
      <c r="CW477" s="496"/>
      <c r="CX477" s="496"/>
      <c r="CY477" s="496"/>
      <c r="CZ477" s="496"/>
      <c r="DA477" s="496"/>
      <c r="DB477" s="496"/>
      <c r="DC477" s="496"/>
      <c r="DD477" s="496"/>
      <c r="DE477" s="496"/>
      <c r="DF477" s="496"/>
      <c r="DG477" s="496"/>
      <c r="DH477" s="496"/>
      <c r="DI477" s="496"/>
      <c r="DJ477" s="496"/>
      <c r="DK477" s="496"/>
      <c r="DL477" s="496"/>
      <c r="DM477" s="496"/>
      <c r="DN477" s="496"/>
      <c r="DO477" s="496"/>
      <c r="DP477" s="496"/>
      <c r="DQ477" s="496"/>
      <c r="DR477" s="496"/>
      <c r="DS477" s="496"/>
      <c r="DT477" s="496"/>
      <c r="DU477" s="496"/>
      <c r="DV477" s="496"/>
      <c r="DW477" s="496"/>
      <c r="DX477" s="496"/>
      <c r="DY477" s="496"/>
      <c r="DZ477" s="496"/>
      <c r="EA477" s="496"/>
      <c r="EB477" s="496"/>
      <c r="EC477" s="496"/>
      <c r="ED477" s="496"/>
      <c r="EE477" s="496"/>
      <c r="EF477" s="496"/>
      <c r="EG477" s="496"/>
      <c r="EH477" s="496"/>
      <c r="EI477" s="496"/>
      <c r="EJ477" s="496"/>
      <c r="EK477" s="496"/>
      <c r="EL477" s="496"/>
      <c r="EM477" s="496"/>
      <c r="EN477" s="496"/>
      <c r="EO477" s="496"/>
      <c r="EP477" s="496"/>
      <c r="EQ477" s="496"/>
      <c r="ER477" s="496"/>
      <c r="ES477" s="496"/>
      <c r="ET477" s="496"/>
      <c r="EU477" s="496"/>
      <c r="EV477" s="496"/>
      <c r="EW477" s="496"/>
      <c r="EX477" s="496"/>
      <c r="EY477" s="496"/>
      <c r="EZ477" s="496"/>
      <c r="FA477" s="496"/>
      <c r="FB477" s="496"/>
      <c r="FC477" s="496"/>
      <c r="FD477" s="496"/>
      <c r="FE477" s="496"/>
      <c r="FF477" s="496"/>
      <c r="FG477" s="496"/>
      <c r="FH477" s="496"/>
      <c r="FI477" s="496"/>
      <c r="FJ477" s="496"/>
      <c r="FK477" s="496"/>
      <c r="FL477" s="496"/>
      <c r="FM477" s="496"/>
      <c r="FN477" s="496"/>
      <c r="FO477" s="496"/>
      <c r="FP477" s="496"/>
      <c r="FQ477" s="496"/>
      <c r="FR477" s="496"/>
      <c r="FS477" s="496"/>
      <c r="FT477" s="496"/>
      <c r="FU477" s="496"/>
      <c r="FV477" s="496"/>
      <c r="FW477" s="496"/>
      <c r="FX477" s="496"/>
      <c r="FY477" s="496"/>
      <c r="FZ477" s="496"/>
      <c r="GA477" s="496"/>
      <c r="GB477" s="496"/>
      <c r="GC477" s="496"/>
      <c r="GD477" s="496"/>
      <c r="GE477" s="496"/>
      <c r="GF477" s="496"/>
      <c r="GG477" s="496"/>
      <c r="GH477" s="496"/>
      <c r="GI477" s="496"/>
      <c r="GJ477" s="496"/>
      <c r="GK477" s="496"/>
      <c r="GL477" s="496"/>
      <c r="GM477" s="496"/>
      <c r="GN477" s="496"/>
      <c r="GO477" s="496"/>
      <c r="GP477" s="496"/>
      <c r="GQ477" s="496"/>
      <c r="GR477" s="496"/>
      <c r="GS477" s="496"/>
      <c r="GT477" s="496"/>
      <c r="GU477" s="496"/>
      <c r="GV477" s="496"/>
      <c r="GW477" s="496"/>
      <c r="GX477" s="496"/>
      <c r="GY477" s="496"/>
      <c r="GZ477" s="496"/>
      <c r="HA477" s="496"/>
      <c r="HB477" s="496"/>
      <c r="HC477" s="496"/>
      <c r="HD477" s="496"/>
      <c r="HE477" s="496"/>
      <c r="HF477" s="496"/>
      <c r="HG477" s="496"/>
      <c r="HH477" s="496"/>
      <c r="HI477" s="496"/>
      <c r="HJ477" s="496"/>
      <c r="HK477" s="496"/>
      <c r="HL477" s="496"/>
      <c r="HM477" s="496"/>
      <c r="HN477" s="496"/>
      <c r="HO477" s="496"/>
      <c r="HP477" s="496"/>
      <c r="HQ477" s="496"/>
      <c r="HR477" s="496"/>
      <c r="HS477" s="496"/>
      <c r="HT477" s="496"/>
      <c r="HU477" s="496"/>
      <c r="HV477" s="496"/>
      <c r="HW477" s="496"/>
      <c r="HX477" s="496"/>
      <c r="HY477" s="496"/>
      <c r="HZ477" s="496"/>
      <c r="IA477" s="496"/>
      <c r="IB477" s="496"/>
      <c r="IC477" s="496"/>
      <c r="ID477" s="496"/>
      <c r="IE477" s="496"/>
      <c r="IF477" s="496"/>
      <c r="IG477" s="496"/>
      <c r="IH477" s="496"/>
      <c r="II477" s="496"/>
      <c r="IJ477" s="496"/>
      <c r="IK477" s="496"/>
      <c r="IL477" s="496"/>
      <c r="IM477" s="496"/>
      <c r="IN477" s="496"/>
      <c r="IO477" s="496"/>
      <c r="IP477" s="496"/>
      <c r="IQ477" s="496"/>
      <c r="IR477" s="496"/>
      <c r="IS477" s="496"/>
      <c r="IT477" s="496"/>
      <c r="IU477" s="496"/>
      <c r="IV477" s="496"/>
      <c r="IW477" s="496"/>
    </row>
    <row r="478" customFormat="false" ht="12.75" hidden="false" customHeight="false" outlineLevel="1" collapsed="false">
      <c r="A478" s="477"/>
      <c r="B478" s="503"/>
      <c r="C478" s="503"/>
      <c r="D478" s="503"/>
      <c r="E478" s="503"/>
      <c r="F478" s="503"/>
      <c r="G478" s="503"/>
      <c r="H478" s="503"/>
      <c r="I478" s="503"/>
      <c r="J478" s="503"/>
      <c r="K478" s="503"/>
      <c r="L478" s="503"/>
      <c r="M478" s="503"/>
      <c r="N478" s="503"/>
      <c r="O478" s="503"/>
      <c r="P478" s="503"/>
      <c r="Q478" s="503"/>
      <c r="R478" s="503"/>
      <c r="S478" s="503"/>
      <c r="T478" s="503"/>
      <c r="U478" s="503"/>
      <c r="V478" s="496"/>
      <c r="W478" s="496"/>
      <c r="X478" s="496"/>
      <c r="Y478" s="496"/>
      <c r="Z478" s="496"/>
      <c r="AA478" s="496"/>
      <c r="AB478" s="496"/>
      <c r="AC478" s="496"/>
      <c r="AD478" s="496"/>
      <c r="AE478" s="496"/>
      <c r="AF478" s="496"/>
      <c r="AG478" s="496"/>
      <c r="AH478" s="496"/>
      <c r="AI478" s="496"/>
      <c r="AJ478" s="496"/>
      <c r="AK478" s="496"/>
      <c r="AL478" s="496"/>
      <c r="AM478" s="496"/>
      <c r="AN478" s="496"/>
      <c r="AO478" s="496"/>
      <c r="AP478" s="496"/>
      <c r="AQ478" s="496"/>
      <c r="AR478" s="496"/>
      <c r="AS478" s="496"/>
      <c r="AT478" s="496"/>
      <c r="AU478" s="496"/>
      <c r="AV478" s="496"/>
      <c r="AW478" s="496"/>
      <c r="AX478" s="496"/>
      <c r="AY478" s="496"/>
      <c r="AZ478" s="496"/>
      <c r="BA478" s="496"/>
      <c r="BB478" s="496"/>
      <c r="BC478" s="496"/>
      <c r="BD478" s="496"/>
      <c r="BE478" s="496"/>
      <c r="BF478" s="496"/>
      <c r="BG478" s="496"/>
      <c r="BH478" s="496"/>
      <c r="BI478" s="496"/>
      <c r="BJ478" s="496"/>
      <c r="BK478" s="496"/>
      <c r="BL478" s="496"/>
      <c r="BM478" s="496"/>
      <c r="BN478" s="496"/>
      <c r="BO478" s="496"/>
      <c r="BP478" s="496"/>
      <c r="BQ478" s="496"/>
      <c r="BR478" s="496"/>
      <c r="BS478" s="496"/>
      <c r="BT478" s="496"/>
      <c r="BU478" s="496"/>
      <c r="BV478" s="496"/>
      <c r="BW478" s="496"/>
      <c r="BX478" s="496"/>
      <c r="BY478" s="496"/>
      <c r="BZ478" s="496"/>
      <c r="CA478" s="496"/>
      <c r="CB478" s="496"/>
      <c r="CC478" s="496"/>
      <c r="CD478" s="496"/>
      <c r="CE478" s="496"/>
      <c r="CF478" s="496"/>
      <c r="CG478" s="496"/>
      <c r="CH478" s="496"/>
      <c r="CI478" s="496"/>
      <c r="CJ478" s="496"/>
      <c r="CK478" s="496"/>
      <c r="CL478" s="496"/>
      <c r="CM478" s="496"/>
      <c r="CN478" s="496"/>
      <c r="CO478" s="496"/>
      <c r="CP478" s="496"/>
      <c r="CQ478" s="496"/>
      <c r="CR478" s="496"/>
      <c r="CS478" s="496"/>
      <c r="CT478" s="496"/>
      <c r="CU478" s="496"/>
      <c r="CV478" s="496"/>
      <c r="CW478" s="496"/>
      <c r="CX478" s="496"/>
      <c r="CY478" s="496"/>
      <c r="CZ478" s="496"/>
      <c r="DA478" s="496"/>
      <c r="DB478" s="496"/>
      <c r="DC478" s="496"/>
      <c r="DD478" s="496"/>
      <c r="DE478" s="496"/>
      <c r="DF478" s="496"/>
      <c r="DG478" s="496"/>
      <c r="DH478" s="496"/>
      <c r="DI478" s="496"/>
      <c r="DJ478" s="496"/>
      <c r="DK478" s="496"/>
      <c r="DL478" s="496"/>
      <c r="DM478" s="496"/>
      <c r="DN478" s="496"/>
      <c r="DO478" s="496"/>
      <c r="DP478" s="496"/>
      <c r="DQ478" s="496"/>
      <c r="DR478" s="496"/>
      <c r="DS478" s="496"/>
      <c r="DT478" s="496"/>
      <c r="DU478" s="496"/>
      <c r="DV478" s="496"/>
      <c r="DW478" s="496"/>
      <c r="DX478" s="496"/>
      <c r="DY478" s="496"/>
      <c r="DZ478" s="496"/>
      <c r="EA478" s="496"/>
      <c r="EB478" s="496"/>
      <c r="EC478" s="496"/>
      <c r="ED478" s="496"/>
      <c r="EE478" s="496"/>
      <c r="EF478" s="496"/>
      <c r="EG478" s="496"/>
      <c r="EH478" s="496"/>
      <c r="EI478" s="496"/>
      <c r="EJ478" s="496"/>
      <c r="EK478" s="496"/>
      <c r="EL478" s="496"/>
      <c r="EM478" s="496"/>
      <c r="EN478" s="496"/>
      <c r="EO478" s="496"/>
      <c r="EP478" s="496"/>
      <c r="EQ478" s="496"/>
      <c r="ER478" s="496"/>
      <c r="ES478" s="496"/>
      <c r="ET478" s="496"/>
      <c r="EU478" s="496"/>
      <c r="EV478" s="496"/>
      <c r="EW478" s="496"/>
      <c r="EX478" s="496"/>
      <c r="EY478" s="496"/>
      <c r="EZ478" s="496"/>
      <c r="FA478" s="496"/>
      <c r="FB478" s="496"/>
      <c r="FC478" s="496"/>
      <c r="FD478" s="496"/>
      <c r="FE478" s="496"/>
      <c r="FF478" s="496"/>
      <c r="FG478" s="496"/>
      <c r="FH478" s="496"/>
      <c r="FI478" s="496"/>
      <c r="FJ478" s="496"/>
      <c r="FK478" s="496"/>
      <c r="FL478" s="496"/>
      <c r="FM478" s="496"/>
      <c r="FN478" s="496"/>
      <c r="FO478" s="496"/>
      <c r="FP478" s="496"/>
      <c r="FQ478" s="496"/>
      <c r="FR478" s="496"/>
      <c r="FS478" s="496"/>
      <c r="FT478" s="496"/>
      <c r="FU478" s="496"/>
      <c r="FV478" s="496"/>
      <c r="FW478" s="496"/>
      <c r="FX478" s="496"/>
      <c r="FY478" s="496"/>
      <c r="FZ478" s="496"/>
      <c r="GA478" s="496"/>
      <c r="GB478" s="496"/>
      <c r="GC478" s="496"/>
      <c r="GD478" s="496"/>
      <c r="GE478" s="496"/>
      <c r="GF478" s="496"/>
      <c r="GG478" s="496"/>
      <c r="GH478" s="496"/>
      <c r="GI478" s="496"/>
      <c r="GJ478" s="496"/>
      <c r="GK478" s="496"/>
      <c r="GL478" s="496"/>
      <c r="GM478" s="496"/>
      <c r="GN478" s="496"/>
      <c r="GO478" s="496"/>
      <c r="GP478" s="496"/>
      <c r="GQ478" s="496"/>
      <c r="GR478" s="496"/>
      <c r="GS478" s="496"/>
      <c r="GT478" s="496"/>
      <c r="GU478" s="496"/>
      <c r="GV478" s="496"/>
      <c r="GW478" s="496"/>
      <c r="GX478" s="496"/>
      <c r="GY478" s="496"/>
      <c r="GZ478" s="496"/>
      <c r="HA478" s="496"/>
      <c r="HB478" s="496"/>
      <c r="HC478" s="496"/>
      <c r="HD478" s="496"/>
      <c r="HE478" s="496"/>
      <c r="HF478" s="496"/>
      <c r="HG478" s="496"/>
      <c r="HH478" s="496"/>
      <c r="HI478" s="496"/>
      <c r="HJ478" s="496"/>
      <c r="HK478" s="496"/>
      <c r="HL478" s="496"/>
      <c r="HM478" s="496"/>
      <c r="HN478" s="496"/>
      <c r="HO478" s="496"/>
      <c r="HP478" s="496"/>
      <c r="HQ478" s="496"/>
      <c r="HR478" s="496"/>
      <c r="HS478" s="496"/>
      <c r="HT478" s="496"/>
      <c r="HU478" s="496"/>
      <c r="HV478" s="496"/>
      <c r="HW478" s="496"/>
      <c r="HX478" s="496"/>
      <c r="HY478" s="496"/>
      <c r="HZ478" s="496"/>
      <c r="IA478" s="496"/>
      <c r="IB478" s="496"/>
      <c r="IC478" s="496"/>
      <c r="ID478" s="496"/>
      <c r="IE478" s="496"/>
      <c r="IF478" s="496"/>
      <c r="IG478" s="496"/>
      <c r="IH478" s="496"/>
      <c r="II478" s="496"/>
      <c r="IJ478" s="496"/>
      <c r="IK478" s="496"/>
      <c r="IL478" s="496"/>
      <c r="IM478" s="496"/>
      <c r="IN478" s="496"/>
      <c r="IO478" s="496"/>
      <c r="IP478" s="496"/>
      <c r="IQ478" s="496"/>
      <c r="IR478" s="496"/>
      <c r="IS478" s="496"/>
      <c r="IT478" s="496"/>
      <c r="IU478" s="496"/>
      <c r="IV478" s="496"/>
      <c r="IW478" s="496"/>
    </row>
    <row r="479" customFormat="false" ht="12.75" hidden="false" customHeight="false" outlineLevel="1" collapsed="false">
      <c r="A479" s="477"/>
      <c r="B479" s="503"/>
      <c r="C479" s="503"/>
      <c r="D479" s="503"/>
      <c r="E479" s="503"/>
      <c r="F479" s="503"/>
      <c r="G479" s="503"/>
      <c r="H479" s="503"/>
      <c r="I479" s="503"/>
      <c r="J479" s="503"/>
      <c r="K479" s="503"/>
      <c r="L479" s="503"/>
      <c r="M479" s="503"/>
      <c r="N479" s="503"/>
      <c r="O479" s="503"/>
      <c r="P479" s="503"/>
      <c r="Q479" s="503"/>
      <c r="R479" s="503"/>
      <c r="S479" s="503"/>
      <c r="T479" s="503"/>
      <c r="U479" s="503"/>
      <c r="V479" s="496"/>
      <c r="W479" s="496"/>
      <c r="X479" s="496"/>
      <c r="Y479" s="496"/>
      <c r="Z479" s="496"/>
      <c r="AA479" s="496"/>
      <c r="AB479" s="496"/>
      <c r="AC479" s="496"/>
      <c r="AD479" s="496"/>
      <c r="AE479" s="496"/>
      <c r="AF479" s="496"/>
      <c r="AG479" s="496"/>
      <c r="AH479" s="496"/>
      <c r="AI479" s="496"/>
      <c r="AJ479" s="496"/>
      <c r="AK479" s="496"/>
      <c r="AL479" s="496"/>
      <c r="AM479" s="496"/>
      <c r="AN479" s="496"/>
      <c r="AO479" s="496"/>
      <c r="AP479" s="496"/>
      <c r="AQ479" s="496"/>
      <c r="AR479" s="496"/>
      <c r="AS479" s="496"/>
      <c r="AT479" s="496"/>
      <c r="AU479" s="496"/>
      <c r="AV479" s="496"/>
      <c r="AW479" s="496"/>
      <c r="AX479" s="496"/>
      <c r="AY479" s="496"/>
      <c r="AZ479" s="496"/>
      <c r="BA479" s="496"/>
      <c r="BB479" s="496"/>
      <c r="BC479" s="496"/>
      <c r="BD479" s="496"/>
      <c r="BE479" s="496"/>
      <c r="BF479" s="496"/>
      <c r="BG479" s="496"/>
      <c r="BH479" s="496"/>
      <c r="BI479" s="496"/>
      <c r="BJ479" s="496"/>
      <c r="BK479" s="496"/>
      <c r="BL479" s="496"/>
      <c r="BM479" s="496"/>
      <c r="BN479" s="496"/>
      <c r="BO479" s="496"/>
      <c r="BP479" s="496"/>
      <c r="BQ479" s="496"/>
      <c r="BR479" s="496"/>
      <c r="BS479" s="496"/>
      <c r="BT479" s="496"/>
      <c r="BU479" s="496"/>
      <c r="BV479" s="496"/>
      <c r="BW479" s="496"/>
      <c r="BX479" s="496"/>
      <c r="BY479" s="496"/>
      <c r="BZ479" s="496"/>
      <c r="CA479" s="496"/>
      <c r="CB479" s="496"/>
      <c r="CC479" s="496"/>
      <c r="CD479" s="496"/>
      <c r="CE479" s="496"/>
      <c r="CF479" s="496"/>
      <c r="CG479" s="496"/>
      <c r="CH479" s="496"/>
      <c r="CI479" s="496"/>
      <c r="CJ479" s="496"/>
      <c r="CK479" s="496"/>
      <c r="CL479" s="496"/>
      <c r="CM479" s="496"/>
      <c r="CN479" s="496"/>
      <c r="CO479" s="496"/>
      <c r="CP479" s="496"/>
      <c r="CQ479" s="496"/>
      <c r="CR479" s="496"/>
      <c r="CS479" s="496"/>
      <c r="CT479" s="496"/>
      <c r="CU479" s="496"/>
      <c r="CV479" s="496"/>
      <c r="CW479" s="496"/>
      <c r="CX479" s="496"/>
      <c r="CY479" s="496"/>
      <c r="CZ479" s="496"/>
      <c r="DA479" s="496"/>
      <c r="DB479" s="496"/>
      <c r="DC479" s="496"/>
      <c r="DD479" s="496"/>
      <c r="DE479" s="496"/>
      <c r="DF479" s="496"/>
      <c r="DG479" s="496"/>
      <c r="DH479" s="496"/>
      <c r="DI479" s="496"/>
      <c r="DJ479" s="496"/>
      <c r="DK479" s="496"/>
      <c r="DL479" s="496"/>
      <c r="DM479" s="496"/>
      <c r="DN479" s="496"/>
      <c r="DO479" s="496"/>
      <c r="DP479" s="496"/>
      <c r="DQ479" s="496"/>
      <c r="DR479" s="496"/>
      <c r="DS479" s="496"/>
      <c r="DT479" s="496"/>
      <c r="DU479" s="496"/>
      <c r="DV479" s="496"/>
      <c r="DW479" s="496"/>
      <c r="DX479" s="496"/>
      <c r="DY479" s="496"/>
      <c r="DZ479" s="496"/>
      <c r="EA479" s="496"/>
      <c r="EB479" s="496"/>
      <c r="EC479" s="496"/>
      <c r="ED479" s="496"/>
      <c r="EE479" s="496"/>
      <c r="EF479" s="496"/>
      <c r="EG479" s="496"/>
      <c r="EH479" s="496"/>
      <c r="EI479" s="496"/>
      <c r="EJ479" s="496"/>
      <c r="EK479" s="496"/>
      <c r="EL479" s="496"/>
      <c r="EM479" s="496"/>
      <c r="EN479" s="496"/>
      <c r="EO479" s="496"/>
      <c r="EP479" s="496"/>
      <c r="EQ479" s="496"/>
      <c r="ER479" s="496"/>
      <c r="ES479" s="496"/>
      <c r="ET479" s="496"/>
      <c r="EU479" s="496"/>
      <c r="EV479" s="496"/>
      <c r="EW479" s="496"/>
      <c r="EX479" s="496"/>
      <c r="EY479" s="496"/>
      <c r="EZ479" s="496"/>
      <c r="FA479" s="496"/>
      <c r="FB479" s="496"/>
      <c r="FC479" s="496"/>
      <c r="FD479" s="496"/>
      <c r="FE479" s="496"/>
      <c r="FF479" s="496"/>
      <c r="FG479" s="496"/>
      <c r="FH479" s="496"/>
      <c r="FI479" s="496"/>
      <c r="FJ479" s="496"/>
      <c r="FK479" s="496"/>
      <c r="FL479" s="496"/>
      <c r="FM479" s="496"/>
      <c r="FN479" s="496"/>
      <c r="FO479" s="496"/>
      <c r="FP479" s="496"/>
      <c r="FQ479" s="496"/>
      <c r="FR479" s="496"/>
      <c r="FS479" s="496"/>
      <c r="FT479" s="496"/>
      <c r="FU479" s="496"/>
      <c r="FV479" s="496"/>
      <c r="FW479" s="496"/>
      <c r="FX479" s="496"/>
      <c r="FY479" s="496"/>
      <c r="FZ479" s="496"/>
      <c r="GA479" s="496"/>
      <c r="GB479" s="496"/>
      <c r="GC479" s="496"/>
      <c r="GD479" s="496"/>
      <c r="GE479" s="496"/>
      <c r="GF479" s="496"/>
      <c r="GG479" s="496"/>
      <c r="GH479" s="496"/>
      <c r="GI479" s="496"/>
      <c r="GJ479" s="496"/>
      <c r="GK479" s="496"/>
      <c r="GL479" s="496"/>
      <c r="GM479" s="496"/>
      <c r="GN479" s="496"/>
      <c r="GO479" s="496"/>
      <c r="GP479" s="496"/>
      <c r="GQ479" s="496"/>
      <c r="GR479" s="496"/>
      <c r="GS479" s="496"/>
      <c r="GT479" s="496"/>
      <c r="GU479" s="496"/>
      <c r="GV479" s="496"/>
      <c r="GW479" s="496"/>
      <c r="GX479" s="496"/>
      <c r="GY479" s="496"/>
      <c r="GZ479" s="496"/>
      <c r="HA479" s="496"/>
      <c r="HB479" s="496"/>
      <c r="HC479" s="496"/>
      <c r="HD479" s="496"/>
      <c r="HE479" s="496"/>
      <c r="HF479" s="496"/>
      <c r="HG479" s="496"/>
      <c r="HH479" s="496"/>
      <c r="HI479" s="496"/>
      <c r="HJ479" s="496"/>
      <c r="HK479" s="496"/>
      <c r="HL479" s="496"/>
      <c r="HM479" s="496"/>
      <c r="HN479" s="496"/>
      <c r="HO479" s="496"/>
      <c r="HP479" s="496"/>
      <c r="HQ479" s="496"/>
      <c r="HR479" s="496"/>
      <c r="HS479" s="496"/>
      <c r="HT479" s="496"/>
      <c r="HU479" s="496"/>
      <c r="HV479" s="496"/>
      <c r="HW479" s="496"/>
      <c r="HX479" s="496"/>
      <c r="HY479" s="496"/>
      <c r="HZ479" s="496"/>
      <c r="IA479" s="496"/>
      <c r="IB479" s="496"/>
      <c r="IC479" s="496"/>
      <c r="ID479" s="496"/>
      <c r="IE479" s="496"/>
      <c r="IF479" s="496"/>
      <c r="IG479" s="496"/>
      <c r="IH479" s="496"/>
      <c r="II479" s="496"/>
      <c r="IJ479" s="496"/>
      <c r="IK479" s="496"/>
      <c r="IL479" s="496"/>
      <c r="IM479" s="496"/>
      <c r="IN479" s="496"/>
      <c r="IO479" s="496"/>
      <c r="IP479" s="496"/>
      <c r="IQ479" s="496"/>
      <c r="IR479" s="496"/>
      <c r="IS479" s="496"/>
      <c r="IT479" s="496"/>
      <c r="IU479" s="496"/>
      <c r="IV479" s="496"/>
      <c r="IW479" s="496"/>
    </row>
    <row r="480" customFormat="false" ht="12.75" hidden="false" customHeight="false" outlineLevel="1" collapsed="false">
      <c r="A480" s="383"/>
      <c r="B480" s="503"/>
      <c r="C480" s="503"/>
      <c r="D480" s="503"/>
      <c r="E480" s="503"/>
      <c r="F480" s="503"/>
      <c r="G480" s="503"/>
      <c r="H480" s="503"/>
      <c r="I480" s="503"/>
      <c r="J480" s="503"/>
      <c r="K480" s="503"/>
      <c r="L480" s="503"/>
      <c r="M480" s="503"/>
      <c r="N480" s="503"/>
      <c r="O480" s="503"/>
      <c r="P480" s="503"/>
      <c r="Q480" s="503"/>
      <c r="R480" s="503"/>
      <c r="S480" s="503"/>
      <c r="T480" s="503"/>
      <c r="U480" s="503"/>
      <c r="V480" s="496"/>
      <c r="W480" s="496"/>
      <c r="X480" s="496"/>
      <c r="Y480" s="496"/>
      <c r="Z480" s="496"/>
      <c r="AA480" s="496"/>
      <c r="AB480" s="496"/>
      <c r="AC480" s="496"/>
      <c r="AD480" s="496"/>
      <c r="AE480" s="496"/>
      <c r="AF480" s="496"/>
      <c r="AG480" s="496"/>
      <c r="AH480" s="496"/>
      <c r="AI480" s="496"/>
      <c r="AJ480" s="496"/>
      <c r="AK480" s="496"/>
      <c r="AL480" s="496"/>
      <c r="AM480" s="496"/>
      <c r="AN480" s="496"/>
      <c r="AO480" s="496"/>
      <c r="AP480" s="496"/>
      <c r="AQ480" s="496"/>
      <c r="AR480" s="496"/>
      <c r="AS480" s="496"/>
      <c r="AT480" s="496"/>
      <c r="AU480" s="496"/>
      <c r="AV480" s="496"/>
      <c r="AW480" s="496"/>
      <c r="AX480" s="496"/>
      <c r="AY480" s="496"/>
      <c r="AZ480" s="496"/>
      <c r="BA480" s="496"/>
      <c r="BB480" s="496"/>
      <c r="BC480" s="496"/>
      <c r="BD480" s="496"/>
      <c r="BE480" s="496"/>
      <c r="BF480" s="496"/>
      <c r="BG480" s="496"/>
      <c r="BH480" s="496"/>
      <c r="BI480" s="496"/>
      <c r="BJ480" s="496"/>
      <c r="BK480" s="496"/>
      <c r="BL480" s="496"/>
      <c r="BM480" s="496"/>
      <c r="BN480" s="496"/>
      <c r="BO480" s="496"/>
      <c r="BP480" s="496"/>
      <c r="BQ480" s="496"/>
      <c r="BR480" s="496"/>
      <c r="BS480" s="496"/>
      <c r="BT480" s="496"/>
      <c r="BU480" s="496"/>
      <c r="BV480" s="496"/>
      <c r="BW480" s="496"/>
      <c r="BX480" s="496"/>
      <c r="BY480" s="496"/>
      <c r="BZ480" s="496"/>
      <c r="CA480" s="496"/>
      <c r="CB480" s="496"/>
      <c r="CC480" s="496"/>
      <c r="CD480" s="496"/>
      <c r="CE480" s="496"/>
      <c r="CF480" s="496"/>
      <c r="CG480" s="496"/>
      <c r="CH480" s="496"/>
      <c r="CI480" s="496"/>
      <c r="CJ480" s="496"/>
      <c r="CK480" s="496"/>
      <c r="CL480" s="496"/>
      <c r="CM480" s="496"/>
      <c r="CN480" s="496"/>
      <c r="CO480" s="496"/>
      <c r="CP480" s="496"/>
      <c r="CQ480" s="496"/>
      <c r="CR480" s="496"/>
      <c r="CS480" s="496"/>
      <c r="CT480" s="496"/>
      <c r="CU480" s="496"/>
      <c r="CV480" s="496"/>
      <c r="CW480" s="496"/>
      <c r="CX480" s="496"/>
      <c r="CY480" s="496"/>
      <c r="CZ480" s="496"/>
      <c r="DA480" s="496"/>
      <c r="DB480" s="496"/>
      <c r="DC480" s="496"/>
      <c r="DD480" s="496"/>
      <c r="DE480" s="496"/>
      <c r="DF480" s="496"/>
      <c r="DG480" s="496"/>
      <c r="DH480" s="496"/>
      <c r="DI480" s="496"/>
      <c r="DJ480" s="496"/>
      <c r="DK480" s="496"/>
      <c r="DL480" s="496"/>
      <c r="DM480" s="496"/>
      <c r="DN480" s="496"/>
      <c r="DO480" s="496"/>
      <c r="DP480" s="496"/>
      <c r="DQ480" s="496"/>
      <c r="DR480" s="496"/>
      <c r="DS480" s="496"/>
      <c r="DT480" s="496"/>
      <c r="DU480" s="496"/>
      <c r="DV480" s="496"/>
      <c r="DW480" s="496"/>
      <c r="DX480" s="496"/>
      <c r="DY480" s="496"/>
      <c r="DZ480" s="496"/>
      <c r="EA480" s="496"/>
      <c r="EB480" s="496"/>
      <c r="EC480" s="496"/>
      <c r="ED480" s="496"/>
      <c r="EE480" s="496"/>
      <c r="EF480" s="496"/>
      <c r="EG480" s="496"/>
      <c r="EH480" s="496"/>
      <c r="EI480" s="496"/>
      <c r="EJ480" s="496"/>
      <c r="EK480" s="496"/>
      <c r="EL480" s="496"/>
      <c r="EM480" s="496"/>
      <c r="EN480" s="496"/>
      <c r="EO480" s="496"/>
      <c r="EP480" s="496"/>
      <c r="EQ480" s="496"/>
      <c r="ER480" s="496"/>
      <c r="ES480" s="496"/>
      <c r="ET480" s="496"/>
      <c r="EU480" s="496"/>
      <c r="EV480" s="496"/>
      <c r="EW480" s="496"/>
      <c r="EX480" s="496"/>
      <c r="EY480" s="496"/>
      <c r="EZ480" s="496"/>
      <c r="FA480" s="496"/>
      <c r="FB480" s="496"/>
      <c r="FC480" s="496"/>
      <c r="FD480" s="496"/>
      <c r="FE480" s="496"/>
      <c r="FF480" s="496"/>
      <c r="FG480" s="496"/>
      <c r="FH480" s="496"/>
      <c r="FI480" s="496"/>
      <c r="FJ480" s="496"/>
      <c r="FK480" s="496"/>
      <c r="FL480" s="496"/>
      <c r="FM480" s="496"/>
      <c r="FN480" s="496"/>
      <c r="FO480" s="496"/>
      <c r="FP480" s="496"/>
      <c r="FQ480" s="496"/>
      <c r="FR480" s="496"/>
      <c r="FS480" s="496"/>
      <c r="FT480" s="496"/>
      <c r="FU480" s="496"/>
      <c r="FV480" s="496"/>
      <c r="FW480" s="496"/>
      <c r="FX480" s="496"/>
      <c r="FY480" s="496"/>
      <c r="FZ480" s="496"/>
      <c r="GA480" s="496"/>
      <c r="GB480" s="496"/>
      <c r="GC480" s="496"/>
      <c r="GD480" s="496"/>
      <c r="GE480" s="496"/>
      <c r="GF480" s="496"/>
      <c r="GG480" s="496"/>
      <c r="GH480" s="496"/>
      <c r="GI480" s="496"/>
      <c r="GJ480" s="496"/>
      <c r="GK480" s="496"/>
      <c r="GL480" s="496"/>
      <c r="GM480" s="496"/>
      <c r="GN480" s="496"/>
      <c r="GO480" s="496"/>
      <c r="GP480" s="496"/>
      <c r="GQ480" s="496"/>
      <c r="GR480" s="496"/>
      <c r="GS480" s="496"/>
      <c r="GT480" s="496"/>
      <c r="GU480" s="496"/>
      <c r="GV480" s="496"/>
      <c r="GW480" s="496"/>
      <c r="GX480" s="496"/>
      <c r="GY480" s="496"/>
      <c r="GZ480" s="496"/>
      <c r="HA480" s="496"/>
      <c r="HB480" s="496"/>
      <c r="HC480" s="496"/>
      <c r="HD480" s="496"/>
      <c r="HE480" s="496"/>
      <c r="HF480" s="496"/>
      <c r="HG480" s="496"/>
      <c r="HH480" s="496"/>
      <c r="HI480" s="496"/>
      <c r="HJ480" s="496"/>
      <c r="HK480" s="496"/>
      <c r="HL480" s="496"/>
      <c r="HM480" s="496"/>
      <c r="HN480" s="496"/>
      <c r="HO480" s="496"/>
      <c r="HP480" s="496"/>
      <c r="HQ480" s="496"/>
      <c r="HR480" s="496"/>
      <c r="HS480" s="496"/>
      <c r="HT480" s="496"/>
      <c r="HU480" s="496"/>
      <c r="HV480" s="496"/>
      <c r="HW480" s="496"/>
      <c r="HX480" s="496"/>
      <c r="HY480" s="496"/>
      <c r="HZ480" s="496"/>
      <c r="IA480" s="496"/>
      <c r="IB480" s="496"/>
      <c r="IC480" s="496"/>
      <c r="ID480" s="496"/>
      <c r="IE480" s="496"/>
      <c r="IF480" s="496"/>
      <c r="IG480" s="496"/>
      <c r="IH480" s="496"/>
      <c r="II480" s="496"/>
      <c r="IJ480" s="496"/>
      <c r="IK480" s="496"/>
      <c r="IL480" s="496"/>
      <c r="IM480" s="496"/>
      <c r="IN480" s="496"/>
      <c r="IO480" s="496"/>
      <c r="IP480" s="496"/>
      <c r="IQ480" s="496"/>
      <c r="IR480" s="496"/>
      <c r="IS480" s="496"/>
      <c r="IT480" s="496"/>
      <c r="IU480" s="496"/>
      <c r="IV480" s="496"/>
      <c r="IW480" s="496"/>
    </row>
    <row r="481" customFormat="false" ht="12.75" hidden="false" customHeight="false" outlineLevel="1" collapsed="false">
      <c r="A481" s="383"/>
      <c r="B481" s="503"/>
      <c r="C481" s="503"/>
      <c r="D481" s="503"/>
      <c r="E481" s="503"/>
      <c r="F481" s="503"/>
      <c r="G481" s="503"/>
      <c r="H481" s="503"/>
      <c r="I481" s="503"/>
      <c r="J481" s="503"/>
      <c r="K481" s="503"/>
      <c r="L481" s="503"/>
      <c r="M481" s="503"/>
      <c r="N481" s="503"/>
      <c r="O481" s="503"/>
      <c r="P481" s="503"/>
      <c r="Q481" s="503"/>
      <c r="R481" s="503"/>
      <c r="S481" s="503"/>
      <c r="T481" s="503"/>
      <c r="U481" s="503"/>
      <c r="V481" s="496"/>
      <c r="W481" s="496"/>
      <c r="X481" s="496"/>
      <c r="Y481" s="496"/>
      <c r="Z481" s="496"/>
      <c r="AA481" s="496"/>
      <c r="AB481" s="496"/>
      <c r="AC481" s="496"/>
      <c r="AD481" s="496"/>
      <c r="AE481" s="496"/>
      <c r="AF481" s="496"/>
      <c r="AG481" s="496"/>
      <c r="AH481" s="496"/>
      <c r="AI481" s="496"/>
      <c r="AJ481" s="496"/>
      <c r="AK481" s="496"/>
      <c r="AL481" s="496"/>
      <c r="AM481" s="496"/>
      <c r="AN481" s="496"/>
      <c r="AO481" s="496"/>
      <c r="AP481" s="496"/>
      <c r="AQ481" s="496"/>
      <c r="AR481" s="496"/>
      <c r="AS481" s="496"/>
      <c r="AT481" s="496"/>
      <c r="AU481" s="496"/>
      <c r="AV481" s="496"/>
      <c r="AW481" s="496"/>
      <c r="AX481" s="496"/>
      <c r="AY481" s="496"/>
      <c r="AZ481" s="496"/>
      <c r="BA481" s="496"/>
      <c r="BB481" s="496"/>
      <c r="BC481" s="496"/>
      <c r="BD481" s="496"/>
      <c r="BE481" s="496"/>
      <c r="BF481" s="496"/>
      <c r="BG481" s="496"/>
      <c r="BH481" s="496"/>
      <c r="BI481" s="496"/>
      <c r="BJ481" s="496"/>
      <c r="BK481" s="496"/>
      <c r="BL481" s="496"/>
      <c r="BM481" s="496"/>
      <c r="BN481" s="496"/>
      <c r="BO481" s="496"/>
      <c r="BP481" s="496"/>
      <c r="BQ481" s="496"/>
      <c r="BR481" s="496"/>
      <c r="BS481" s="496"/>
      <c r="BT481" s="496"/>
      <c r="BU481" s="496"/>
      <c r="BV481" s="496"/>
      <c r="BW481" s="496"/>
      <c r="BX481" s="496"/>
      <c r="BY481" s="496"/>
      <c r="BZ481" s="496"/>
      <c r="CA481" s="496"/>
      <c r="CB481" s="496"/>
      <c r="CC481" s="496"/>
      <c r="CD481" s="496"/>
      <c r="CE481" s="496"/>
      <c r="CF481" s="496"/>
      <c r="CG481" s="496"/>
      <c r="CH481" s="496"/>
      <c r="CI481" s="496"/>
      <c r="CJ481" s="496"/>
      <c r="CK481" s="496"/>
      <c r="CL481" s="496"/>
      <c r="CM481" s="496"/>
      <c r="CN481" s="496"/>
      <c r="CO481" s="496"/>
      <c r="CP481" s="496"/>
      <c r="CQ481" s="496"/>
      <c r="CR481" s="496"/>
      <c r="CS481" s="496"/>
      <c r="CT481" s="496"/>
      <c r="CU481" s="496"/>
      <c r="CV481" s="496"/>
      <c r="CW481" s="496"/>
      <c r="CX481" s="496"/>
      <c r="CY481" s="496"/>
      <c r="CZ481" s="496"/>
      <c r="DA481" s="496"/>
      <c r="DB481" s="496"/>
      <c r="DC481" s="496"/>
      <c r="DD481" s="496"/>
      <c r="DE481" s="496"/>
      <c r="DF481" s="496"/>
      <c r="DG481" s="496"/>
      <c r="DH481" s="496"/>
      <c r="DI481" s="496"/>
      <c r="DJ481" s="496"/>
      <c r="DK481" s="496"/>
      <c r="DL481" s="496"/>
      <c r="DM481" s="496"/>
      <c r="DN481" s="496"/>
      <c r="DO481" s="496"/>
      <c r="DP481" s="496"/>
      <c r="DQ481" s="496"/>
      <c r="DR481" s="496"/>
      <c r="DS481" s="496"/>
      <c r="DT481" s="496"/>
      <c r="DU481" s="496"/>
      <c r="DV481" s="496"/>
      <c r="DW481" s="496"/>
      <c r="DX481" s="496"/>
      <c r="DY481" s="496"/>
      <c r="DZ481" s="496"/>
      <c r="EA481" s="496"/>
      <c r="EB481" s="496"/>
      <c r="EC481" s="496"/>
      <c r="ED481" s="496"/>
      <c r="EE481" s="496"/>
      <c r="EF481" s="496"/>
      <c r="EG481" s="496"/>
      <c r="EH481" s="496"/>
      <c r="EI481" s="496"/>
      <c r="EJ481" s="496"/>
      <c r="EK481" s="496"/>
      <c r="EL481" s="496"/>
      <c r="EM481" s="496"/>
      <c r="EN481" s="496"/>
      <c r="EO481" s="496"/>
      <c r="EP481" s="496"/>
      <c r="EQ481" s="496"/>
      <c r="ER481" s="496"/>
      <c r="ES481" s="496"/>
      <c r="ET481" s="496"/>
      <c r="EU481" s="496"/>
      <c r="EV481" s="496"/>
      <c r="EW481" s="496"/>
      <c r="EX481" s="496"/>
      <c r="EY481" s="496"/>
      <c r="EZ481" s="496"/>
      <c r="FA481" s="496"/>
      <c r="FB481" s="496"/>
      <c r="FC481" s="496"/>
      <c r="FD481" s="496"/>
      <c r="FE481" s="496"/>
      <c r="FF481" s="496"/>
      <c r="FG481" s="496"/>
      <c r="FH481" s="496"/>
      <c r="FI481" s="496"/>
      <c r="FJ481" s="496"/>
      <c r="FK481" s="496"/>
      <c r="FL481" s="496"/>
      <c r="FM481" s="496"/>
      <c r="FN481" s="496"/>
      <c r="FO481" s="496"/>
      <c r="FP481" s="496"/>
      <c r="FQ481" s="496"/>
      <c r="FR481" s="496"/>
      <c r="FS481" s="496"/>
      <c r="FT481" s="496"/>
      <c r="FU481" s="496"/>
      <c r="FV481" s="496"/>
      <c r="FW481" s="496"/>
      <c r="FX481" s="496"/>
      <c r="FY481" s="496"/>
      <c r="FZ481" s="496"/>
      <c r="GA481" s="496"/>
      <c r="GB481" s="496"/>
      <c r="GC481" s="496"/>
      <c r="GD481" s="496"/>
      <c r="GE481" s="496"/>
      <c r="GF481" s="496"/>
      <c r="GG481" s="496"/>
      <c r="GH481" s="496"/>
      <c r="GI481" s="496"/>
      <c r="GJ481" s="496"/>
      <c r="GK481" s="496"/>
      <c r="GL481" s="496"/>
      <c r="GM481" s="496"/>
      <c r="GN481" s="496"/>
      <c r="GO481" s="496"/>
      <c r="GP481" s="496"/>
      <c r="GQ481" s="496"/>
      <c r="GR481" s="496"/>
      <c r="GS481" s="496"/>
      <c r="GT481" s="496"/>
      <c r="GU481" s="496"/>
      <c r="GV481" s="496"/>
      <c r="GW481" s="496"/>
      <c r="GX481" s="496"/>
      <c r="GY481" s="496"/>
      <c r="GZ481" s="496"/>
      <c r="HA481" s="496"/>
      <c r="HB481" s="496"/>
      <c r="HC481" s="496"/>
      <c r="HD481" s="496"/>
      <c r="HE481" s="496"/>
      <c r="HF481" s="496"/>
      <c r="HG481" s="496"/>
      <c r="HH481" s="496"/>
      <c r="HI481" s="496"/>
      <c r="HJ481" s="496"/>
      <c r="HK481" s="496"/>
      <c r="HL481" s="496"/>
      <c r="HM481" s="496"/>
      <c r="HN481" s="496"/>
      <c r="HO481" s="496"/>
      <c r="HP481" s="496"/>
      <c r="HQ481" s="496"/>
      <c r="HR481" s="496"/>
      <c r="HS481" s="496"/>
      <c r="HT481" s="496"/>
      <c r="HU481" s="496"/>
      <c r="HV481" s="496"/>
      <c r="HW481" s="496"/>
      <c r="HX481" s="496"/>
      <c r="HY481" s="496"/>
      <c r="HZ481" s="496"/>
      <c r="IA481" s="496"/>
      <c r="IB481" s="496"/>
      <c r="IC481" s="496"/>
      <c r="ID481" s="496"/>
      <c r="IE481" s="496"/>
      <c r="IF481" s="496"/>
      <c r="IG481" s="496"/>
      <c r="IH481" s="496"/>
      <c r="II481" s="496"/>
      <c r="IJ481" s="496"/>
      <c r="IK481" s="496"/>
      <c r="IL481" s="496"/>
      <c r="IM481" s="496"/>
      <c r="IN481" s="496"/>
      <c r="IO481" s="496"/>
      <c r="IP481" s="496"/>
      <c r="IQ481" s="496"/>
      <c r="IR481" s="496"/>
      <c r="IS481" s="496"/>
      <c r="IT481" s="496"/>
      <c r="IU481" s="496"/>
      <c r="IV481" s="496"/>
      <c r="IW481" s="496"/>
    </row>
    <row r="482" customFormat="false" ht="12.75" hidden="false" customHeight="false" outlineLevel="1" collapsed="false">
      <c r="A482" s="477"/>
      <c r="B482" s="503"/>
      <c r="C482" s="503"/>
      <c r="D482" s="503"/>
      <c r="E482" s="503"/>
      <c r="F482" s="503"/>
      <c r="G482" s="503"/>
      <c r="H482" s="503"/>
      <c r="I482" s="503"/>
      <c r="J482" s="503"/>
      <c r="K482" s="503"/>
      <c r="L482" s="503"/>
      <c r="M482" s="503"/>
      <c r="N482" s="503"/>
      <c r="O482" s="503"/>
      <c r="P482" s="503"/>
      <c r="Q482" s="503"/>
      <c r="R482" s="503"/>
      <c r="S482" s="503"/>
      <c r="T482" s="503"/>
      <c r="U482" s="503"/>
      <c r="V482" s="496"/>
      <c r="W482" s="496"/>
      <c r="X482" s="496"/>
      <c r="Y482" s="496"/>
      <c r="Z482" s="496"/>
      <c r="AA482" s="496"/>
      <c r="AB482" s="496"/>
      <c r="AC482" s="496"/>
      <c r="AD482" s="496"/>
      <c r="AE482" s="496"/>
      <c r="AF482" s="496"/>
      <c r="AG482" s="496"/>
      <c r="AH482" s="496"/>
      <c r="AI482" s="496"/>
      <c r="AJ482" s="496"/>
      <c r="AK482" s="496"/>
      <c r="AL482" s="496"/>
      <c r="AM482" s="496"/>
      <c r="AN482" s="496"/>
      <c r="AO482" s="496"/>
      <c r="AP482" s="496"/>
      <c r="AQ482" s="496"/>
      <c r="AR482" s="496"/>
      <c r="AS482" s="496"/>
      <c r="AT482" s="496"/>
      <c r="AU482" s="496"/>
      <c r="AV482" s="496"/>
      <c r="AW482" s="496"/>
      <c r="AX482" s="496"/>
      <c r="AY482" s="496"/>
      <c r="AZ482" s="496"/>
      <c r="BA482" s="496"/>
      <c r="BB482" s="496"/>
      <c r="BC482" s="496"/>
      <c r="BD482" s="496"/>
      <c r="BE482" s="496"/>
      <c r="BF482" s="496"/>
      <c r="BG482" s="496"/>
      <c r="BH482" s="496"/>
      <c r="BI482" s="496"/>
      <c r="BJ482" s="496"/>
      <c r="BK482" s="496"/>
      <c r="BL482" s="496"/>
      <c r="BM482" s="496"/>
      <c r="BN482" s="496"/>
      <c r="BO482" s="496"/>
      <c r="BP482" s="496"/>
      <c r="BQ482" s="496"/>
      <c r="BR482" s="496"/>
      <c r="BS482" s="496"/>
      <c r="BT482" s="496"/>
      <c r="BU482" s="496"/>
      <c r="BV482" s="496"/>
      <c r="BW482" s="496"/>
      <c r="BX482" s="496"/>
      <c r="BY482" s="496"/>
      <c r="BZ482" s="496"/>
      <c r="CA482" s="496"/>
      <c r="CB482" s="496"/>
      <c r="CC482" s="496"/>
      <c r="CD482" s="496"/>
      <c r="CE482" s="496"/>
      <c r="CF482" s="496"/>
      <c r="CG482" s="496"/>
      <c r="CH482" s="496"/>
      <c r="CI482" s="496"/>
      <c r="CJ482" s="496"/>
      <c r="CK482" s="496"/>
      <c r="CL482" s="496"/>
      <c r="CM482" s="496"/>
      <c r="CN482" s="496"/>
      <c r="CO482" s="496"/>
      <c r="CP482" s="496"/>
      <c r="CQ482" s="496"/>
      <c r="CR482" s="496"/>
      <c r="CS482" s="496"/>
      <c r="CT482" s="496"/>
      <c r="CU482" s="496"/>
      <c r="CV482" s="496"/>
      <c r="CW482" s="496"/>
      <c r="CX482" s="496"/>
      <c r="CY482" s="496"/>
      <c r="CZ482" s="496"/>
      <c r="DA482" s="496"/>
      <c r="DB482" s="496"/>
      <c r="DC482" s="496"/>
      <c r="DD482" s="496"/>
      <c r="DE482" s="496"/>
      <c r="DF482" s="496"/>
      <c r="DG482" s="496"/>
      <c r="DH482" s="496"/>
      <c r="DI482" s="496"/>
      <c r="DJ482" s="496"/>
      <c r="DK482" s="496"/>
      <c r="DL482" s="496"/>
      <c r="DM482" s="496"/>
      <c r="DN482" s="496"/>
      <c r="DO482" s="496"/>
      <c r="DP482" s="496"/>
      <c r="DQ482" s="496"/>
      <c r="DR482" s="496"/>
      <c r="DS482" s="496"/>
      <c r="DT482" s="496"/>
      <c r="DU482" s="496"/>
      <c r="DV482" s="496"/>
      <c r="DW482" s="496"/>
      <c r="DX482" s="496"/>
      <c r="DY482" s="496"/>
      <c r="DZ482" s="496"/>
      <c r="EA482" s="496"/>
      <c r="EB482" s="496"/>
      <c r="EC482" s="496"/>
      <c r="ED482" s="496"/>
      <c r="EE482" s="496"/>
      <c r="EF482" s="496"/>
      <c r="EG482" s="496"/>
      <c r="EH482" s="496"/>
      <c r="EI482" s="496"/>
      <c r="EJ482" s="496"/>
      <c r="EK482" s="496"/>
      <c r="EL482" s="496"/>
      <c r="EM482" s="496"/>
      <c r="EN482" s="496"/>
      <c r="EO482" s="496"/>
      <c r="EP482" s="496"/>
      <c r="EQ482" s="496"/>
      <c r="ER482" s="496"/>
      <c r="ES482" s="496"/>
      <c r="ET482" s="496"/>
      <c r="EU482" s="496"/>
      <c r="EV482" s="496"/>
      <c r="EW482" s="496"/>
      <c r="EX482" s="496"/>
      <c r="EY482" s="496"/>
      <c r="EZ482" s="496"/>
      <c r="FA482" s="496"/>
      <c r="FB482" s="496"/>
      <c r="FC482" s="496"/>
      <c r="FD482" s="496"/>
      <c r="FE482" s="496"/>
      <c r="FF482" s="496"/>
      <c r="FG482" s="496"/>
      <c r="FH482" s="496"/>
      <c r="FI482" s="496"/>
      <c r="FJ482" s="496"/>
      <c r="FK482" s="496"/>
      <c r="FL482" s="496"/>
      <c r="FM482" s="496"/>
      <c r="FN482" s="496"/>
      <c r="FO482" s="496"/>
      <c r="FP482" s="496"/>
      <c r="FQ482" s="496"/>
      <c r="FR482" s="496"/>
      <c r="FS482" s="496"/>
      <c r="FT482" s="496"/>
      <c r="FU482" s="496"/>
      <c r="FV482" s="496"/>
      <c r="FW482" s="496"/>
      <c r="FX482" s="496"/>
      <c r="FY482" s="496"/>
      <c r="FZ482" s="496"/>
      <c r="GA482" s="496"/>
      <c r="GB482" s="496"/>
      <c r="GC482" s="496"/>
      <c r="GD482" s="496"/>
      <c r="GE482" s="496"/>
      <c r="GF482" s="496"/>
      <c r="GG482" s="496"/>
      <c r="GH482" s="496"/>
      <c r="GI482" s="496"/>
      <c r="GJ482" s="496"/>
      <c r="GK482" s="496"/>
      <c r="GL482" s="496"/>
      <c r="GM482" s="496"/>
      <c r="GN482" s="496"/>
      <c r="GO482" s="496"/>
      <c r="GP482" s="496"/>
      <c r="GQ482" s="496"/>
      <c r="GR482" s="496"/>
      <c r="GS482" s="496"/>
      <c r="GT482" s="496"/>
      <c r="GU482" s="496"/>
      <c r="GV482" s="496"/>
      <c r="GW482" s="496"/>
      <c r="GX482" s="496"/>
      <c r="GY482" s="496"/>
      <c r="GZ482" s="496"/>
      <c r="HA482" s="496"/>
      <c r="HB482" s="496"/>
      <c r="HC482" s="496"/>
      <c r="HD482" s="496"/>
      <c r="HE482" s="496"/>
      <c r="HF482" s="496"/>
      <c r="HG482" s="496"/>
      <c r="HH482" s="496"/>
      <c r="HI482" s="496"/>
      <c r="HJ482" s="496"/>
      <c r="HK482" s="496"/>
      <c r="HL482" s="496"/>
      <c r="HM482" s="496"/>
      <c r="HN482" s="496"/>
      <c r="HO482" s="496"/>
      <c r="HP482" s="496"/>
      <c r="HQ482" s="496"/>
      <c r="HR482" s="496"/>
      <c r="HS482" s="496"/>
      <c r="HT482" s="496"/>
      <c r="HU482" s="496"/>
      <c r="HV482" s="496"/>
      <c r="HW482" s="496"/>
      <c r="HX482" s="496"/>
      <c r="HY482" s="496"/>
      <c r="HZ482" s="496"/>
      <c r="IA482" s="496"/>
      <c r="IB482" s="496"/>
      <c r="IC482" s="496"/>
      <c r="ID482" s="496"/>
      <c r="IE482" s="496"/>
      <c r="IF482" s="496"/>
      <c r="IG482" s="496"/>
      <c r="IH482" s="496"/>
      <c r="II482" s="496"/>
      <c r="IJ482" s="496"/>
      <c r="IK482" s="496"/>
      <c r="IL482" s="496"/>
      <c r="IM482" s="496"/>
      <c r="IN482" s="496"/>
      <c r="IO482" s="496"/>
      <c r="IP482" s="496"/>
      <c r="IQ482" s="496"/>
      <c r="IR482" s="496"/>
      <c r="IS482" s="496"/>
      <c r="IT482" s="496"/>
      <c r="IU482" s="496"/>
      <c r="IV482" s="496"/>
      <c r="IW482" s="496"/>
    </row>
    <row r="483" customFormat="false" ht="12.75" hidden="false" customHeight="false" outlineLevel="1" collapsed="false">
      <c r="A483" s="476"/>
      <c r="B483" s="505"/>
      <c r="C483" s="505"/>
      <c r="D483" s="505"/>
      <c r="E483" s="505"/>
      <c r="F483" s="505"/>
      <c r="G483" s="505"/>
      <c r="H483" s="505"/>
      <c r="I483" s="505"/>
      <c r="J483" s="505"/>
      <c r="K483" s="505"/>
      <c r="L483" s="505"/>
      <c r="M483" s="505"/>
      <c r="N483" s="505"/>
      <c r="O483" s="505"/>
      <c r="P483" s="505"/>
      <c r="Q483" s="505"/>
      <c r="R483" s="505"/>
      <c r="S483" s="505"/>
      <c r="T483" s="505"/>
      <c r="U483" s="505"/>
      <c r="V483" s="496"/>
      <c r="W483" s="496"/>
      <c r="X483" s="496"/>
      <c r="Y483" s="496"/>
      <c r="Z483" s="496"/>
      <c r="AA483" s="496"/>
      <c r="AB483" s="496"/>
      <c r="AC483" s="496"/>
      <c r="AD483" s="496"/>
      <c r="AE483" s="496"/>
      <c r="AF483" s="496"/>
      <c r="AG483" s="496"/>
      <c r="AH483" s="496"/>
      <c r="AI483" s="496"/>
      <c r="AJ483" s="496"/>
      <c r="AK483" s="496"/>
      <c r="AL483" s="496"/>
      <c r="AM483" s="496"/>
      <c r="AN483" s="496"/>
      <c r="AO483" s="496"/>
      <c r="AP483" s="496"/>
      <c r="AQ483" s="496"/>
      <c r="AR483" s="496"/>
      <c r="AS483" s="496"/>
      <c r="AT483" s="496"/>
      <c r="AU483" s="496"/>
      <c r="AV483" s="496"/>
      <c r="AW483" s="496"/>
      <c r="AX483" s="496"/>
      <c r="AY483" s="496"/>
      <c r="AZ483" s="496"/>
      <c r="BA483" s="496"/>
      <c r="BB483" s="496"/>
      <c r="BC483" s="496"/>
      <c r="BD483" s="496"/>
      <c r="BE483" s="496"/>
      <c r="BF483" s="496"/>
      <c r="BG483" s="496"/>
      <c r="BH483" s="496"/>
      <c r="BI483" s="496"/>
      <c r="BJ483" s="496"/>
      <c r="BK483" s="496"/>
      <c r="BL483" s="496"/>
      <c r="BM483" s="496"/>
      <c r="BN483" s="496"/>
      <c r="BO483" s="496"/>
      <c r="BP483" s="496"/>
      <c r="BQ483" s="496"/>
      <c r="BR483" s="496"/>
      <c r="BS483" s="496"/>
      <c r="BT483" s="496"/>
      <c r="BU483" s="496"/>
      <c r="BV483" s="496"/>
      <c r="BW483" s="496"/>
      <c r="BX483" s="496"/>
      <c r="BY483" s="496"/>
      <c r="BZ483" s="496"/>
      <c r="CA483" s="496"/>
      <c r="CB483" s="496"/>
      <c r="CC483" s="496"/>
      <c r="CD483" s="496"/>
      <c r="CE483" s="496"/>
      <c r="CF483" s="496"/>
      <c r="CG483" s="496"/>
      <c r="CH483" s="496"/>
      <c r="CI483" s="496"/>
      <c r="CJ483" s="496"/>
      <c r="CK483" s="496"/>
      <c r="CL483" s="496"/>
      <c r="CM483" s="496"/>
      <c r="CN483" s="496"/>
      <c r="CO483" s="496"/>
      <c r="CP483" s="496"/>
      <c r="CQ483" s="496"/>
      <c r="CR483" s="496"/>
      <c r="CS483" s="496"/>
      <c r="CT483" s="496"/>
      <c r="CU483" s="496"/>
      <c r="CV483" s="496"/>
      <c r="CW483" s="496"/>
      <c r="CX483" s="496"/>
      <c r="CY483" s="496"/>
      <c r="CZ483" s="496"/>
      <c r="DA483" s="496"/>
      <c r="DB483" s="496"/>
      <c r="DC483" s="496"/>
      <c r="DD483" s="496"/>
      <c r="DE483" s="496"/>
      <c r="DF483" s="496"/>
      <c r="DG483" s="496"/>
      <c r="DH483" s="496"/>
      <c r="DI483" s="496"/>
      <c r="DJ483" s="496"/>
      <c r="DK483" s="496"/>
      <c r="DL483" s="496"/>
      <c r="DM483" s="496"/>
      <c r="DN483" s="496"/>
      <c r="DO483" s="496"/>
      <c r="DP483" s="496"/>
      <c r="DQ483" s="496"/>
      <c r="DR483" s="496"/>
      <c r="DS483" s="496"/>
      <c r="DT483" s="496"/>
      <c r="DU483" s="496"/>
      <c r="DV483" s="496"/>
      <c r="DW483" s="496"/>
      <c r="DX483" s="496"/>
      <c r="DY483" s="496"/>
      <c r="DZ483" s="496"/>
      <c r="EA483" s="496"/>
      <c r="EB483" s="496"/>
      <c r="EC483" s="496"/>
      <c r="ED483" s="496"/>
      <c r="EE483" s="496"/>
      <c r="EF483" s="496"/>
      <c r="EG483" s="496"/>
      <c r="EH483" s="496"/>
      <c r="EI483" s="496"/>
      <c r="EJ483" s="496"/>
      <c r="EK483" s="496"/>
      <c r="EL483" s="496"/>
      <c r="EM483" s="496"/>
      <c r="EN483" s="496"/>
      <c r="EO483" s="496"/>
      <c r="EP483" s="496"/>
      <c r="EQ483" s="496"/>
      <c r="ER483" s="496"/>
      <c r="ES483" s="496"/>
      <c r="ET483" s="496"/>
      <c r="EU483" s="496"/>
      <c r="EV483" s="496"/>
      <c r="EW483" s="496"/>
      <c r="EX483" s="496"/>
      <c r="EY483" s="496"/>
      <c r="EZ483" s="496"/>
      <c r="FA483" s="496"/>
      <c r="FB483" s="496"/>
      <c r="FC483" s="496"/>
      <c r="FD483" s="496"/>
      <c r="FE483" s="496"/>
      <c r="FF483" s="496"/>
      <c r="FG483" s="496"/>
      <c r="FH483" s="496"/>
      <c r="FI483" s="496"/>
      <c r="FJ483" s="496"/>
      <c r="FK483" s="496"/>
      <c r="FL483" s="496"/>
      <c r="FM483" s="496"/>
      <c r="FN483" s="496"/>
      <c r="FO483" s="496"/>
      <c r="FP483" s="496"/>
      <c r="FQ483" s="496"/>
      <c r="FR483" s="496"/>
      <c r="FS483" s="496"/>
      <c r="FT483" s="496"/>
      <c r="FU483" s="496"/>
      <c r="FV483" s="496"/>
      <c r="FW483" s="496"/>
      <c r="FX483" s="496"/>
      <c r="FY483" s="496"/>
      <c r="FZ483" s="496"/>
      <c r="GA483" s="496"/>
      <c r="GB483" s="496"/>
      <c r="GC483" s="496"/>
      <c r="GD483" s="496"/>
      <c r="GE483" s="496"/>
      <c r="GF483" s="496"/>
      <c r="GG483" s="496"/>
      <c r="GH483" s="496"/>
      <c r="GI483" s="496"/>
      <c r="GJ483" s="496"/>
      <c r="GK483" s="496"/>
      <c r="GL483" s="496"/>
      <c r="GM483" s="496"/>
      <c r="GN483" s="496"/>
      <c r="GO483" s="496"/>
      <c r="GP483" s="496"/>
      <c r="GQ483" s="496"/>
      <c r="GR483" s="496"/>
      <c r="GS483" s="496"/>
      <c r="GT483" s="496"/>
      <c r="GU483" s="496"/>
      <c r="GV483" s="496"/>
      <c r="GW483" s="496"/>
      <c r="GX483" s="496"/>
      <c r="GY483" s="496"/>
      <c r="GZ483" s="496"/>
      <c r="HA483" s="496"/>
      <c r="HB483" s="496"/>
      <c r="HC483" s="496"/>
      <c r="HD483" s="496"/>
      <c r="HE483" s="496"/>
      <c r="HF483" s="496"/>
      <c r="HG483" s="496"/>
      <c r="HH483" s="496"/>
      <c r="HI483" s="496"/>
      <c r="HJ483" s="496"/>
      <c r="HK483" s="496"/>
      <c r="HL483" s="496"/>
      <c r="HM483" s="496"/>
      <c r="HN483" s="496"/>
      <c r="HO483" s="496"/>
      <c r="HP483" s="496"/>
      <c r="HQ483" s="496"/>
      <c r="HR483" s="496"/>
      <c r="HS483" s="496"/>
      <c r="HT483" s="496"/>
      <c r="HU483" s="496"/>
      <c r="HV483" s="496"/>
      <c r="HW483" s="496"/>
      <c r="HX483" s="496"/>
      <c r="HY483" s="496"/>
      <c r="HZ483" s="496"/>
      <c r="IA483" s="496"/>
      <c r="IB483" s="496"/>
      <c r="IC483" s="496"/>
      <c r="ID483" s="496"/>
      <c r="IE483" s="496"/>
      <c r="IF483" s="496"/>
      <c r="IG483" s="496"/>
      <c r="IH483" s="496"/>
      <c r="II483" s="496"/>
      <c r="IJ483" s="496"/>
      <c r="IK483" s="496"/>
      <c r="IL483" s="496"/>
      <c r="IM483" s="496"/>
      <c r="IN483" s="496"/>
      <c r="IO483" s="496"/>
      <c r="IP483" s="496"/>
      <c r="IQ483" s="496"/>
      <c r="IR483" s="496"/>
      <c r="IS483" s="496"/>
      <c r="IT483" s="496"/>
      <c r="IU483" s="496"/>
      <c r="IV483" s="496"/>
      <c r="IW483" s="496"/>
    </row>
    <row r="484" customFormat="false" ht="12.75" hidden="false" customHeight="false" outlineLevel="1" collapsed="false">
      <c r="A484" s="383"/>
      <c r="B484" s="503"/>
      <c r="C484" s="503"/>
      <c r="D484" s="503"/>
      <c r="E484" s="503"/>
      <c r="F484" s="503"/>
      <c r="G484" s="503"/>
      <c r="H484" s="503"/>
      <c r="I484" s="503"/>
      <c r="J484" s="503"/>
      <c r="K484" s="503"/>
      <c r="L484" s="503"/>
      <c r="M484" s="503"/>
      <c r="N484" s="503"/>
      <c r="O484" s="503"/>
      <c r="P484" s="503"/>
      <c r="Q484" s="503"/>
      <c r="R484" s="503"/>
      <c r="S484" s="503"/>
      <c r="T484" s="503"/>
      <c r="U484" s="503"/>
      <c r="V484" s="496"/>
      <c r="W484" s="496"/>
      <c r="X484" s="496"/>
      <c r="Y484" s="496"/>
      <c r="Z484" s="496"/>
      <c r="AA484" s="496"/>
      <c r="AB484" s="496"/>
      <c r="AC484" s="496"/>
      <c r="AD484" s="496"/>
      <c r="AE484" s="496"/>
      <c r="AF484" s="496"/>
      <c r="AG484" s="496"/>
      <c r="AH484" s="496"/>
      <c r="AI484" s="496"/>
      <c r="AJ484" s="496"/>
      <c r="AK484" s="496"/>
      <c r="AL484" s="496"/>
      <c r="AM484" s="496"/>
      <c r="AN484" s="496"/>
      <c r="AO484" s="496"/>
      <c r="AP484" s="496"/>
      <c r="AQ484" s="496"/>
      <c r="AR484" s="496"/>
      <c r="AS484" s="496"/>
      <c r="AT484" s="496"/>
      <c r="AU484" s="496"/>
      <c r="AV484" s="496"/>
      <c r="AW484" s="496"/>
      <c r="AX484" s="496"/>
      <c r="AY484" s="496"/>
      <c r="AZ484" s="496"/>
      <c r="BA484" s="496"/>
      <c r="BB484" s="496"/>
      <c r="BC484" s="496"/>
      <c r="BD484" s="496"/>
      <c r="BE484" s="496"/>
      <c r="BF484" s="496"/>
      <c r="BG484" s="496"/>
      <c r="BH484" s="496"/>
      <c r="BI484" s="496"/>
      <c r="BJ484" s="496"/>
      <c r="BK484" s="496"/>
      <c r="BL484" s="496"/>
      <c r="BM484" s="496"/>
      <c r="BN484" s="496"/>
      <c r="BO484" s="496"/>
      <c r="BP484" s="496"/>
      <c r="BQ484" s="496"/>
      <c r="BR484" s="496"/>
      <c r="BS484" s="496"/>
      <c r="BT484" s="496"/>
      <c r="BU484" s="496"/>
      <c r="BV484" s="496"/>
      <c r="BW484" s="496"/>
      <c r="BX484" s="496"/>
      <c r="BY484" s="496"/>
      <c r="BZ484" s="496"/>
      <c r="CA484" s="496"/>
      <c r="CB484" s="496"/>
      <c r="CC484" s="496"/>
      <c r="CD484" s="496"/>
      <c r="CE484" s="496"/>
      <c r="CF484" s="496"/>
      <c r="CG484" s="496"/>
      <c r="CH484" s="496"/>
      <c r="CI484" s="496"/>
      <c r="CJ484" s="496"/>
      <c r="CK484" s="496"/>
      <c r="CL484" s="496"/>
      <c r="CM484" s="496"/>
      <c r="CN484" s="496"/>
      <c r="CO484" s="496"/>
      <c r="CP484" s="496"/>
      <c r="CQ484" s="496"/>
      <c r="CR484" s="496"/>
      <c r="CS484" s="496"/>
      <c r="CT484" s="496"/>
      <c r="CU484" s="496"/>
      <c r="CV484" s="496"/>
      <c r="CW484" s="496"/>
      <c r="CX484" s="496"/>
      <c r="CY484" s="496"/>
      <c r="CZ484" s="496"/>
      <c r="DA484" s="496"/>
      <c r="DB484" s="496"/>
      <c r="DC484" s="496"/>
      <c r="DD484" s="496"/>
      <c r="DE484" s="496"/>
      <c r="DF484" s="496"/>
      <c r="DG484" s="496"/>
      <c r="DH484" s="496"/>
      <c r="DI484" s="496"/>
      <c r="DJ484" s="496"/>
      <c r="DK484" s="496"/>
      <c r="DL484" s="496"/>
      <c r="DM484" s="496"/>
      <c r="DN484" s="496"/>
      <c r="DO484" s="496"/>
      <c r="DP484" s="496"/>
      <c r="DQ484" s="496"/>
      <c r="DR484" s="496"/>
      <c r="DS484" s="496"/>
      <c r="DT484" s="496"/>
      <c r="DU484" s="496"/>
      <c r="DV484" s="496"/>
      <c r="DW484" s="496"/>
      <c r="DX484" s="496"/>
      <c r="DY484" s="496"/>
      <c r="DZ484" s="496"/>
      <c r="EA484" s="496"/>
      <c r="EB484" s="496"/>
      <c r="EC484" s="496"/>
      <c r="ED484" s="496"/>
      <c r="EE484" s="496"/>
      <c r="EF484" s="496"/>
      <c r="EG484" s="496"/>
      <c r="EH484" s="496"/>
      <c r="EI484" s="496"/>
      <c r="EJ484" s="496"/>
      <c r="EK484" s="496"/>
      <c r="EL484" s="496"/>
      <c r="EM484" s="496"/>
      <c r="EN484" s="496"/>
      <c r="EO484" s="496"/>
      <c r="EP484" s="496"/>
      <c r="EQ484" s="496"/>
      <c r="ER484" s="496"/>
      <c r="ES484" s="496"/>
      <c r="ET484" s="496"/>
      <c r="EU484" s="496"/>
      <c r="EV484" s="496"/>
      <c r="EW484" s="496"/>
      <c r="EX484" s="496"/>
      <c r="EY484" s="496"/>
      <c r="EZ484" s="496"/>
      <c r="FA484" s="496"/>
      <c r="FB484" s="496"/>
      <c r="FC484" s="496"/>
      <c r="FD484" s="496"/>
      <c r="FE484" s="496"/>
      <c r="FF484" s="496"/>
      <c r="FG484" s="496"/>
      <c r="FH484" s="496"/>
      <c r="FI484" s="496"/>
      <c r="FJ484" s="496"/>
      <c r="FK484" s="496"/>
      <c r="FL484" s="496"/>
      <c r="FM484" s="496"/>
      <c r="FN484" s="496"/>
      <c r="FO484" s="496"/>
      <c r="FP484" s="496"/>
      <c r="FQ484" s="496"/>
      <c r="FR484" s="496"/>
      <c r="FS484" s="496"/>
      <c r="FT484" s="496"/>
      <c r="FU484" s="496"/>
      <c r="FV484" s="496"/>
      <c r="FW484" s="496"/>
      <c r="FX484" s="496"/>
      <c r="FY484" s="496"/>
      <c r="FZ484" s="496"/>
      <c r="GA484" s="496"/>
      <c r="GB484" s="496"/>
      <c r="GC484" s="496"/>
      <c r="GD484" s="496"/>
      <c r="GE484" s="496"/>
      <c r="GF484" s="496"/>
      <c r="GG484" s="496"/>
      <c r="GH484" s="496"/>
      <c r="GI484" s="496"/>
      <c r="GJ484" s="496"/>
      <c r="GK484" s="496"/>
      <c r="GL484" s="496"/>
      <c r="GM484" s="496"/>
      <c r="GN484" s="496"/>
      <c r="GO484" s="496"/>
      <c r="GP484" s="496"/>
      <c r="GQ484" s="496"/>
      <c r="GR484" s="496"/>
      <c r="GS484" s="496"/>
      <c r="GT484" s="496"/>
      <c r="GU484" s="496"/>
      <c r="GV484" s="496"/>
      <c r="GW484" s="496"/>
      <c r="GX484" s="496"/>
      <c r="GY484" s="496"/>
      <c r="GZ484" s="496"/>
      <c r="HA484" s="496"/>
      <c r="HB484" s="496"/>
      <c r="HC484" s="496"/>
      <c r="HD484" s="496"/>
      <c r="HE484" s="496"/>
      <c r="HF484" s="496"/>
      <c r="HG484" s="496"/>
      <c r="HH484" s="496"/>
      <c r="HI484" s="496"/>
      <c r="HJ484" s="496"/>
      <c r="HK484" s="496"/>
      <c r="HL484" s="496"/>
      <c r="HM484" s="496"/>
      <c r="HN484" s="496"/>
      <c r="HO484" s="496"/>
      <c r="HP484" s="496"/>
      <c r="HQ484" s="496"/>
      <c r="HR484" s="496"/>
      <c r="HS484" s="496"/>
      <c r="HT484" s="496"/>
      <c r="HU484" s="496"/>
      <c r="HV484" s="496"/>
      <c r="HW484" s="496"/>
      <c r="HX484" s="496"/>
      <c r="HY484" s="496"/>
      <c r="HZ484" s="496"/>
      <c r="IA484" s="496"/>
      <c r="IB484" s="496"/>
      <c r="IC484" s="496"/>
      <c r="ID484" s="496"/>
      <c r="IE484" s="496"/>
      <c r="IF484" s="496"/>
      <c r="IG484" s="496"/>
      <c r="IH484" s="496"/>
      <c r="II484" s="496"/>
      <c r="IJ484" s="496"/>
      <c r="IK484" s="496"/>
      <c r="IL484" s="496"/>
      <c r="IM484" s="496"/>
      <c r="IN484" s="496"/>
      <c r="IO484" s="496"/>
      <c r="IP484" s="496"/>
      <c r="IQ484" s="496"/>
      <c r="IR484" s="496"/>
      <c r="IS484" s="496"/>
      <c r="IT484" s="496"/>
      <c r="IU484" s="496"/>
      <c r="IV484" s="496"/>
      <c r="IW484" s="496"/>
    </row>
    <row r="485" customFormat="false" ht="13.9" hidden="false" customHeight="true" outlineLevel="1" collapsed="false">
      <c r="A485" s="379"/>
      <c r="B485" s="503"/>
      <c r="C485" s="503"/>
      <c r="D485" s="503"/>
      <c r="E485" s="503"/>
      <c r="F485" s="503"/>
      <c r="G485" s="503"/>
      <c r="H485" s="503"/>
      <c r="I485" s="503"/>
      <c r="J485" s="503"/>
      <c r="K485" s="503"/>
      <c r="L485" s="503"/>
      <c r="M485" s="503"/>
      <c r="N485" s="503"/>
      <c r="O485" s="503"/>
      <c r="P485" s="503"/>
      <c r="Q485" s="503"/>
      <c r="R485" s="503"/>
      <c r="S485" s="503"/>
      <c r="T485" s="503"/>
      <c r="U485" s="503"/>
      <c r="V485" s="496"/>
      <c r="W485" s="496"/>
      <c r="X485" s="496"/>
      <c r="Y485" s="496"/>
      <c r="Z485" s="496"/>
      <c r="AA485" s="496"/>
      <c r="AB485" s="496"/>
      <c r="AC485" s="496"/>
      <c r="AD485" s="496"/>
      <c r="AE485" s="496"/>
      <c r="AF485" s="496"/>
      <c r="AG485" s="496"/>
      <c r="AH485" s="496"/>
      <c r="AI485" s="496"/>
      <c r="AJ485" s="496"/>
      <c r="AK485" s="496"/>
      <c r="AL485" s="496"/>
      <c r="AM485" s="496"/>
      <c r="AN485" s="496"/>
      <c r="AO485" s="496"/>
      <c r="AP485" s="496"/>
      <c r="AQ485" s="496"/>
      <c r="AR485" s="496"/>
      <c r="AS485" s="496"/>
      <c r="AT485" s="496"/>
      <c r="AU485" s="496"/>
      <c r="AV485" s="496"/>
      <c r="AW485" s="496"/>
      <c r="AX485" s="496"/>
      <c r="AY485" s="496"/>
      <c r="AZ485" s="496"/>
      <c r="BA485" s="496"/>
      <c r="BB485" s="496"/>
      <c r="BC485" s="496"/>
      <c r="BD485" s="496"/>
      <c r="BE485" s="496"/>
      <c r="BF485" s="496"/>
      <c r="BG485" s="496"/>
      <c r="BH485" s="496"/>
      <c r="BI485" s="496"/>
      <c r="BJ485" s="496"/>
      <c r="BK485" s="496"/>
      <c r="BL485" s="496"/>
      <c r="BM485" s="496"/>
      <c r="BN485" s="496"/>
      <c r="BO485" s="496"/>
      <c r="BP485" s="496"/>
      <c r="BQ485" s="496"/>
      <c r="BR485" s="496"/>
      <c r="BS485" s="496"/>
      <c r="BT485" s="496"/>
      <c r="BU485" s="496"/>
      <c r="BV485" s="496"/>
      <c r="BW485" s="496"/>
      <c r="BX485" s="496"/>
      <c r="BY485" s="496"/>
      <c r="BZ485" s="496"/>
      <c r="CA485" s="496"/>
      <c r="CB485" s="496"/>
      <c r="CC485" s="496"/>
      <c r="CD485" s="496"/>
      <c r="CE485" s="496"/>
      <c r="CF485" s="496"/>
      <c r="CG485" s="496"/>
      <c r="CH485" s="496"/>
      <c r="CI485" s="496"/>
      <c r="CJ485" s="496"/>
      <c r="CK485" s="496"/>
      <c r="CL485" s="496"/>
      <c r="CM485" s="496"/>
      <c r="CN485" s="496"/>
      <c r="CO485" s="496"/>
      <c r="CP485" s="496"/>
      <c r="CQ485" s="496"/>
      <c r="CR485" s="496"/>
      <c r="CS485" s="496"/>
      <c r="CT485" s="496"/>
      <c r="CU485" s="496"/>
      <c r="CV485" s="496"/>
      <c r="CW485" s="496"/>
      <c r="CX485" s="496"/>
      <c r="CY485" s="496"/>
      <c r="CZ485" s="496"/>
      <c r="DA485" s="496"/>
      <c r="DB485" s="496"/>
      <c r="DC485" s="496"/>
      <c r="DD485" s="496"/>
      <c r="DE485" s="496"/>
      <c r="DF485" s="496"/>
      <c r="DG485" s="496"/>
      <c r="DH485" s="496"/>
      <c r="DI485" s="496"/>
      <c r="DJ485" s="496"/>
      <c r="DK485" s="496"/>
      <c r="DL485" s="496"/>
      <c r="DM485" s="496"/>
      <c r="DN485" s="496"/>
      <c r="DO485" s="496"/>
      <c r="DP485" s="496"/>
      <c r="DQ485" s="496"/>
      <c r="DR485" s="496"/>
      <c r="DS485" s="496"/>
      <c r="DT485" s="496"/>
      <c r="DU485" s="496"/>
      <c r="DV485" s="496"/>
      <c r="DW485" s="496"/>
      <c r="DX485" s="496"/>
      <c r="DY485" s="496"/>
      <c r="DZ485" s="496"/>
      <c r="EA485" s="496"/>
      <c r="EB485" s="496"/>
      <c r="EC485" s="496"/>
      <c r="ED485" s="496"/>
      <c r="EE485" s="496"/>
      <c r="EF485" s="496"/>
      <c r="EG485" s="496"/>
      <c r="EH485" s="496"/>
      <c r="EI485" s="496"/>
      <c r="EJ485" s="496"/>
      <c r="EK485" s="496"/>
      <c r="EL485" s="496"/>
      <c r="EM485" s="496"/>
      <c r="EN485" s="496"/>
      <c r="EO485" s="496"/>
      <c r="EP485" s="496"/>
      <c r="EQ485" s="496"/>
      <c r="ER485" s="496"/>
      <c r="ES485" s="496"/>
      <c r="ET485" s="496"/>
      <c r="EU485" s="496"/>
      <c r="EV485" s="496"/>
      <c r="EW485" s="496"/>
      <c r="EX485" s="496"/>
      <c r="EY485" s="496"/>
      <c r="EZ485" s="496"/>
      <c r="FA485" s="496"/>
      <c r="FB485" s="496"/>
      <c r="FC485" s="496"/>
      <c r="FD485" s="496"/>
      <c r="FE485" s="496"/>
      <c r="FF485" s="496"/>
      <c r="FG485" s="496"/>
      <c r="FH485" s="496"/>
      <c r="FI485" s="496"/>
      <c r="FJ485" s="496"/>
      <c r="FK485" s="496"/>
      <c r="FL485" s="496"/>
      <c r="FM485" s="496"/>
      <c r="FN485" s="496"/>
      <c r="FO485" s="496"/>
      <c r="FP485" s="496"/>
      <c r="FQ485" s="496"/>
      <c r="FR485" s="496"/>
      <c r="FS485" s="496"/>
      <c r="FT485" s="496"/>
      <c r="FU485" s="496"/>
      <c r="FV485" s="496"/>
      <c r="FW485" s="496"/>
      <c r="FX485" s="496"/>
      <c r="FY485" s="496"/>
      <c r="FZ485" s="496"/>
      <c r="GA485" s="496"/>
      <c r="GB485" s="496"/>
      <c r="GC485" s="496"/>
      <c r="GD485" s="496"/>
      <c r="GE485" s="496"/>
      <c r="GF485" s="496"/>
      <c r="GG485" s="496"/>
      <c r="GH485" s="496"/>
      <c r="GI485" s="496"/>
      <c r="GJ485" s="496"/>
      <c r="GK485" s="496"/>
      <c r="GL485" s="496"/>
      <c r="GM485" s="496"/>
      <c r="GN485" s="496"/>
      <c r="GO485" s="496"/>
      <c r="GP485" s="496"/>
      <c r="GQ485" s="496"/>
      <c r="GR485" s="496"/>
      <c r="GS485" s="496"/>
      <c r="GT485" s="496"/>
      <c r="GU485" s="496"/>
      <c r="GV485" s="496"/>
      <c r="GW485" s="496"/>
      <c r="GX485" s="496"/>
      <c r="GY485" s="496"/>
      <c r="GZ485" s="496"/>
      <c r="HA485" s="496"/>
      <c r="HB485" s="496"/>
      <c r="HC485" s="496"/>
      <c r="HD485" s="496"/>
      <c r="HE485" s="496"/>
      <c r="HF485" s="496"/>
      <c r="HG485" s="496"/>
      <c r="HH485" s="496"/>
      <c r="HI485" s="496"/>
      <c r="HJ485" s="496"/>
      <c r="HK485" s="496"/>
      <c r="HL485" s="496"/>
      <c r="HM485" s="496"/>
      <c r="HN485" s="496"/>
      <c r="HO485" s="496"/>
      <c r="HP485" s="496"/>
      <c r="HQ485" s="496"/>
      <c r="HR485" s="496"/>
      <c r="HS485" s="496"/>
      <c r="HT485" s="496"/>
      <c r="HU485" s="496"/>
      <c r="HV485" s="496"/>
      <c r="HW485" s="496"/>
      <c r="HX485" s="496"/>
      <c r="HY485" s="496"/>
      <c r="HZ485" s="496"/>
      <c r="IA485" s="496"/>
      <c r="IB485" s="496"/>
      <c r="IC485" s="496"/>
      <c r="ID485" s="496"/>
      <c r="IE485" s="496"/>
      <c r="IF485" s="496"/>
      <c r="IG485" s="496"/>
      <c r="IH485" s="496"/>
      <c r="II485" s="496"/>
      <c r="IJ485" s="496"/>
      <c r="IK485" s="496"/>
      <c r="IL485" s="496"/>
      <c r="IM485" s="496"/>
      <c r="IN485" s="496"/>
      <c r="IO485" s="496"/>
      <c r="IP485" s="496"/>
      <c r="IQ485" s="496"/>
      <c r="IR485" s="496"/>
      <c r="IS485" s="496"/>
      <c r="IT485" s="496"/>
      <c r="IU485" s="496"/>
      <c r="IV485" s="496"/>
      <c r="IW485" s="496"/>
    </row>
    <row r="486" customFormat="false" ht="12.75" hidden="false" customHeight="false" outlineLevel="1" collapsed="false">
      <c r="A486" s="506"/>
      <c r="B486" s="503"/>
      <c r="C486" s="503"/>
      <c r="D486" s="503"/>
      <c r="E486" s="503"/>
      <c r="F486" s="503"/>
      <c r="G486" s="503"/>
      <c r="H486" s="503"/>
      <c r="I486" s="503"/>
      <c r="J486" s="503"/>
      <c r="K486" s="503"/>
      <c r="L486" s="503"/>
      <c r="M486" s="503"/>
      <c r="N486" s="503"/>
      <c r="O486" s="503"/>
      <c r="P486" s="503"/>
      <c r="Q486" s="503"/>
      <c r="R486" s="503"/>
      <c r="S486" s="503"/>
      <c r="T486" s="503"/>
      <c r="U486" s="503"/>
      <c r="V486" s="507"/>
      <c r="W486" s="507"/>
      <c r="X486" s="507"/>
      <c r="Y486" s="507"/>
      <c r="Z486" s="507"/>
      <c r="AA486" s="507"/>
      <c r="AB486" s="507"/>
      <c r="AC486" s="507"/>
      <c r="AD486" s="507"/>
      <c r="AE486" s="507"/>
      <c r="AF486" s="507"/>
      <c r="AG486" s="507"/>
      <c r="AH486" s="507"/>
      <c r="AI486" s="507"/>
      <c r="AJ486" s="507"/>
      <c r="AK486" s="507"/>
      <c r="AL486" s="507"/>
      <c r="AM486" s="507"/>
      <c r="AN486" s="507"/>
      <c r="AO486" s="507"/>
      <c r="AP486" s="507"/>
      <c r="AQ486" s="507"/>
      <c r="AR486" s="507"/>
      <c r="AS486" s="507"/>
      <c r="AT486" s="507"/>
      <c r="AU486" s="507"/>
      <c r="AV486" s="507"/>
      <c r="AW486" s="507"/>
      <c r="AX486" s="507"/>
      <c r="AY486" s="507"/>
      <c r="AZ486" s="507"/>
      <c r="BA486" s="507"/>
      <c r="BB486" s="507"/>
      <c r="BC486" s="507"/>
      <c r="BD486" s="507"/>
      <c r="BE486" s="507"/>
      <c r="BF486" s="507"/>
      <c r="BG486" s="507"/>
      <c r="BH486" s="507"/>
      <c r="BI486" s="507"/>
      <c r="BJ486" s="507"/>
      <c r="BK486" s="507"/>
      <c r="BL486" s="507"/>
      <c r="BM486" s="507"/>
      <c r="BN486" s="507"/>
      <c r="BO486" s="507"/>
      <c r="BP486" s="507"/>
      <c r="BQ486" s="507"/>
      <c r="BR486" s="507"/>
      <c r="BS486" s="507"/>
      <c r="BT486" s="507"/>
      <c r="BU486" s="507"/>
      <c r="BV486" s="507"/>
      <c r="BW486" s="507"/>
      <c r="BX486" s="507"/>
      <c r="BY486" s="507"/>
      <c r="BZ486" s="507"/>
      <c r="CA486" s="507"/>
      <c r="CB486" s="507"/>
      <c r="CC486" s="507"/>
      <c r="CD486" s="507"/>
      <c r="CE486" s="507"/>
      <c r="CF486" s="507"/>
      <c r="CG486" s="507"/>
      <c r="CH486" s="507"/>
      <c r="CI486" s="507"/>
      <c r="CJ486" s="507"/>
      <c r="CK486" s="507"/>
      <c r="CL486" s="507"/>
      <c r="CM486" s="507"/>
      <c r="CN486" s="507"/>
      <c r="CO486" s="507"/>
      <c r="CP486" s="507"/>
      <c r="CQ486" s="507"/>
      <c r="CR486" s="507"/>
      <c r="CS486" s="507"/>
      <c r="CT486" s="507"/>
      <c r="CU486" s="507"/>
      <c r="CV486" s="507"/>
      <c r="CW486" s="507"/>
      <c r="CX486" s="507"/>
      <c r="CY486" s="507"/>
      <c r="CZ486" s="507"/>
      <c r="DA486" s="507"/>
      <c r="DB486" s="507"/>
      <c r="DC486" s="507"/>
      <c r="DD486" s="507"/>
      <c r="DE486" s="507"/>
      <c r="DF486" s="507"/>
      <c r="DG486" s="507"/>
      <c r="DH486" s="507"/>
      <c r="DI486" s="507"/>
      <c r="DJ486" s="507"/>
      <c r="DK486" s="507"/>
      <c r="DL486" s="507"/>
      <c r="DM486" s="507"/>
      <c r="DN486" s="507"/>
      <c r="DO486" s="507"/>
      <c r="DP486" s="507"/>
      <c r="DQ486" s="507"/>
      <c r="DR486" s="507"/>
      <c r="DS486" s="507"/>
      <c r="DT486" s="507"/>
      <c r="DU486" s="507"/>
      <c r="DV486" s="507"/>
      <c r="DW486" s="507"/>
      <c r="DX486" s="507"/>
      <c r="DY486" s="507"/>
      <c r="DZ486" s="507"/>
      <c r="EA486" s="507"/>
      <c r="EB486" s="507"/>
      <c r="EC486" s="507"/>
      <c r="ED486" s="507"/>
      <c r="EE486" s="507"/>
      <c r="EF486" s="507"/>
      <c r="EG486" s="507"/>
      <c r="EH486" s="507"/>
      <c r="EI486" s="507"/>
      <c r="EJ486" s="507"/>
      <c r="EK486" s="507"/>
      <c r="EL486" s="507"/>
      <c r="EM486" s="507"/>
      <c r="EN486" s="507"/>
      <c r="EO486" s="507"/>
      <c r="EP486" s="507"/>
      <c r="EQ486" s="507"/>
      <c r="ER486" s="507"/>
      <c r="ES486" s="507"/>
      <c r="ET486" s="507"/>
      <c r="EU486" s="507"/>
      <c r="EV486" s="507"/>
      <c r="EW486" s="507"/>
      <c r="EX486" s="507"/>
      <c r="EY486" s="507"/>
      <c r="EZ486" s="507"/>
      <c r="FA486" s="507"/>
      <c r="FB486" s="507"/>
      <c r="FC486" s="507"/>
      <c r="FD486" s="507"/>
      <c r="FE486" s="507"/>
      <c r="FF486" s="507"/>
      <c r="FG486" s="507"/>
      <c r="FH486" s="507"/>
      <c r="FI486" s="507"/>
      <c r="FJ486" s="507"/>
      <c r="FK486" s="507"/>
      <c r="FL486" s="507"/>
      <c r="FM486" s="507"/>
      <c r="FN486" s="507"/>
      <c r="FO486" s="507"/>
      <c r="FP486" s="507"/>
      <c r="FQ486" s="507"/>
      <c r="FR486" s="507"/>
      <c r="FS486" s="507"/>
      <c r="FT486" s="507"/>
      <c r="FU486" s="507"/>
      <c r="FV486" s="507"/>
      <c r="FW486" s="507"/>
      <c r="FX486" s="507"/>
      <c r="FY486" s="507"/>
      <c r="FZ486" s="507"/>
      <c r="GA486" s="507"/>
      <c r="GB486" s="507"/>
      <c r="GC486" s="507"/>
      <c r="GD486" s="507"/>
      <c r="GE486" s="507"/>
      <c r="GF486" s="507"/>
      <c r="GG486" s="507"/>
      <c r="GH486" s="507"/>
      <c r="GI486" s="507"/>
      <c r="GJ486" s="507"/>
      <c r="GK486" s="507"/>
      <c r="GL486" s="507"/>
      <c r="GM486" s="507"/>
      <c r="GN486" s="507"/>
      <c r="GO486" s="507"/>
      <c r="GP486" s="507"/>
      <c r="GQ486" s="507"/>
      <c r="GR486" s="507"/>
      <c r="GS486" s="507"/>
      <c r="GT486" s="507"/>
      <c r="GU486" s="507"/>
      <c r="GV486" s="507"/>
      <c r="GW486" s="507"/>
      <c r="GX486" s="507"/>
      <c r="GY486" s="507"/>
      <c r="GZ486" s="507"/>
      <c r="HA486" s="507"/>
      <c r="HB486" s="507"/>
      <c r="HC486" s="507"/>
      <c r="HD486" s="507"/>
      <c r="HE486" s="507"/>
      <c r="HF486" s="507"/>
      <c r="HG486" s="507"/>
      <c r="HH486" s="507"/>
      <c r="HI486" s="507"/>
      <c r="HJ486" s="507"/>
      <c r="HK486" s="507"/>
      <c r="HL486" s="507"/>
      <c r="HM486" s="507"/>
      <c r="HN486" s="507"/>
      <c r="HO486" s="507"/>
      <c r="HP486" s="507"/>
      <c r="HQ486" s="507"/>
      <c r="HR486" s="507"/>
      <c r="HS486" s="507"/>
      <c r="HT486" s="507"/>
      <c r="HU486" s="507"/>
      <c r="HV486" s="507"/>
      <c r="HW486" s="507"/>
      <c r="HX486" s="507"/>
      <c r="HY486" s="507"/>
      <c r="HZ486" s="507"/>
      <c r="IA486" s="507"/>
      <c r="IB486" s="507"/>
      <c r="IC486" s="507"/>
      <c r="ID486" s="507"/>
      <c r="IE486" s="507"/>
      <c r="IF486" s="507"/>
      <c r="IG486" s="507"/>
      <c r="IH486" s="507"/>
      <c r="II486" s="507"/>
      <c r="IJ486" s="507"/>
      <c r="IK486" s="507"/>
      <c r="IL486" s="507"/>
      <c r="IM486" s="507"/>
      <c r="IN486" s="507"/>
      <c r="IO486" s="507"/>
      <c r="IP486" s="507"/>
      <c r="IQ486" s="507"/>
      <c r="IR486" s="507"/>
      <c r="IS486" s="507"/>
      <c r="IT486" s="507"/>
      <c r="IU486" s="507"/>
      <c r="IV486" s="507"/>
      <c r="IW486" s="507"/>
    </row>
    <row r="487" customFormat="false" ht="12.75" hidden="false" customHeight="false" outlineLevel="1" collapsed="false">
      <c r="A487" s="379"/>
      <c r="B487" s="503"/>
      <c r="C487" s="503"/>
      <c r="D487" s="503"/>
      <c r="E487" s="503"/>
      <c r="F487" s="503"/>
      <c r="G487" s="503"/>
      <c r="H487" s="503"/>
      <c r="I487" s="503"/>
      <c r="J487" s="503"/>
      <c r="K487" s="503"/>
      <c r="L487" s="503"/>
      <c r="M487" s="503"/>
      <c r="N487" s="503"/>
      <c r="O487" s="503"/>
      <c r="P487" s="503"/>
      <c r="Q487" s="503"/>
      <c r="R487" s="503"/>
      <c r="S487" s="503"/>
      <c r="T487" s="503"/>
      <c r="U487" s="503"/>
      <c r="V487" s="496"/>
      <c r="W487" s="496"/>
      <c r="X487" s="496"/>
      <c r="Y487" s="496"/>
      <c r="Z487" s="496"/>
      <c r="AA487" s="496"/>
      <c r="AB487" s="496"/>
      <c r="AC487" s="496"/>
      <c r="AD487" s="496"/>
      <c r="AE487" s="496"/>
      <c r="AF487" s="496"/>
      <c r="AG487" s="496"/>
      <c r="AH487" s="496"/>
      <c r="AI487" s="496"/>
      <c r="AJ487" s="496"/>
      <c r="AK487" s="496"/>
      <c r="AL487" s="496"/>
      <c r="AM487" s="496"/>
      <c r="AN487" s="496"/>
      <c r="AO487" s="496"/>
      <c r="AP487" s="496"/>
      <c r="AQ487" s="496"/>
      <c r="AR487" s="496"/>
      <c r="AS487" s="496"/>
      <c r="AT487" s="496"/>
      <c r="AU487" s="496"/>
      <c r="AV487" s="496"/>
      <c r="AW487" s="496"/>
      <c r="AX487" s="496"/>
      <c r="AY487" s="496"/>
      <c r="AZ487" s="496"/>
      <c r="BA487" s="496"/>
      <c r="BB487" s="496"/>
      <c r="BC487" s="496"/>
      <c r="BD487" s="496"/>
      <c r="BE487" s="496"/>
      <c r="BF487" s="496"/>
      <c r="BG487" s="496"/>
      <c r="BH487" s="496"/>
      <c r="BI487" s="496"/>
      <c r="BJ487" s="496"/>
      <c r="BK487" s="496"/>
      <c r="BL487" s="496"/>
      <c r="BM487" s="496"/>
      <c r="BN487" s="496"/>
      <c r="BO487" s="496"/>
      <c r="BP487" s="496"/>
      <c r="BQ487" s="496"/>
      <c r="BR487" s="496"/>
      <c r="BS487" s="496"/>
      <c r="BT487" s="496"/>
      <c r="BU487" s="496"/>
      <c r="BV487" s="496"/>
      <c r="BW487" s="496"/>
      <c r="BX487" s="496"/>
      <c r="BY487" s="496"/>
      <c r="BZ487" s="496"/>
      <c r="CA487" s="496"/>
      <c r="CB487" s="496"/>
      <c r="CC487" s="496"/>
      <c r="CD487" s="496"/>
      <c r="CE487" s="496"/>
      <c r="CF487" s="496"/>
      <c r="CG487" s="496"/>
      <c r="CH487" s="496"/>
      <c r="CI487" s="496"/>
      <c r="CJ487" s="496"/>
      <c r="CK487" s="496"/>
      <c r="CL487" s="496"/>
      <c r="CM487" s="496"/>
      <c r="CN487" s="496"/>
      <c r="CO487" s="496"/>
      <c r="CP487" s="496"/>
      <c r="CQ487" s="496"/>
      <c r="CR487" s="496"/>
      <c r="CS487" s="496"/>
      <c r="CT487" s="496"/>
      <c r="CU487" s="496"/>
      <c r="CV487" s="496"/>
      <c r="CW487" s="496"/>
      <c r="CX487" s="496"/>
      <c r="CY487" s="496"/>
      <c r="CZ487" s="496"/>
      <c r="DA487" s="496"/>
      <c r="DB487" s="496"/>
      <c r="DC487" s="496"/>
      <c r="DD487" s="496"/>
      <c r="DE487" s="496"/>
      <c r="DF487" s="496"/>
      <c r="DG487" s="496"/>
      <c r="DH487" s="496"/>
      <c r="DI487" s="496"/>
      <c r="DJ487" s="496"/>
      <c r="DK487" s="496"/>
      <c r="DL487" s="496"/>
      <c r="DM487" s="496"/>
      <c r="DN487" s="496"/>
      <c r="DO487" s="496"/>
      <c r="DP487" s="496"/>
      <c r="DQ487" s="496"/>
      <c r="DR487" s="496"/>
      <c r="DS487" s="496"/>
      <c r="DT487" s="496"/>
      <c r="DU487" s="496"/>
      <c r="DV487" s="496"/>
      <c r="DW487" s="496"/>
      <c r="DX487" s="496"/>
      <c r="DY487" s="496"/>
      <c r="DZ487" s="496"/>
      <c r="EA487" s="496"/>
      <c r="EB487" s="496"/>
      <c r="EC487" s="496"/>
      <c r="ED487" s="496"/>
      <c r="EE487" s="496"/>
      <c r="EF487" s="496"/>
      <c r="EG487" s="496"/>
      <c r="EH487" s="496"/>
      <c r="EI487" s="496"/>
      <c r="EJ487" s="496"/>
      <c r="EK487" s="496"/>
      <c r="EL487" s="496"/>
      <c r="EM487" s="496"/>
      <c r="EN487" s="496"/>
      <c r="EO487" s="496"/>
      <c r="EP487" s="496"/>
      <c r="EQ487" s="496"/>
      <c r="ER487" s="496"/>
      <c r="ES487" s="496"/>
      <c r="ET487" s="496"/>
      <c r="EU487" s="496"/>
      <c r="EV487" s="496"/>
      <c r="EW487" s="496"/>
      <c r="EX487" s="496"/>
      <c r="EY487" s="496"/>
      <c r="EZ487" s="496"/>
      <c r="FA487" s="496"/>
      <c r="FB487" s="496"/>
      <c r="FC487" s="496"/>
      <c r="FD487" s="496"/>
      <c r="FE487" s="496"/>
      <c r="FF487" s="496"/>
      <c r="FG487" s="496"/>
      <c r="FH487" s="496"/>
      <c r="FI487" s="496"/>
      <c r="FJ487" s="496"/>
      <c r="FK487" s="496"/>
      <c r="FL487" s="496"/>
      <c r="FM487" s="496"/>
      <c r="FN487" s="496"/>
      <c r="FO487" s="496"/>
      <c r="FP487" s="496"/>
      <c r="FQ487" s="496"/>
      <c r="FR487" s="496"/>
      <c r="FS487" s="496"/>
      <c r="FT487" s="496"/>
      <c r="FU487" s="496"/>
      <c r="FV487" s="496"/>
      <c r="FW487" s="496"/>
      <c r="FX487" s="496"/>
      <c r="FY487" s="496"/>
      <c r="FZ487" s="496"/>
      <c r="GA487" s="496"/>
      <c r="GB487" s="496"/>
      <c r="GC487" s="496"/>
      <c r="GD487" s="496"/>
      <c r="GE487" s="496"/>
      <c r="GF487" s="496"/>
      <c r="GG487" s="496"/>
      <c r="GH487" s="496"/>
      <c r="GI487" s="496"/>
      <c r="GJ487" s="496"/>
      <c r="GK487" s="496"/>
      <c r="GL487" s="496"/>
      <c r="GM487" s="496"/>
      <c r="GN487" s="496"/>
      <c r="GO487" s="496"/>
      <c r="GP487" s="496"/>
      <c r="GQ487" s="496"/>
      <c r="GR487" s="496"/>
      <c r="GS487" s="496"/>
      <c r="GT487" s="496"/>
      <c r="GU487" s="496"/>
      <c r="GV487" s="496"/>
      <c r="GW487" s="496"/>
      <c r="GX487" s="496"/>
      <c r="GY487" s="496"/>
      <c r="GZ487" s="496"/>
      <c r="HA487" s="496"/>
      <c r="HB487" s="496"/>
      <c r="HC487" s="496"/>
      <c r="HD487" s="496"/>
      <c r="HE487" s="496"/>
      <c r="HF487" s="496"/>
      <c r="HG487" s="496"/>
      <c r="HH487" s="496"/>
      <c r="HI487" s="496"/>
      <c r="HJ487" s="496"/>
      <c r="HK487" s="496"/>
      <c r="HL487" s="496"/>
      <c r="HM487" s="496"/>
      <c r="HN487" s="496"/>
      <c r="HO487" s="496"/>
      <c r="HP487" s="496"/>
      <c r="HQ487" s="496"/>
      <c r="HR487" s="496"/>
      <c r="HS487" s="496"/>
      <c r="HT487" s="496"/>
      <c r="HU487" s="496"/>
      <c r="HV487" s="496"/>
      <c r="HW487" s="496"/>
      <c r="HX487" s="496"/>
      <c r="HY487" s="496"/>
      <c r="HZ487" s="496"/>
      <c r="IA487" s="496"/>
      <c r="IB487" s="496"/>
      <c r="IC487" s="496"/>
      <c r="ID487" s="496"/>
      <c r="IE487" s="496"/>
      <c r="IF487" s="496"/>
      <c r="IG487" s="496"/>
      <c r="IH487" s="496"/>
      <c r="II487" s="496"/>
      <c r="IJ487" s="496"/>
      <c r="IK487" s="496"/>
      <c r="IL487" s="496"/>
      <c r="IM487" s="496"/>
      <c r="IN487" s="496"/>
      <c r="IO487" s="496"/>
      <c r="IP487" s="496"/>
      <c r="IQ487" s="496"/>
      <c r="IR487" s="496"/>
      <c r="IS487" s="496"/>
      <c r="IT487" s="496"/>
      <c r="IU487" s="496"/>
      <c r="IV487" s="496"/>
      <c r="IW487" s="496"/>
    </row>
    <row r="488" customFormat="false" ht="12.75" hidden="false" customHeight="false" outlineLevel="1" collapsed="false">
      <c r="A488" s="383"/>
      <c r="B488" s="503"/>
      <c r="C488" s="503"/>
      <c r="D488" s="503"/>
      <c r="E488" s="503"/>
      <c r="F488" s="503"/>
      <c r="G488" s="503"/>
      <c r="H488" s="503"/>
      <c r="I488" s="503"/>
      <c r="J488" s="503"/>
      <c r="K488" s="503"/>
      <c r="L488" s="503"/>
      <c r="M488" s="503"/>
      <c r="N488" s="503"/>
      <c r="O488" s="503"/>
      <c r="P488" s="503"/>
      <c r="Q488" s="503"/>
      <c r="R488" s="503"/>
      <c r="S488" s="503"/>
      <c r="T488" s="503"/>
      <c r="U488" s="503"/>
      <c r="V488" s="496"/>
      <c r="W488" s="496"/>
      <c r="X488" s="496"/>
      <c r="Y488" s="496"/>
      <c r="Z488" s="496"/>
      <c r="AA488" s="496"/>
      <c r="AB488" s="496"/>
      <c r="AC488" s="496"/>
      <c r="AD488" s="496"/>
      <c r="AE488" s="496"/>
      <c r="AF488" s="496"/>
      <c r="AG488" s="496"/>
      <c r="AH488" s="496"/>
      <c r="AI488" s="496"/>
      <c r="AJ488" s="496"/>
      <c r="AK488" s="496"/>
      <c r="AL488" s="496"/>
      <c r="AM488" s="496"/>
      <c r="AN488" s="496"/>
      <c r="AO488" s="496"/>
      <c r="AP488" s="496"/>
      <c r="AQ488" s="496"/>
      <c r="AR488" s="496"/>
      <c r="AS488" s="496"/>
      <c r="AT488" s="496"/>
      <c r="AU488" s="496"/>
      <c r="AV488" s="496"/>
      <c r="AW488" s="496"/>
      <c r="AX488" s="496"/>
      <c r="AY488" s="496"/>
      <c r="AZ488" s="496"/>
      <c r="BA488" s="496"/>
      <c r="BB488" s="496"/>
      <c r="BC488" s="496"/>
      <c r="BD488" s="496"/>
      <c r="BE488" s="496"/>
      <c r="BF488" s="496"/>
      <c r="BG488" s="496"/>
      <c r="BH488" s="496"/>
      <c r="BI488" s="496"/>
      <c r="BJ488" s="496"/>
      <c r="BK488" s="496"/>
      <c r="BL488" s="496"/>
      <c r="BM488" s="496"/>
      <c r="BN488" s="496"/>
      <c r="BO488" s="496"/>
      <c r="BP488" s="496"/>
      <c r="BQ488" s="496"/>
      <c r="BR488" s="496"/>
      <c r="BS488" s="496"/>
      <c r="BT488" s="496"/>
      <c r="BU488" s="496"/>
      <c r="BV488" s="496"/>
      <c r="BW488" s="496"/>
      <c r="BX488" s="496"/>
      <c r="BY488" s="496"/>
      <c r="BZ488" s="496"/>
      <c r="CA488" s="496"/>
      <c r="CB488" s="496"/>
      <c r="CC488" s="496"/>
      <c r="CD488" s="496"/>
      <c r="CE488" s="496"/>
      <c r="CF488" s="496"/>
      <c r="CG488" s="496"/>
      <c r="CH488" s="496"/>
      <c r="CI488" s="496"/>
      <c r="CJ488" s="496"/>
      <c r="CK488" s="496"/>
      <c r="CL488" s="496"/>
      <c r="CM488" s="496"/>
      <c r="CN488" s="496"/>
      <c r="CO488" s="496"/>
      <c r="CP488" s="496"/>
      <c r="CQ488" s="496"/>
      <c r="CR488" s="496"/>
      <c r="CS488" s="496"/>
      <c r="CT488" s="496"/>
      <c r="CU488" s="496"/>
      <c r="CV488" s="496"/>
      <c r="CW488" s="496"/>
      <c r="CX488" s="496"/>
      <c r="CY488" s="496"/>
      <c r="CZ488" s="496"/>
      <c r="DA488" s="496"/>
      <c r="DB488" s="496"/>
      <c r="DC488" s="496"/>
      <c r="DD488" s="496"/>
      <c r="DE488" s="496"/>
      <c r="DF488" s="496"/>
      <c r="DG488" s="496"/>
      <c r="DH488" s="496"/>
      <c r="DI488" s="496"/>
      <c r="DJ488" s="496"/>
      <c r="DK488" s="496"/>
      <c r="DL488" s="496"/>
      <c r="DM488" s="496"/>
      <c r="DN488" s="496"/>
      <c r="DO488" s="496"/>
      <c r="DP488" s="496"/>
      <c r="DQ488" s="496"/>
      <c r="DR488" s="496"/>
      <c r="DS488" s="496"/>
      <c r="DT488" s="496"/>
      <c r="DU488" s="496"/>
      <c r="DV488" s="496"/>
      <c r="DW488" s="496"/>
      <c r="DX488" s="496"/>
      <c r="DY488" s="496"/>
      <c r="DZ488" s="496"/>
      <c r="EA488" s="496"/>
      <c r="EB488" s="496"/>
      <c r="EC488" s="496"/>
      <c r="ED488" s="496"/>
      <c r="EE488" s="496"/>
      <c r="EF488" s="496"/>
      <c r="EG488" s="496"/>
      <c r="EH488" s="496"/>
      <c r="EI488" s="496"/>
      <c r="EJ488" s="496"/>
      <c r="EK488" s="496"/>
      <c r="EL488" s="496"/>
      <c r="EM488" s="496"/>
      <c r="EN488" s="496"/>
      <c r="EO488" s="496"/>
      <c r="EP488" s="496"/>
      <c r="EQ488" s="496"/>
      <c r="ER488" s="496"/>
      <c r="ES488" s="496"/>
      <c r="ET488" s="496"/>
      <c r="EU488" s="496"/>
      <c r="EV488" s="496"/>
      <c r="EW488" s="496"/>
      <c r="EX488" s="496"/>
      <c r="EY488" s="496"/>
      <c r="EZ488" s="496"/>
      <c r="FA488" s="496"/>
      <c r="FB488" s="496"/>
      <c r="FC488" s="496"/>
      <c r="FD488" s="496"/>
      <c r="FE488" s="496"/>
      <c r="FF488" s="496"/>
      <c r="FG488" s="496"/>
      <c r="FH488" s="496"/>
      <c r="FI488" s="496"/>
      <c r="FJ488" s="496"/>
      <c r="FK488" s="496"/>
      <c r="FL488" s="496"/>
      <c r="FM488" s="496"/>
      <c r="FN488" s="496"/>
      <c r="FO488" s="496"/>
      <c r="FP488" s="496"/>
      <c r="FQ488" s="496"/>
      <c r="FR488" s="496"/>
      <c r="FS488" s="496"/>
      <c r="FT488" s="496"/>
      <c r="FU488" s="496"/>
      <c r="FV488" s="496"/>
      <c r="FW488" s="496"/>
      <c r="FX488" s="496"/>
      <c r="FY488" s="496"/>
      <c r="FZ488" s="496"/>
      <c r="GA488" s="496"/>
      <c r="GB488" s="496"/>
      <c r="GC488" s="496"/>
      <c r="GD488" s="496"/>
      <c r="GE488" s="496"/>
      <c r="GF488" s="496"/>
      <c r="GG488" s="496"/>
      <c r="GH488" s="496"/>
      <c r="GI488" s="496"/>
      <c r="GJ488" s="496"/>
      <c r="GK488" s="496"/>
      <c r="GL488" s="496"/>
      <c r="GM488" s="496"/>
      <c r="GN488" s="496"/>
      <c r="GO488" s="496"/>
      <c r="GP488" s="496"/>
      <c r="GQ488" s="496"/>
      <c r="GR488" s="496"/>
      <c r="GS488" s="496"/>
      <c r="GT488" s="496"/>
      <c r="GU488" s="496"/>
      <c r="GV488" s="496"/>
      <c r="GW488" s="496"/>
      <c r="GX488" s="496"/>
      <c r="GY488" s="496"/>
      <c r="GZ488" s="496"/>
      <c r="HA488" s="496"/>
      <c r="HB488" s="496"/>
      <c r="HC488" s="496"/>
      <c r="HD488" s="496"/>
      <c r="HE488" s="496"/>
      <c r="HF488" s="496"/>
      <c r="HG488" s="496"/>
      <c r="HH488" s="496"/>
      <c r="HI488" s="496"/>
      <c r="HJ488" s="496"/>
      <c r="HK488" s="496"/>
      <c r="HL488" s="496"/>
      <c r="HM488" s="496"/>
      <c r="HN488" s="496"/>
      <c r="HO488" s="496"/>
      <c r="HP488" s="496"/>
      <c r="HQ488" s="496"/>
      <c r="HR488" s="496"/>
      <c r="HS488" s="496"/>
      <c r="HT488" s="496"/>
      <c r="HU488" s="496"/>
      <c r="HV488" s="496"/>
      <c r="HW488" s="496"/>
      <c r="HX488" s="496"/>
      <c r="HY488" s="496"/>
      <c r="HZ488" s="496"/>
      <c r="IA488" s="496"/>
      <c r="IB488" s="496"/>
      <c r="IC488" s="496"/>
      <c r="ID488" s="496"/>
      <c r="IE488" s="496"/>
      <c r="IF488" s="496"/>
      <c r="IG488" s="496"/>
      <c r="IH488" s="496"/>
      <c r="II488" s="496"/>
      <c r="IJ488" s="496"/>
      <c r="IK488" s="496"/>
      <c r="IL488" s="496"/>
      <c r="IM488" s="496"/>
      <c r="IN488" s="496"/>
      <c r="IO488" s="496"/>
      <c r="IP488" s="496"/>
      <c r="IQ488" s="496"/>
      <c r="IR488" s="496"/>
      <c r="IS488" s="496"/>
      <c r="IT488" s="496"/>
      <c r="IU488" s="496"/>
      <c r="IV488" s="496"/>
      <c r="IW488" s="496"/>
    </row>
    <row r="489" customFormat="false" ht="12.75" hidden="false" customHeight="false" outlineLevel="1" collapsed="false">
      <c r="A489" s="383"/>
      <c r="B489" s="503"/>
      <c r="C489" s="503"/>
      <c r="D489" s="503"/>
      <c r="E489" s="503"/>
      <c r="F489" s="503"/>
      <c r="G489" s="503"/>
      <c r="H489" s="503"/>
      <c r="I489" s="503"/>
      <c r="J489" s="503"/>
      <c r="K489" s="503"/>
      <c r="L489" s="503"/>
      <c r="M489" s="503"/>
      <c r="N489" s="503"/>
      <c r="O489" s="503"/>
      <c r="P489" s="503"/>
      <c r="Q489" s="503"/>
      <c r="R489" s="503"/>
      <c r="S489" s="503"/>
      <c r="T489" s="503"/>
      <c r="U489" s="503"/>
      <c r="V489" s="496"/>
      <c r="W489" s="496"/>
      <c r="X489" s="496"/>
      <c r="Y489" s="496"/>
      <c r="Z489" s="496"/>
      <c r="AA489" s="496"/>
      <c r="AB489" s="496"/>
      <c r="AC489" s="496"/>
      <c r="AD489" s="496"/>
      <c r="AE489" s="496"/>
      <c r="AF489" s="496"/>
      <c r="AG489" s="496"/>
      <c r="AH489" s="496"/>
      <c r="AI489" s="496"/>
      <c r="AJ489" s="496"/>
      <c r="AK489" s="496"/>
      <c r="AL489" s="496"/>
      <c r="AM489" s="496"/>
      <c r="AN489" s="496"/>
      <c r="AO489" s="496"/>
      <c r="AP489" s="496"/>
      <c r="AQ489" s="496"/>
      <c r="AR489" s="496"/>
      <c r="AS489" s="496"/>
      <c r="AT489" s="496"/>
      <c r="AU489" s="496"/>
      <c r="AV489" s="496"/>
      <c r="AW489" s="496"/>
      <c r="AX489" s="496"/>
      <c r="AY489" s="496"/>
      <c r="AZ489" s="496"/>
      <c r="BA489" s="496"/>
      <c r="BB489" s="496"/>
      <c r="BC489" s="496"/>
      <c r="BD489" s="496"/>
      <c r="BE489" s="496"/>
      <c r="BF489" s="496"/>
      <c r="BG489" s="496"/>
      <c r="BH489" s="496"/>
      <c r="BI489" s="496"/>
      <c r="BJ489" s="496"/>
      <c r="BK489" s="496"/>
      <c r="BL489" s="496"/>
      <c r="BM489" s="496"/>
      <c r="BN489" s="496"/>
      <c r="BO489" s="496"/>
      <c r="BP489" s="496"/>
      <c r="BQ489" s="496"/>
      <c r="BR489" s="496"/>
      <c r="BS489" s="496"/>
      <c r="BT489" s="496"/>
      <c r="BU489" s="496"/>
      <c r="BV489" s="496"/>
      <c r="BW489" s="496"/>
      <c r="BX489" s="496"/>
      <c r="BY489" s="496"/>
      <c r="BZ489" s="496"/>
      <c r="CA489" s="496"/>
      <c r="CB489" s="496"/>
      <c r="CC489" s="496"/>
      <c r="CD489" s="496"/>
      <c r="CE489" s="496"/>
      <c r="CF489" s="496"/>
      <c r="CG489" s="496"/>
      <c r="CH489" s="496"/>
      <c r="CI489" s="496"/>
      <c r="CJ489" s="496"/>
      <c r="CK489" s="496"/>
      <c r="CL489" s="496"/>
      <c r="CM489" s="496"/>
      <c r="CN489" s="496"/>
      <c r="CO489" s="496"/>
      <c r="CP489" s="496"/>
      <c r="CQ489" s="496"/>
      <c r="CR489" s="496"/>
      <c r="CS489" s="496"/>
      <c r="CT489" s="496"/>
      <c r="CU489" s="496"/>
      <c r="CV489" s="496"/>
      <c r="CW489" s="496"/>
      <c r="CX489" s="496"/>
      <c r="CY489" s="496"/>
      <c r="CZ489" s="496"/>
      <c r="DA489" s="496"/>
      <c r="DB489" s="496"/>
      <c r="DC489" s="496"/>
      <c r="DD489" s="496"/>
      <c r="DE489" s="496"/>
      <c r="DF489" s="496"/>
      <c r="DG489" s="496"/>
      <c r="DH489" s="496"/>
      <c r="DI489" s="496"/>
      <c r="DJ489" s="496"/>
      <c r="DK489" s="496"/>
      <c r="DL489" s="496"/>
      <c r="DM489" s="496"/>
      <c r="DN489" s="496"/>
      <c r="DO489" s="496"/>
      <c r="DP489" s="496"/>
      <c r="DQ489" s="496"/>
      <c r="DR489" s="496"/>
      <c r="DS489" s="496"/>
      <c r="DT489" s="496"/>
      <c r="DU489" s="496"/>
      <c r="DV489" s="496"/>
      <c r="DW489" s="496"/>
      <c r="DX489" s="496"/>
      <c r="DY489" s="496"/>
      <c r="DZ489" s="496"/>
      <c r="EA489" s="496"/>
      <c r="EB489" s="496"/>
      <c r="EC489" s="496"/>
      <c r="ED489" s="496"/>
      <c r="EE489" s="496"/>
      <c r="EF489" s="496"/>
      <c r="EG489" s="496"/>
      <c r="EH489" s="496"/>
      <c r="EI489" s="496"/>
      <c r="EJ489" s="496"/>
      <c r="EK489" s="496"/>
      <c r="EL489" s="496"/>
      <c r="EM489" s="496"/>
      <c r="EN489" s="496"/>
      <c r="EO489" s="496"/>
      <c r="EP489" s="496"/>
      <c r="EQ489" s="496"/>
      <c r="ER489" s="496"/>
      <c r="ES489" s="496"/>
      <c r="ET489" s="496"/>
      <c r="EU489" s="496"/>
      <c r="EV489" s="496"/>
      <c r="EW489" s="496"/>
      <c r="EX489" s="496"/>
      <c r="EY489" s="496"/>
      <c r="EZ489" s="496"/>
      <c r="FA489" s="496"/>
      <c r="FB489" s="496"/>
      <c r="FC489" s="496"/>
      <c r="FD489" s="496"/>
      <c r="FE489" s="496"/>
      <c r="FF489" s="496"/>
      <c r="FG489" s="496"/>
      <c r="FH489" s="496"/>
      <c r="FI489" s="496"/>
      <c r="FJ489" s="496"/>
      <c r="FK489" s="496"/>
      <c r="FL489" s="496"/>
      <c r="FM489" s="496"/>
      <c r="FN489" s="496"/>
      <c r="FO489" s="496"/>
      <c r="FP489" s="496"/>
      <c r="FQ489" s="496"/>
      <c r="FR489" s="496"/>
      <c r="FS489" s="496"/>
      <c r="FT489" s="496"/>
      <c r="FU489" s="496"/>
      <c r="FV489" s="496"/>
      <c r="FW489" s="496"/>
      <c r="FX489" s="496"/>
      <c r="FY489" s="496"/>
      <c r="FZ489" s="496"/>
      <c r="GA489" s="496"/>
      <c r="GB489" s="496"/>
      <c r="GC489" s="496"/>
      <c r="GD489" s="496"/>
      <c r="GE489" s="496"/>
      <c r="GF489" s="496"/>
      <c r="GG489" s="496"/>
      <c r="GH489" s="496"/>
      <c r="GI489" s="496"/>
      <c r="GJ489" s="496"/>
      <c r="GK489" s="496"/>
      <c r="GL489" s="496"/>
      <c r="GM489" s="496"/>
      <c r="GN489" s="496"/>
      <c r="GO489" s="496"/>
      <c r="GP489" s="496"/>
      <c r="GQ489" s="496"/>
      <c r="GR489" s="496"/>
      <c r="GS489" s="496"/>
      <c r="GT489" s="496"/>
      <c r="GU489" s="496"/>
      <c r="GV489" s="496"/>
      <c r="GW489" s="496"/>
      <c r="GX489" s="496"/>
      <c r="GY489" s="496"/>
      <c r="GZ489" s="496"/>
      <c r="HA489" s="496"/>
      <c r="HB489" s="496"/>
      <c r="HC489" s="496"/>
      <c r="HD489" s="496"/>
      <c r="HE489" s="496"/>
      <c r="HF489" s="496"/>
      <c r="HG489" s="496"/>
      <c r="HH489" s="496"/>
      <c r="HI489" s="496"/>
      <c r="HJ489" s="496"/>
      <c r="HK489" s="496"/>
      <c r="HL489" s="496"/>
      <c r="HM489" s="496"/>
      <c r="HN489" s="496"/>
      <c r="HO489" s="496"/>
      <c r="HP489" s="496"/>
      <c r="HQ489" s="496"/>
      <c r="HR489" s="496"/>
      <c r="HS489" s="496"/>
      <c r="HT489" s="496"/>
      <c r="HU489" s="496"/>
      <c r="HV489" s="496"/>
      <c r="HW489" s="496"/>
      <c r="HX489" s="496"/>
      <c r="HY489" s="496"/>
      <c r="HZ489" s="496"/>
      <c r="IA489" s="496"/>
      <c r="IB489" s="496"/>
      <c r="IC489" s="496"/>
      <c r="ID489" s="496"/>
      <c r="IE489" s="496"/>
      <c r="IF489" s="496"/>
      <c r="IG489" s="496"/>
      <c r="IH489" s="496"/>
      <c r="II489" s="496"/>
      <c r="IJ489" s="496"/>
      <c r="IK489" s="496"/>
      <c r="IL489" s="496"/>
      <c r="IM489" s="496"/>
      <c r="IN489" s="496"/>
      <c r="IO489" s="496"/>
      <c r="IP489" s="496"/>
      <c r="IQ489" s="496"/>
      <c r="IR489" s="496"/>
      <c r="IS489" s="496"/>
      <c r="IT489" s="496"/>
      <c r="IU489" s="496"/>
      <c r="IV489" s="496"/>
      <c r="IW489" s="496"/>
    </row>
    <row r="490" customFormat="false" ht="12.75" hidden="false" customHeight="false" outlineLevel="1" collapsed="false">
      <c r="A490" s="383"/>
      <c r="B490" s="503"/>
      <c r="C490" s="503"/>
      <c r="D490" s="503"/>
      <c r="E490" s="503"/>
      <c r="F490" s="503"/>
      <c r="G490" s="503"/>
      <c r="H490" s="503"/>
      <c r="I490" s="503"/>
      <c r="J490" s="503"/>
      <c r="K490" s="503"/>
      <c r="L490" s="503"/>
      <c r="M490" s="503"/>
      <c r="N490" s="503"/>
      <c r="O490" s="503"/>
      <c r="P490" s="503"/>
      <c r="Q490" s="503"/>
      <c r="R490" s="503"/>
      <c r="S490" s="503"/>
      <c r="T490" s="503"/>
      <c r="U490" s="503"/>
      <c r="V490" s="496"/>
      <c r="W490" s="496"/>
      <c r="X490" s="496"/>
      <c r="Y490" s="496"/>
      <c r="Z490" s="496"/>
      <c r="AA490" s="496"/>
      <c r="AB490" s="496"/>
      <c r="AC490" s="496"/>
      <c r="AD490" s="496"/>
      <c r="AE490" s="496"/>
      <c r="AF490" s="496"/>
      <c r="AG490" s="496"/>
      <c r="AH490" s="496"/>
      <c r="AI490" s="496"/>
      <c r="AJ490" s="496"/>
      <c r="AK490" s="496"/>
      <c r="AL490" s="496"/>
      <c r="AM490" s="496"/>
      <c r="AN490" s="496"/>
      <c r="AO490" s="496"/>
      <c r="AP490" s="496"/>
      <c r="AQ490" s="496"/>
      <c r="AR490" s="496"/>
      <c r="AS490" s="496"/>
      <c r="AT490" s="496"/>
      <c r="AU490" s="496"/>
      <c r="AV490" s="496"/>
      <c r="AW490" s="496"/>
      <c r="AX490" s="496"/>
      <c r="AY490" s="496"/>
      <c r="AZ490" s="496"/>
      <c r="BA490" s="496"/>
      <c r="BB490" s="496"/>
      <c r="BC490" s="496"/>
      <c r="BD490" s="496"/>
      <c r="BE490" s="496"/>
      <c r="BF490" s="496"/>
      <c r="BG490" s="496"/>
      <c r="BH490" s="496"/>
      <c r="BI490" s="496"/>
      <c r="BJ490" s="496"/>
      <c r="BK490" s="496"/>
      <c r="BL490" s="496"/>
      <c r="BM490" s="496"/>
      <c r="BN490" s="496"/>
      <c r="BO490" s="496"/>
      <c r="BP490" s="496"/>
      <c r="BQ490" s="496"/>
      <c r="BR490" s="496"/>
      <c r="BS490" s="496"/>
      <c r="BT490" s="496"/>
      <c r="BU490" s="496"/>
      <c r="BV490" s="496"/>
      <c r="BW490" s="496"/>
      <c r="BX490" s="496"/>
      <c r="BY490" s="496"/>
      <c r="BZ490" s="496"/>
      <c r="CA490" s="496"/>
      <c r="CB490" s="496"/>
      <c r="CC490" s="496"/>
      <c r="CD490" s="496"/>
      <c r="CE490" s="496"/>
      <c r="CF490" s="496"/>
      <c r="CG490" s="496"/>
      <c r="CH490" s="496"/>
      <c r="CI490" s="496"/>
      <c r="CJ490" s="496"/>
      <c r="CK490" s="496"/>
      <c r="CL490" s="496"/>
      <c r="CM490" s="496"/>
      <c r="CN490" s="496"/>
      <c r="CO490" s="496"/>
      <c r="CP490" s="496"/>
      <c r="CQ490" s="496"/>
      <c r="CR490" s="496"/>
      <c r="CS490" s="496"/>
      <c r="CT490" s="496"/>
      <c r="CU490" s="496"/>
      <c r="CV490" s="496"/>
      <c r="CW490" s="496"/>
      <c r="CX490" s="496"/>
      <c r="CY490" s="496"/>
      <c r="CZ490" s="496"/>
      <c r="DA490" s="496"/>
      <c r="DB490" s="496"/>
      <c r="DC490" s="496"/>
      <c r="DD490" s="496"/>
      <c r="DE490" s="496"/>
      <c r="DF490" s="496"/>
      <c r="DG490" s="496"/>
      <c r="DH490" s="496"/>
      <c r="DI490" s="496"/>
      <c r="DJ490" s="496"/>
      <c r="DK490" s="496"/>
      <c r="DL490" s="496"/>
      <c r="DM490" s="496"/>
      <c r="DN490" s="496"/>
      <c r="DO490" s="496"/>
      <c r="DP490" s="496"/>
      <c r="DQ490" s="496"/>
      <c r="DR490" s="496"/>
      <c r="DS490" s="496"/>
      <c r="DT490" s="496"/>
      <c r="DU490" s="496"/>
      <c r="DV490" s="496"/>
      <c r="DW490" s="496"/>
      <c r="DX490" s="496"/>
      <c r="DY490" s="496"/>
      <c r="DZ490" s="496"/>
      <c r="EA490" s="496"/>
      <c r="EB490" s="496"/>
      <c r="EC490" s="496"/>
      <c r="ED490" s="496"/>
      <c r="EE490" s="496"/>
      <c r="EF490" s="496"/>
      <c r="EG490" s="496"/>
      <c r="EH490" s="496"/>
      <c r="EI490" s="496"/>
      <c r="EJ490" s="496"/>
      <c r="EK490" s="496"/>
      <c r="EL490" s="496"/>
      <c r="EM490" s="496"/>
      <c r="EN490" s="496"/>
      <c r="EO490" s="496"/>
      <c r="EP490" s="496"/>
      <c r="EQ490" s="496"/>
      <c r="ER490" s="496"/>
      <c r="ES490" s="496"/>
      <c r="ET490" s="496"/>
      <c r="EU490" s="496"/>
      <c r="EV490" s="496"/>
      <c r="EW490" s="496"/>
      <c r="EX490" s="496"/>
      <c r="EY490" s="496"/>
      <c r="EZ490" s="496"/>
      <c r="FA490" s="496"/>
      <c r="FB490" s="496"/>
      <c r="FC490" s="496"/>
      <c r="FD490" s="496"/>
      <c r="FE490" s="496"/>
      <c r="FF490" s="496"/>
      <c r="FG490" s="496"/>
      <c r="FH490" s="496"/>
      <c r="FI490" s="496"/>
      <c r="FJ490" s="496"/>
      <c r="FK490" s="496"/>
      <c r="FL490" s="496"/>
      <c r="FM490" s="496"/>
      <c r="FN490" s="496"/>
      <c r="FO490" s="496"/>
      <c r="FP490" s="496"/>
      <c r="FQ490" s="496"/>
      <c r="FR490" s="496"/>
      <c r="FS490" s="496"/>
      <c r="FT490" s="496"/>
      <c r="FU490" s="496"/>
      <c r="FV490" s="496"/>
      <c r="FW490" s="496"/>
      <c r="FX490" s="496"/>
      <c r="FY490" s="496"/>
      <c r="FZ490" s="496"/>
      <c r="GA490" s="496"/>
      <c r="GB490" s="496"/>
      <c r="GC490" s="496"/>
      <c r="GD490" s="496"/>
      <c r="GE490" s="496"/>
      <c r="GF490" s="496"/>
      <c r="GG490" s="496"/>
      <c r="GH490" s="496"/>
      <c r="GI490" s="496"/>
      <c r="GJ490" s="496"/>
      <c r="GK490" s="496"/>
      <c r="GL490" s="496"/>
      <c r="GM490" s="496"/>
      <c r="GN490" s="496"/>
      <c r="GO490" s="496"/>
      <c r="GP490" s="496"/>
      <c r="GQ490" s="496"/>
      <c r="GR490" s="496"/>
      <c r="GS490" s="496"/>
      <c r="GT490" s="496"/>
      <c r="GU490" s="496"/>
      <c r="GV490" s="496"/>
      <c r="GW490" s="496"/>
      <c r="GX490" s="496"/>
      <c r="GY490" s="496"/>
      <c r="GZ490" s="496"/>
      <c r="HA490" s="496"/>
      <c r="HB490" s="496"/>
      <c r="HC490" s="496"/>
      <c r="HD490" s="496"/>
      <c r="HE490" s="496"/>
      <c r="HF490" s="496"/>
      <c r="HG490" s="496"/>
      <c r="HH490" s="496"/>
      <c r="HI490" s="496"/>
      <c r="HJ490" s="496"/>
      <c r="HK490" s="496"/>
      <c r="HL490" s="496"/>
      <c r="HM490" s="496"/>
      <c r="HN490" s="496"/>
      <c r="HO490" s="496"/>
      <c r="HP490" s="496"/>
      <c r="HQ490" s="496"/>
      <c r="HR490" s="496"/>
      <c r="HS490" s="496"/>
      <c r="HT490" s="496"/>
      <c r="HU490" s="496"/>
      <c r="HV490" s="496"/>
      <c r="HW490" s="496"/>
      <c r="HX490" s="496"/>
      <c r="HY490" s="496"/>
      <c r="HZ490" s="496"/>
      <c r="IA490" s="496"/>
      <c r="IB490" s="496"/>
      <c r="IC490" s="496"/>
      <c r="ID490" s="496"/>
      <c r="IE490" s="496"/>
      <c r="IF490" s="496"/>
      <c r="IG490" s="496"/>
      <c r="IH490" s="496"/>
      <c r="II490" s="496"/>
      <c r="IJ490" s="496"/>
      <c r="IK490" s="496"/>
      <c r="IL490" s="496"/>
      <c r="IM490" s="496"/>
      <c r="IN490" s="496"/>
      <c r="IO490" s="496"/>
      <c r="IP490" s="496"/>
      <c r="IQ490" s="496"/>
      <c r="IR490" s="496"/>
      <c r="IS490" s="496"/>
      <c r="IT490" s="496"/>
      <c r="IU490" s="496"/>
      <c r="IV490" s="496"/>
      <c r="IW490" s="496"/>
    </row>
    <row r="491" customFormat="false" ht="12.75" hidden="false" customHeight="false" outlineLevel="1" collapsed="false">
      <c r="A491" s="383"/>
      <c r="B491" s="503"/>
      <c r="C491" s="503"/>
      <c r="D491" s="503"/>
      <c r="E491" s="503"/>
      <c r="F491" s="503"/>
      <c r="G491" s="503"/>
      <c r="H491" s="503"/>
      <c r="I491" s="503"/>
      <c r="J491" s="503"/>
      <c r="K491" s="503"/>
      <c r="L491" s="503"/>
      <c r="M491" s="503"/>
      <c r="N491" s="503"/>
      <c r="O491" s="503"/>
      <c r="P491" s="503"/>
      <c r="Q491" s="503"/>
      <c r="R491" s="503"/>
      <c r="S491" s="503"/>
      <c r="T491" s="503"/>
      <c r="U491" s="503"/>
      <c r="V491" s="496"/>
      <c r="W491" s="496"/>
      <c r="X491" s="496"/>
      <c r="Y491" s="496"/>
      <c r="Z491" s="496"/>
      <c r="AA491" s="496"/>
      <c r="AB491" s="496"/>
      <c r="AC491" s="496"/>
      <c r="AD491" s="496"/>
      <c r="AE491" s="496"/>
      <c r="AF491" s="496"/>
      <c r="AG491" s="496"/>
      <c r="AH491" s="496"/>
      <c r="AI491" s="496"/>
      <c r="AJ491" s="496"/>
      <c r="AK491" s="496"/>
      <c r="AL491" s="496"/>
      <c r="AM491" s="496"/>
      <c r="AN491" s="496"/>
      <c r="AO491" s="496"/>
      <c r="AP491" s="496"/>
      <c r="AQ491" s="496"/>
      <c r="AR491" s="496"/>
      <c r="AS491" s="496"/>
      <c r="AT491" s="496"/>
      <c r="AU491" s="496"/>
      <c r="AV491" s="496"/>
      <c r="AW491" s="496"/>
      <c r="AX491" s="496"/>
      <c r="AY491" s="496"/>
      <c r="AZ491" s="496"/>
      <c r="BA491" s="496"/>
      <c r="BB491" s="496"/>
      <c r="BC491" s="496"/>
      <c r="BD491" s="496"/>
      <c r="BE491" s="496"/>
      <c r="BF491" s="496"/>
      <c r="BG491" s="496"/>
      <c r="BH491" s="496"/>
      <c r="BI491" s="496"/>
      <c r="BJ491" s="496"/>
      <c r="BK491" s="496"/>
      <c r="BL491" s="496"/>
      <c r="BM491" s="496"/>
      <c r="BN491" s="496"/>
      <c r="BO491" s="496"/>
      <c r="BP491" s="496"/>
      <c r="BQ491" s="496"/>
      <c r="BR491" s="496"/>
      <c r="BS491" s="496"/>
      <c r="BT491" s="496"/>
      <c r="BU491" s="496"/>
      <c r="BV491" s="496"/>
      <c r="BW491" s="496"/>
      <c r="BX491" s="496"/>
      <c r="BY491" s="496"/>
      <c r="BZ491" s="496"/>
      <c r="CA491" s="496"/>
      <c r="CB491" s="496"/>
      <c r="CC491" s="496"/>
      <c r="CD491" s="496"/>
      <c r="CE491" s="496"/>
      <c r="CF491" s="496"/>
      <c r="CG491" s="496"/>
      <c r="CH491" s="496"/>
      <c r="CI491" s="496"/>
      <c r="CJ491" s="496"/>
      <c r="CK491" s="496"/>
      <c r="CL491" s="496"/>
      <c r="CM491" s="496"/>
      <c r="CN491" s="496"/>
      <c r="CO491" s="496"/>
      <c r="CP491" s="496"/>
      <c r="CQ491" s="496"/>
      <c r="CR491" s="496"/>
      <c r="CS491" s="496"/>
      <c r="CT491" s="496"/>
      <c r="CU491" s="496"/>
      <c r="CV491" s="496"/>
      <c r="CW491" s="496"/>
      <c r="CX491" s="496"/>
      <c r="CY491" s="496"/>
      <c r="CZ491" s="496"/>
      <c r="DA491" s="496"/>
      <c r="DB491" s="496"/>
      <c r="DC491" s="496"/>
      <c r="DD491" s="496"/>
      <c r="DE491" s="496"/>
      <c r="DF491" s="496"/>
      <c r="DG491" s="496"/>
      <c r="DH491" s="496"/>
      <c r="DI491" s="496"/>
      <c r="DJ491" s="496"/>
      <c r="DK491" s="496"/>
      <c r="DL491" s="496"/>
      <c r="DM491" s="496"/>
      <c r="DN491" s="496"/>
      <c r="DO491" s="496"/>
      <c r="DP491" s="496"/>
      <c r="DQ491" s="496"/>
      <c r="DR491" s="496"/>
      <c r="DS491" s="496"/>
      <c r="DT491" s="496"/>
      <c r="DU491" s="496"/>
      <c r="DV491" s="496"/>
      <c r="DW491" s="496"/>
      <c r="DX491" s="496"/>
      <c r="DY491" s="496"/>
      <c r="DZ491" s="496"/>
      <c r="EA491" s="496"/>
      <c r="EB491" s="496"/>
      <c r="EC491" s="496"/>
      <c r="ED491" s="496"/>
      <c r="EE491" s="496"/>
      <c r="EF491" s="496"/>
      <c r="EG491" s="496"/>
      <c r="EH491" s="496"/>
      <c r="EI491" s="496"/>
      <c r="EJ491" s="496"/>
      <c r="EK491" s="496"/>
      <c r="EL491" s="496"/>
      <c r="EM491" s="496"/>
      <c r="EN491" s="496"/>
      <c r="EO491" s="496"/>
      <c r="EP491" s="496"/>
      <c r="EQ491" s="496"/>
      <c r="ER491" s="496"/>
      <c r="ES491" s="496"/>
      <c r="ET491" s="496"/>
      <c r="EU491" s="496"/>
      <c r="EV491" s="496"/>
      <c r="EW491" s="496"/>
      <c r="EX491" s="496"/>
      <c r="EY491" s="496"/>
      <c r="EZ491" s="496"/>
      <c r="FA491" s="496"/>
      <c r="FB491" s="496"/>
      <c r="FC491" s="496"/>
      <c r="FD491" s="496"/>
      <c r="FE491" s="496"/>
      <c r="FF491" s="496"/>
      <c r="FG491" s="496"/>
      <c r="FH491" s="496"/>
      <c r="FI491" s="496"/>
      <c r="FJ491" s="496"/>
      <c r="FK491" s="496"/>
      <c r="FL491" s="496"/>
      <c r="FM491" s="496"/>
      <c r="FN491" s="496"/>
      <c r="FO491" s="496"/>
      <c r="FP491" s="496"/>
      <c r="FQ491" s="496"/>
      <c r="FR491" s="496"/>
      <c r="FS491" s="496"/>
      <c r="FT491" s="496"/>
      <c r="FU491" s="496"/>
      <c r="FV491" s="496"/>
      <c r="FW491" s="496"/>
      <c r="FX491" s="496"/>
      <c r="FY491" s="496"/>
      <c r="FZ491" s="496"/>
      <c r="GA491" s="496"/>
      <c r="GB491" s="496"/>
      <c r="GC491" s="496"/>
      <c r="GD491" s="496"/>
      <c r="GE491" s="496"/>
      <c r="GF491" s="496"/>
      <c r="GG491" s="496"/>
      <c r="GH491" s="496"/>
      <c r="GI491" s="496"/>
      <c r="GJ491" s="496"/>
      <c r="GK491" s="496"/>
      <c r="GL491" s="496"/>
      <c r="GM491" s="496"/>
      <c r="GN491" s="496"/>
      <c r="GO491" s="496"/>
      <c r="GP491" s="496"/>
      <c r="GQ491" s="496"/>
      <c r="GR491" s="496"/>
      <c r="GS491" s="496"/>
      <c r="GT491" s="496"/>
      <c r="GU491" s="496"/>
      <c r="GV491" s="496"/>
      <c r="GW491" s="496"/>
      <c r="GX491" s="496"/>
      <c r="GY491" s="496"/>
      <c r="GZ491" s="496"/>
      <c r="HA491" s="496"/>
      <c r="HB491" s="496"/>
      <c r="HC491" s="496"/>
      <c r="HD491" s="496"/>
      <c r="HE491" s="496"/>
      <c r="HF491" s="496"/>
      <c r="HG491" s="496"/>
      <c r="HH491" s="496"/>
      <c r="HI491" s="496"/>
      <c r="HJ491" s="496"/>
      <c r="HK491" s="496"/>
      <c r="HL491" s="496"/>
      <c r="HM491" s="496"/>
      <c r="HN491" s="496"/>
      <c r="HO491" s="496"/>
      <c r="HP491" s="496"/>
      <c r="HQ491" s="496"/>
      <c r="HR491" s="496"/>
      <c r="HS491" s="496"/>
      <c r="HT491" s="496"/>
      <c r="HU491" s="496"/>
      <c r="HV491" s="496"/>
      <c r="HW491" s="496"/>
      <c r="HX491" s="496"/>
      <c r="HY491" s="496"/>
      <c r="HZ491" s="496"/>
      <c r="IA491" s="496"/>
      <c r="IB491" s="496"/>
      <c r="IC491" s="496"/>
      <c r="ID491" s="496"/>
      <c r="IE491" s="496"/>
      <c r="IF491" s="496"/>
      <c r="IG491" s="496"/>
      <c r="IH491" s="496"/>
      <c r="II491" s="496"/>
      <c r="IJ491" s="496"/>
      <c r="IK491" s="496"/>
      <c r="IL491" s="496"/>
      <c r="IM491" s="496"/>
      <c r="IN491" s="496"/>
      <c r="IO491" s="496"/>
      <c r="IP491" s="496"/>
      <c r="IQ491" s="496"/>
      <c r="IR491" s="496"/>
      <c r="IS491" s="496"/>
      <c r="IT491" s="496"/>
      <c r="IU491" s="496"/>
      <c r="IV491" s="496"/>
      <c r="IW491" s="496"/>
    </row>
    <row r="492" customFormat="false" ht="12.75" hidden="false" customHeight="false" outlineLevel="1" collapsed="false">
      <c r="A492" s="477"/>
      <c r="B492" s="503"/>
      <c r="C492" s="503"/>
      <c r="D492" s="503"/>
      <c r="E492" s="503"/>
      <c r="F492" s="503"/>
      <c r="G492" s="503"/>
      <c r="H492" s="503"/>
      <c r="I492" s="503"/>
      <c r="J492" s="503"/>
      <c r="K492" s="503"/>
      <c r="L492" s="503"/>
      <c r="M492" s="503"/>
      <c r="N492" s="503"/>
      <c r="O492" s="503"/>
      <c r="P492" s="503"/>
      <c r="Q492" s="503"/>
      <c r="R492" s="503"/>
      <c r="S492" s="503"/>
      <c r="T492" s="503"/>
      <c r="U492" s="503"/>
      <c r="V492" s="496"/>
      <c r="W492" s="496"/>
      <c r="X492" s="496"/>
      <c r="Y492" s="496"/>
      <c r="Z492" s="496"/>
      <c r="AA492" s="496"/>
      <c r="AB492" s="496"/>
      <c r="AC492" s="496"/>
      <c r="AD492" s="496"/>
      <c r="AE492" s="496"/>
      <c r="AF492" s="496"/>
      <c r="AG492" s="496"/>
      <c r="AH492" s="496"/>
      <c r="AI492" s="496"/>
      <c r="AJ492" s="496"/>
      <c r="AK492" s="496"/>
      <c r="AL492" s="496"/>
      <c r="AM492" s="496"/>
      <c r="AN492" s="496"/>
      <c r="AO492" s="496"/>
      <c r="AP492" s="496"/>
      <c r="AQ492" s="496"/>
      <c r="AR492" s="496"/>
      <c r="AS492" s="496"/>
      <c r="AT492" s="496"/>
      <c r="AU492" s="496"/>
      <c r="AV492" s="496"/>
      <c r="AW492" s="496"/>
      <c r="AX492" s="496"/>
      <c r="AY492" s="496"/>
      <c r="AZ492" s="496"/>
      <c r="BA492" s="496"/>
      <c r="BB492" s="496"/>
      <c r="BC492" s="496"/>
      <c r="BD492" s="496"/>
      <c r="BE492" s="496"/>
      <c r="BF492" s="496"/>
      <c r="BG492" s="496"/>
      <c r="BH492" s="496"/>
      <c r="BI492" s="496"/>
      <c r="BJ492" s="496"/>
      <c r="BK492" s="496"/>
      <c r="BL492" s="496"/>
      <c r="BM492" s="496"/>
      <c r="BN492" s="496"/>
      <c r="BO492" s="496"/>
      <c r="BP492" s="496"/>
      <c r="BQ492" s="496"/>
      <c r="BR492" s="496"/>
      <c r="BS492" s="496"/>
      <c r="BT492" s="496"/>
      <c r="BU492" s="496"/>
      <c r="BV492" s="496"/>
      <c r="BW492" s="496"/>
      <c r="BX492" s="496"/>
      <c r="BY492" s="496"/>
      <c r="BZ492" s="496"/>
      <c r="CA492" s="496"/>
      <c r="CB492" s="496"/>
      <c r="CC492" s="496"/>
      <c r="CD492" s="496"/>
      <c r="CE492" s="496"/>
      <c r="CF492" s="496"/>
      <c r="CG492" s="496"/>
      <c r="CH492" s="496"/>
      <c r="CI492" s="496"/>
      <c r="CJ492" s="496"/>
      <c r="CK492" s="496"/>
      <c r="CL492" s="496"/>
      <c r="CM492" s="496"/>
      <c r="CN492" s="496"/>
      <c r="CO492" s="496"/>
      <c r="CP492" s="496"/>
      <c r="CQ492" s="496"/>
      <c r="CR492" s="496"/>
      <c r="CS492" s="496"/>
      <c r="CT492" s="496"/>
      <c r="CU492" s="496"/>
      <c r="CV492" s="496"/>
      <c r="CW492" s="496"/>
      <c r="CX492" s="496"/>
      <c r="CY492" s="496"/>
      <c r="CZ492" s="496"/>
      <c r="DA492" s="496"/>
      <c r="DB492" s="496"/>
      <c r="DC492" s="496"/>
      <c r="DD492" s="496"/>
      <c r="DE492" s="496"/>
      <c r="DF492" s="496"/>
      <c r="DG492" s="496"/>
      <c r="DH492" s="496"/>
      <c r="DI492" s="496"/>
      <c r="DJ492" s="496"/>
      <c r="DK492" s="496"/>
      <c r="DL492" s="496"/>
      <c r="DM492" s="496"/>
      <c r="DN492" s="496"/>
      <c r="DO492" s="496"/>
      <c r="DP492" s="496"/>
      <c r="DQ492" s="496"/>
      <c r="DR492" s="496"/>
      <c r="DS492" s="496"/>
      <c r="DT492" s="496"/>
      <c r="DU492" s="496"/>
      <c r="DV492" s="496"/>
      <c r="DW492" s="496"/>
      <c r="DX492" s="496"/>
      <c r="DY492" s="496"/>
      <c r="DZ492" s="496"/>
      <c r="EA492" s="496"/>
      <c r="EB492" s="496"/>
      <c r="EC492" s="496"/>
      <c r="ED492" s="496"/>
      <c r="EE492" s="496"/>
      <c r="EF492" s="496"/>
      <c r="EG492" s="496"/>
      <c r="EH492" s="496"/>
      <c r="EI492" s="496"/>
      <c r="EJ492" s="496"/>
      <c r="EK492" s="496"/>
      <c r="EL492" s="496"/>
      <c r="EM492" s="496"/>
      <c r="EN492" s="496"/>
      <c r="EO492" s="496"/>
      <c r="EP492" s="496"/>
      <c r="EQ492" s="496"/>
      <c r="ER492" s="496"/>
      <c r="ES492" s="496"/>
      <c r="ET492" s="496"/>
      <c r="EU492" s="496"/>
      <c r="EV492" s="496"/>
      <c r="EW492" s="496"/>
      <c r="EX492" s="496"/>
      <c r="EY492" s="496"/>
      <c r="EZ492" s="496"/>
      <c r="FA492" s="496"/>
      <c r="FB492" s="496"/>
      <c r="FC492" s="496"/>
      <c r="FD492" s="496"/>
      <c r="FE492" s="496"/>
      <c r="FF492" s="496"/>
      <c r="FG492" s="496"/>
      <c r="FH492" s="496"/>
      <c r="FI492" s="496"/>
      <c r="FJ492" s="496"/>
      <c r="FK492" s="496"/>
      <c r="FL492" s="496"/>
      <c r="FM492" s="496"/>
      <c r="FN492" s="496"/>
      <c r="FO492" s="496"/>
      <c r="FP492" s="496"/>
      <c r="FQ492" s="496"/>
      <c r="FR492" s="496"/>
      <c r="FS492" s="496"/>
      <c r="FT492" s="496"/>
      <c r="FU492" s="496"/>
      <c r="FV492" s="496"/>
      <c r="FW492" s="496"/>
      <c r="FX492" s="496"/>
      <c r="FY492" s="496"/>
      <c r="FZ492" s="496"/>
      <c r="GA492" s="496"/>
      <c r="GB492" s="496"/>
      <c r="GC492" s="496"/>
      <c r="GD492" s="496"/>
      <c r="GE492" s="496"/>
      <c r="GF492" s="496"/>
      <c r="GG492" s="496"/>
      <c r="GH492" s="496"/>
      <c r="GI492" s="496"/>
      <c r="GJ492" s="496"/>
      <c r="GK492" s="496"/>
      <c r="GL492" s="496"/>
      <c r="GM492" s="496"/>
      <c r="GN492" s="496"/>
      <c r="GO492" s="496"/>
      <c r="GP492" s="496"/>
      <c r="GQ492" s="496"/>
      <c r="GR492" s="496"/>
      <c r="GS492" s="496"/>
      <c r="GT492" s="496"/>
      <c r="GU492" s="496"/>
      <c r="GV492" s="496"/>
      <c r="GW492" s="496"/>
      <c r="GX492" s="496"/>
      <c r="GY492" s="496"/>
      <c r="GZ492" s="496"/>
      <c r="HA492" s="496"/>
      <c r="HB492" s="496"/>
      <c r="HC492" s="496"/>
      <c r="HD492" s="496"/>
      <c r="HE492" s="496"/>
      <c r="HF492" s="496"/>
      <c r="HG492" s="496"/>
      <c r="HH492" s="496"/>
      <c r="HI492" s="496"/>
      <c r="HJ492" s="496"/>
      <c r="HK492" s="496"/>
      <c r="HL492" s="496"/>
      <c r="HM492" s="496"/>
      <c r="HN492" s="496"/>
      <c r="HO492" s="496"/>
      <c r="HP492" s="496"/>
      <c r="HQ492" s="496"/>
      <c r="HR492" s="496"/>
      <c r="HS492" s="496"/>
      <c r="HT492" s="496"/>
      <c r="HU492" s="496"/>
      <c r="HV492" s="496"/>
      <c r="HW492" s="496"/>
      <c r="HX492" s="496"/>
      <c r="HY492" s="496"/>
      <c r="HZ492" s="496"/>
      <c r="IA492" s="496"/>
      <c r="IB492" s="496"/>
      <c r="IC492" s="496"/>
      <c r="ID492" s="496"/>
      <c r="IE492" s="496"/>
      <c r="IF492" s="496"/>
      <c r="IG492" s="496"/>
      <c r="IH492" s="496"/>
      <c r="II492" s="496"/>
      <c r="IJ492" s="496"/>
      <c r="IK492" s="496"/>
      <c r="IL492" s="496"/>
      <c r="IM492" s="496"/>
      <c r="IN492" s="496"/>
      <c r="IO492" s="496"/>
      <c r="IP492" s="496"/>
      <c r="IQ492" s="496"/>
      <c r="IR492" s="496"/>
      <c r="IS492" s="496"/>
      <c r="IT492" s="496"/>
      <c r="IU492" s="496"/>
      <c r="IV492" s="496"/>
      <c r="IW492" s="496"/>
    </row>
    <row r="493" customFormat="false" ht="12.75" hidden="false" customHeight="false" outlineLevel="1" collapsed="false">
      <c r="A493" s="508"/>
      <c r="B493" s="503"/>
      <c r="C493" s="503"/>
      <c r="D493" s="503"/>
      <c r="E493" s="503"/>
      <c r="F493" s="503"/>
      <c r="G493" s="503"/>
      <c r="H493" s="503"/>
      <c r="I493" s="503"/>
      <c r="J493" s="503"/>
      <c r="K493" s="503"/>
      <c r="L493" s="503"/>
      <c r="M493" s="503"/>
      <c r="N493" s="503"/>
      <c r="O493" s="503"/>
      <c r="P493" s="503"/>
      <c r="Q493" s="503"/>
      <c r="R493" s="503"/>
      <c r="S493" s="503"/>
      <c r="T493" s="503"/>
      <c r="U493" s="503"/>
      <c r="V493" s="507"/>
      <c r="W493" s="507"/>
      <c r="X493" s="507"/>
      <c r="Y493" s="507"/>
      <c r="Z493" s="507"/>
      <c r="AA493" s="507"/>
      <c r="AB493" s="507"/>
      <c r="AC493" s="507"/>
      <c r="AD493" s="507"/>
      <c r="AE493" s="507"/>
      <c r="AF493" s="507"/>
      <c r="AG493" s="507"/>
      <c r="AH493" s="507"/>
      <c r="AI493" s="507"/>
      <c r="AJ493" s="507"/>
      <c r="AK493" s="507"/>
      <c r="AL493" s="507"/>
      <c r="AM493" s="507"/>
      <c r="AN493" s="507"/>
      <c r="AO493" s="507"/>
      <c r="AP493" s="507"/>
      <c r="AQ493" s="507"/>
      <c r="AR493" s="507"/>
      <c r="AS493" s="507"/>
      <c r="AT493" s="507"/>
      <c r="AU493" s="507"/>
      <c r="AV493" s="507"/>
      <c r="AW493" s="507"/>
      <c r="AX493" s="507"/>
      <c r="AY493" s="507"/>
      <c r="AZ493" s="507"/>
      <c r="BA493" s="507"/>
      <c r="BB493" s="507"/>
      <c r="BC493" s="507"/>
      <c r="BD493" s="507"/>
      <c r="BE493" s="507"/>
      <c r="BF493" s="507"/>
      <c r="BG493" s="507"/>
      <c r="BH493" s="507"/>
      <c r="BI493" s="507"/>
      <c r="BJ493" s="507"/>
      <c r="BK493" s="507"/>
      <c r="BL493" s="507"/>
      <c r="BM493" s="507"/>
      <c r="BN493" s="507"/>
      <c r="BO493" s="507"/>
      <c r="BP493" s="507"/>
      <c r="BQ493" s="507"/>
      <c r="BR493" s="507"/>
      <c r="BS493" s="507"/>
      <c r="BT493" s="507"/>
      <c r="BU493" s="507"/>
      <c r="BV493" s="507"/>
      <c r="BW493" s="507"/>
      <c r="BX493" s="507"/>
      <c r="BY493" s="507"/>
      <c r="BZ493" s="507"/>
      <c r="CA493" s="507"/>
      <c r="CB493" s="507"/>
      <c r="CC493" s="507"/>
      <c r="CD493" s="507"/>
      <c r="CE493" s="507"/>
      <c r="CF493" s="507"/>
      <c r="CG493" s="507"/>
      <c r="CH493" s="507"/>
      <c r="CI493" s="507"/>
      <c r="CJ493" s="507"/>
      <c r="CK493" s="507"/>
      <c r="CL493" s="507"/>
      <c r="CM493" s="507"/>
      <c r="CN493" s="507"/>
      <c r="CO493" s="507"/>
      <c r="CP493" s="507"/>
      <c r="CQ493" s="507"/>
      <c r="CR493" s="507"/>
      <c r="CS493" s="507"/>
      <c r="CT493" s="507"/>
      <c r="CU493" s="507"/>
      <c r="CV493" s="507"/>
      <c r="CW493" s="507"/>
      <c r="CX493" s="507"/>
      <c r="CY493" s="507"/>
      <c r="CZ493" s="507"/>
      <c r="DA493" s="507"/>
      <c r="DB493" s="507"/>
      <c r="DC493" s="507"/>
      <c r="DD493" s="507"/>
      <c r="DE493" s="507"/>
      <c r="DF493" s="507"/>
      <c r="DG493" s="507"/>
      <c r="DH493" s="507"/>
      <c r="DI493" s="507"/>
      <c r="DJ493" s="507"/>
      <c r="DK493" s="507"/>
      <c r="DL493" s="507"/>
      <c r="DM493" s="507"/>
      <c r="DN493" s="507"/>
      <c r="DO493" s="507"/>
      <c r="DP493" s="507"/>
      <c r="DQ493" s="507"/>
      <c r="DR493" s="507"/>
      <c r="DS493" s="507"/>
      <c r="DT493" s="507"/>
      <c r="DU493" s="507"/>
      <c r="DV493" s="507"/>
      <c r="DW493" s="507"/>
      <c r="DX493" s="507"/>
      <c r="DY493" s="507"/>
      <c r="DZ493" s="507"/>
      <c r="EA493" s="507"/>
      <c r="EB493" s="507"/>
      <c r="EC493" s="507"/>
      <c r="ED493" s="507"/>
      <c r="EE493" s="507"/>
      <c r="EF493" s="507"/>
      <c r="EG493" s="507"/>
      <c r="EH493" s="507"/>
      <c r="EI493" s="507"/>
      <c r="EJ493" s="507"/>
      <c r="EK493" s="507"/>
      <c r="EL493" s="507"/>
      <c r="EM493" s="507"/>
      <c r="EN493" s="507"/>
      <c r="EO493" s="507"/>
      <c r="EP493" s="507"/>
      <c r="EQ493" s="507"/>
      <c r="ER493" s="507"/>
      <c r="ES493" s="507"/>
      <c r="ET493" s="507"/>
      <c r="EU493" s="507"/>
      <c r="EV493" s="507"/>
      <c r="EW493" s="507"/>
      <c r="EX493" s="507"/>
      <c r="EY493" s="507"/>
      <c r="EZ493" s="507"/>
      <c r="FA493" s="507"/>
      <c r="FB493" s="507"/>
      <c r="FC493" s="507"/>
      <c r="FD493" s="507"/>
      <c r="FE493" s="507"/>
      <c r="FF493" s="507"/>
      <c r="FG493" s="507"/>
      <c r="FH493" s="507"/>
      <c r="FI493" s="507"/>
      <c r="FJ493" s="507"/>
      <c r="FK493" s="507"/>
      <c r="FL493" s="507"/>
      <c r="FM493" s="507"/>
      <c r="FN493" s="507"/>
      <c r="FO493" s="507"/>
      <c r="FP493" s="507"/>
      <c r="FQ493" s="507"/>
      <c r="FR493" s="507"/>
      <c r="FS493" s="507"/>
      <c r="FT493" s="507"/>
      <c r="FU493" s="507"/>
      <c r="FV493" s="507"/>
      <c r="FW493" s="507"/>
      <c r="FX493" s="507"/>
      <c r="FY493" s="507"/>
      <c r="FZ493" s="507"/>
      <c r="GA493" s="507"/>
      <c r="GB493" s="507"/>
      <c r="GC493" s="507"/>
      <c r="GD493" s="507"/>
      <c r="GE493" s="507"/>
      <c r="GF493" s="507"/>
      <c r="GG493" s="507"/>
      <c r="GH493" s="507"/>
      <c r="GI493" s="507"/>
      <c r="GJ493" s="507"/>
      <c r="GK493" s="507"/>
      <c r="GL493" s="507"/>
      <c r="GM493" s="507"/>
      <c r="GN493" s="507"/>
      <c r="GO493" s="507"/>
      <c r="GP493" s="507"/>
      <c r="GQ493" s="507"/>
      <c r="GR493" s="507"/>
      <c r="GS493" s="507"/>
      <c r="GT493" s="507"/>
      <c r="GU493" s="507"/>
      <c r="GV493" s="507"/>
      <c r="GW493" s="507"/>
      <c r="GX493" s="507"/>
      <c r="GY493" s="507"/>
      <c r="GZ493" s="507"/>
      <c r="HA493" s="507"/>
      <c r="HB493" s="507"/>
      <c r="HC493" s="507"/>
      <c r="HD493" s="507"/>
      <c r="HE493" s="507"/>
      <c r="HF493" s="507"/>
      <c r="HG493" s="507"/>
      <c r="HH493" s="507"/>
      <c r="HI493" s="507"/>
      <c r="HJ493" s="507"/>
      <c r="HK493" s="507"/>
      <c r="HL493" s="507"/>
      <c r="HM493" s="507"/>
      <c r="HN493" s="507"/>
      <c r="HO493" s="507"/>
      <c r="HP493" s="507"/>
      <c r="HQ493" s="507"/>
      <c r="HR493" s="507"/>
      <c r="HS493" s="507"/>
      <c r="HT493" s="507"/>
      <c r="HU493" s="507"/>
      <c r="HV493" s="507"/>
      <c r="HW493" s="507"/>
      <c r="HX493" s="507"/>
      <c r="HY493" s="507"/>
      <c r="HZ493" s="507"/>
      <c r="IA493" s="507"/>
      <c r="IB493" s="507"/>
      <c r="IC493" s="507"/>
      <c r="ID493" s="507"/>
      <c r="IE493" s="507"/>
      <c r="IF493" s="507"/>
      <c r="IG493" s="507"/>
      <c r="IH493" s="507"/>
      <c r="II493" s="507"/>
      <c r="IJ493" s="507"/>
      <c r="IK493" s="507"/>
      <c r="IL493" s="507"/>
      <c r="IM493" s="507"/>
      <c r="IN493" s="507"/>
      <c r="IO493" s="507"/>
      <c r="IP493" s="507"/>
      <c r="IQ493" s="507"/>
      <c r="IR493" s="507"/>
      <c r="IS493" s="507"/>
      <c r="IT493" s="507"/>
      <c r="IU493" s="507"/>
      <c r="IV493" s="507"/>
      <c r="IW493" s="507"/>
    </row>
    <row r="494" customFormat="false" ht="12.75" hidden="false" customHeight="false" outlineLevel="1" collapsed="false">
      <c r="A494" s="383"/>
      <c r="B494" s="503"/>
      <c r="C494" s="503"/>
      <c r="D494" s="503"/>
      <c r="E494" s="503"/>
      <c r="F494" s="503"/>
      <c r="G494" s="503"/>
      <c r="H494" s="503"/>
      <c r="I494" s="503"/>
      <c r="J494" s="503"/>
      <c r="K494" s="503"/>
      <c r="L494" s="503"/>
      <c r="M494" s="503"/>
      <c r="N494" s="503"/>
      <c r="O494" s="503"/>
      <c r="P494" s="503"/>
      <c r="Q494" s="503"/>
      <c r="R494" s="503"/>
      <c r="S494" s="503"/>
      <c r="T494" s="503"/>
      <c r="U494" s="503"/>
      <c r="V494" s="496"/>
      <c r="W494" s="496"/>
      <c r="X494" s="496"/>
      <c r="Y494" s="496"/>
      <c r="Z494" s="496"/>
      <c r="AA494" s="496"/>
      <c r="AB494" s="496"/>
      <c r="AC494" s="496"/>
      <c r="AD494" s="496"/>
      <c r="AE494" s="496"/>
      <c r="AF494" s="496"/>
      <c r="AG494" s="496"/>
      <c r="AH494" s="496"/>
      <c r="AI494" s="496"/>
      <c r="AJ494" s="496"/>
      <c r="AK494" s="496"/>
      <c r="AL494" s="496"/>
      <c r="AM494" s="496"/>
      <c r="AN494" s="496"/>
      <c r="AO494" s="496"/>
      <c r="AP494" s="496"/>
      <c r="AQ494" s="496"/>
      <c r="AR494" s="496"/>
      <c r="AS494" s="496"/>
      <c r="AT494" s="496"/>
      <c r="AU494" s="496"/>
      <c r="AV494" s="496"/>
      <c r="AW494" s="496"/>
      <c r="AX494" s="496"/>
      <c r="AY494" s="496"/>
      <c r="AZ494" s="496"/>
      <c r="BA494" s="496"/>
      <c r="BB494" s="496"/>
      <c r="BC494" s="496"/>
      <c r="BD494" s="496"/>
      <c r="BE494" s="496"/>
      <c r="BF494" s="496"/>
      <c r="BG494" s="496"/>
      <c r="BH494" s="496"/>
      <c r="BI494" s="496"/>
      <c r="BJ494" s="496"/>
      <c r="BK494" s="496"/>
      <c r="BL494" s="496"/>
      <c r="BM494" s="496"/>
      <c r="BN494" s="496"/>
      <c r="BO494" s="496"/>
      <c r="BP494" s="496"/>
      <c r="BQ494" s="496"/>
      <c r="BR494" s="496"/>
      <c r="BS494" s="496"/>
      <c r="BT494" s="496"/>
      <c r="BU494" s="496"/>
      <c r="BV494" s="496"/>
      <c r="BW494" s="496"/>
      <c r="BX494" s="496"/>
      <c r="BY494" s="496"/>
      <c r="BZ494" s="496"/>
      <c r="CA494" s="496"/>
      <c r="CB494" s="496"/>
      <c r="CC494" s="496"/>
      <c r="CD494" s="496"/>
      <c r="CE494" s="496"/>
      <c r="CF494" s="496"/>
      <c r="CG494" s="496"/>
      <c r="CH494" s="496"/>
      <c r="CI494" s="496"/>
      <c r="CJ494" s="496"/>
      <c r="CK494" s="496"/>
      <c r="CL494" s="496"/>
      <c r="CM494" s="496"/>
      <c r="CN494" s="496"/>
      <c r="CO494" s="496"/>
      <c r="CP494" s="496"/>
      <c r="CQ494" s="496"/>
      <c r="CR494" s="496"/>
      <c r="CS494" s="496"/>
      <c r="CT494" s="496"/>
      <c r="CU494" s="496"/>
      <c r="CV494" s="496"/>
      <c r="CW494" s="496"/>
      <c r="CX494" s="496"/>
      <c r="CY494" s="496"/>
      <c r="CZ494" s="496"/>
      <c r="DA494" s="496"/>
      <c r="DB494" s="496"/>
      <c r="DC494" s="496"/>
      <c r="DD494" s="496"/>
      <c r="DE494" s="496"/>
      <c r="DF494" s="496"/>
      <c r="DG494" s="496"/>
      <c r="DH494" s="496"/>
      <c r="DI494" s="496"/>
      <c r="DJ494" s="496"/>
      <c r="DK494" s="496"/>
      <c r="DL494" s="496"/>
      <c r="DM494" s="496"/>
      <c r="DN494" s="496"/>
      <c r="DO494" s="496"/>
      <c r="DP494" s="496"/>
      <c r="DQ494" s="496"/>
      <c r="DR494" s="496"/>
      <c r="DS494" s="496"/>
      <c r="DT494" s="496"/>
      <c r="DU494" s="496"/>
      <c r="DV494" s="496"/>
      <c r="DW494" s="496"/>
      <c r="DX494" s="496"/>
      <c r="DY494" s="496"/>
      <c r="DZ494" s="496"/>
      <c r="EA494" s="496"/>
      <c r="EB494" s="496"/>
      <c r="EC494" s="496"/>
      <c r="ED494" s="496"/>
      <c r="EE494" s="496"/>
      <c r="EF494" s="496"/>
      <c r="EG494" s="496"/>
      <c r="EH494" s="496"/>
      <c r="EI494" s="496"/>
      <c r="EJ494" s="496"/>
      <c r="EK494" s="496"/>
      <c r="EL494" s="496"/>
      <c r="EM494" s="496"/>
      <c r="EN494" s="496"/>
      <c r="EO494" s="496"/>
      <c r="EP494" s="496"/>
      <c r="EQ494" s="496"/>
      <c r="ER494" s="496"/>
      <c r="ES494" s="496"/>
      <c r="ET494" s="496"/>
      <c r="EU494" s="496"/>
      <c r="EV494" s="496"/>
      <c r="EW494" s="496"/>
      <c r="EX494" s="496"/>
      <c r="EY494" s="496"/>
      <c r="EZ494" s="496"/>
      <c r="FA494" s="496"/>
      <c r="FB494" s="496"/>
      <c r="FC494" s="496"/>
      <c r="FD494" s="496"/>
      <c r="FE494" s="496"/>
      <c r="FF494" s="496"/>
      <c r="FG494" s="496"/>
      <c r="FH494" s="496"/>
      <c r="FI494" s="496"/>
      <c r="FJ494" s="496"/>
      <c r="FK494" s="496"/>
      <c r="FL494" s="496"/>
      <c r="FM494" s="496"/>
      <c r="FN494" s="496"/>
      <c r="FO494" s="496"/>
      <c r="FP494" s="496"/>
      <c r="FQ494" s="496"/>
      <c r="FR494" s="496"/>
      <c r="FS494" s="496"/>
      <c r="FT494" s="496"/>
      <c r="FU494" s="496"/>
      <c r="FV494" s="496"/>
      <c r="FW494" s="496"/>
      <c r="FX494" s="496"/>
      <c r="FY494" s="496"/>
      <c r="FZ494" s="496"/>
      <c r="GA494" s="496"/>
      <c r="GB494" s="496"/>
      <c r="GC494" s="496"/>
      <c r="GD494" s="496"/>
      <c r="GE494" s="496"/>
      <c r="GF494" s="496"/>
      <c r="GG494" s="496"/>
      <c r="GH494" s="496"/>
      <c r="GI494" s="496"/>
      <c r="GJ494" s="496"/>
      <c r="GK494" s="496"/>
      <c r="GL494" s="496"/>
      <c r="GM494" s="496"/>
      <c r="GN494" s="496"/>
      <c r="GO494" s="496"/>
      <c r="GP494" s="496"/>
      <c r="GQ494" s="496"/>
      <c r="GR494" s="496"/>
      <c r="GS494" s="496"/>
      <c r="GT494" s="496"/>
      <c r="GU494" s="496"/>
      <c r="GV494" s="496"/>
      <c r="GW494" s="496"/>
      <c r="GX494" s="496"/>
      <c r="GY494" s="496"/>
      <c r="GZ494" s="496"/>
      <c r="HA494" s="496"/>
      <c r="HB494" s="496"/>
      <c r="HC494" s="496"/>
      <c r="HD494" s="496"/>
      <c r="HE494" s="496"/>
      <c r="HF494" s="496"/>
      <c r="HG494" s="496"/>
      <c r="HH494" s="496"/>
      <c r="HI494" s="496"/>
      <c r="HJ494" s="496"/>
      <c r="HK494" s="496"/>
      <c r="HL494" s="496"/>
      <c r="HM494" s="496"/>
      <c r="HN494" s="496"/>
      <c r="HO494" s="496"/>
      <c r="HP494" s="496"/>
      <c r="HQ494" s="496"/>
      <c r="HR494" s="496"/>
      <c r="HS494" s="496"/>
      <c r="HT494" s="496"/>
      <c r="HU494" s="496"/>
      <c r="HV494" s="496"/>
      <c r="HW494" s="496"/>
      <c r="HX494" s="496"/>
      <c r="HY494" s="496"/>
      <c r="HZ494" s="496"/>
      <c r="IA494" s="496"/>
      <c r="IB494" s="496"/>
      <c r="IC494" s="496"/>
      <c r="ID494" s="496"/>
      <c r="IE494" s="496"/>
      <c r="IF494" s="496"/>
      <c r="IG494" s="496"/>
      <c r="IH494" s="496"/>
      <c r="II494" s="496"/>
      <c r="IJ494" s="496"/>
      <c r="IK494" s="496"/>
      <c r="IL494" s="496"/>
      <c r="IM494" s="496"/>
      <c r="IN494" s="496"/>
      <c r="IO494" s="496"/>
      <c r="IP494" s="496"/>
      <c r="IQ494" s="496"/>
      <c r="IR494" s="496"/>
      <c r="IS494" s="496"/>
      <c r="IT494" s="496"/>
      <c r="IU494" s="496"/>
      <c r="IV494" s="496"/>
      <c r="IW494" s="496"/>
    </row>
    <row r="495" customFormat="false" ht="12.75" hidden="false" customHeight="false" outlineLevel="1" collapsed="false">
      <c r="A495" s="476"/>
      <c r="B495" s="503"/>
      <c r="C495" s="503"/>
      <c r="D495" s="503"/>
      <c r="E495" s="503"/>
      <c r="F495" s="503"/>
      <c r="G495" s="503"/>
      <c r="H495" s="503"/>
      <c r="I495" s="503"/>
      <c r="J495" s="503"/>
      <c r="K495" s="503"/>
      <c r="L495" s="503"/>
      <c r="M495" s="503"/>
      <c r="N495" s="503"/>
      <c r="O495" s="503"/>
      <c r="P495" s="503"/>
      <c r="Q495" s="503"/>
      <c r="R495" s="503"/>
      <c r="S495" s="503"/>
      <c r="T495" s="503"/>
      <c r="U495" s="503"/>
      <c r="V495" s="496"/>
      <c r="W495" s="496"/>
      <c r="X495" s="496"/>
      <c r="Y495" s="496"/>
      <c r="Z495" s="496"/>
      <c r="AA495" s="496"/>
      <c r="AB495" s="496"/>
      <c r="AC495" s="496"/>
      <c r="AD495" s="496"/>
      <c r="AE495" s="496"/>
      <c r="AF495" s="496"/>
      <c r="AG495" s="496"/>
      <c r="AH495" s="496"/>
      <c r="AI495" s="496"/>
      <c r="AJ495" s="496"/>
      <c r="AK495" s="496"/>
      <c r="AL495" s="496"/>
      <c r="AM495" s="496"/>
      <c r="AN495" s="496"/>
      <c r="AO495" s="496"/>
      <c r="AP495" s="496"/>
      <c r="AQ495" s="496"/>
      <c r="AR495" s="496"/>
      <c r="AS495" s="496"/>
      <c r="AT495" s="496"/>
      <c r="AU495" s="496"/>
      <c r="AV495" s="496"/>
      <c r="AW495" s="496"/>
      <c r="AX495" s="496"/>
      <c r="AY495" s="496"/>
      <c r="AZ495" s="496"/>
      <c r="BA495" s="496"/>
      <c r="BB495" s="496"/>
      <c r="BC495" s="496"/>
      <c r="BD495" s="496"/>
      <c r="BE495" s="496"/>
      <c r="BF495" s="496"/>
      <c r="BG495" s="496"/>
      <c r="BH495" s="496"/>
      <c r="BI495" s="496"/>
      <c r="BJ495" s="496"/>
      <c r="BK495" s="496"/>
      <c r="BL495" s="496"/>
      <c r="BM495" s="496"/>
      <c r="BN495" s="496"/>
      <c r="BO495" s="496"/>
      <c r="BP495" s="496"/>
      <c r="BQ495" s="496"/>
      <c r="BR495" s="496"/>
      <c r="BS495" s="496"/>
      <c r="BT495" s="496"/>
      <c r="BU495" s="496"/>
      <c r="BV495" s="496"/>
      <c r="BW495" s="496"/>
      <c r="BX495" s="496"/>
      <c r="BY495" s="496"/>
      <c r="BZ495" s="496"/>
      <c r="CA495" s="496"/>
      <c r="CB495" s="496"/>
      <c r="CC495" s="496"/>
      <c r="CD495" s="496"/>
      <c r="CE495" s="496"/>
      <c r="CF495" s="496"/>
      <c r="CG495" s="496"/>
      <c r="CH495" s="496"/>
      <c r="CI495" s="496"/>
      <c r="CJ495" s="496"/>
      <c r="CK495" s="496"/>
      <c r="CL495" s="496"/>
      <c r="CM495" s="496"/>
      <c r="CN495" s="496"/>
      <c r="CO495" s="496"/>
      <c r="CP495" s="496"/>
      <c r="CQ495" s="496"/>
      <c r="CR495" s="496"/>
      <c r="CS495" s="496"/>
      <c r="CT495" s="496"/>
      <c r="CU495" s="496"/>
      <c r="CV495" s="496"/>
      <c r="CW495" s="496"/>
      <c r="CX495" s="496"/>
      <c r="CY495" s="496"/>
      <c r="CZ495" s="496"/>
      <c r="DA495" s="496"/>
      <c r="DB495" s="496"/>
      <c r="DC495" s="496"/>
      <c r="DD495" s="496"/>
      <c r="DE495" s="496"/>
      <c r="DF495" s="496"/>
      <c r="DG495" s="496"/>
      <c r="DH495" s="496"/>
      <c r="DI495" s="496"/>
      <c r="DJ495" s="496"/>
      <c r="DK495" s="496"/>
      <c r="DL495" s="496"/>
      <c r="DM495" s="496"/>
      <c r="DN495" s="496"/>
      <c r="DO495" s="496"/>
      <c r="DP495" s="496"/>
      <c r="DQ495" s="496"/>
      <c r="DR495" s="496"/>
      <c r="DS495" s="496"/>
      <c r="DT495" s="496"/>
      <c r="DU495" s="496"/>
      <c r="DV495" s="496"/>
      <c r="DW495" s="496"/>
      <c r="DX495" s="496"/>
      <c r="DY495" s="496"/>
      <c r="DZ495" s="496"/>
      <c r="EA495" s="496"/>
      <c r="EB495" s="496"/>
      <c r="EC495" s="496"/>
      <c r="ED495" s="496"/>
      <c r="EE495" s="496"/>
      <c r="EF495" s="496"/>
      <c r="EG495" s="496"/>
      <c r="EH495" s="496"/>
      <c r="EI495" s="496"/>
      <c r="EJ495" s="496"/>
      <c r="EK495" s="496"/>
      <c r="EL495" s="496"/>
      <c r="EM495" s="496"/>
      <c r="EN495" s="496"/>
      <c r="EO495" s="496"/>
      <c r="EP495" s="496"/>
      <c r="EQ495" s="496"/>
      <c r="ER495" s="496"/>
      <c r="ES495" s="496"/>
      <c r="ET495" s="496"/>
      <c r="EU495" s="496"/>
      <c r="EV495" s="496"/>
      <c r="EW495" s="496"/>
      <c r="EX495" s="496"/>
      <c r="EY495" s="496"/>
      <c r="EZ495" s="496"/>
      <c r="FA495" s="496"/>
      <c r="FB495" s="496"/>
      <c r="FC495" s="496"/>
      <c r="FD495" s="496"/>
      <c r="FE495" s="496"/>
      <c r="FF495" s="496"/>
      <c r="FG495" s="496"/>
      <c r="FH495" s="496"/>
      <c r="FI495" s="496"/>
      <c r="FJ495" s="496"/>
      <c r="FK495" s="496"/>
      <c r="FL495" s="496"/>
      <c r="FM495" s="496"/>
      <c r="FN495" s="496"/>
      <c r="FO495" s="496"/>
      <c r="FP495" s="496"/>
      <c r="FQ495" s="496"/>
      <c r="FR495" s="496"/>
      <c r="FS495" s="496"/>
      <c r="FT495" s="496"/>
      <c r="FU495" s="496"/>
      <c r="FV495" s="496"/>
      <c r="FW495" s="496"/>
      <c r="FX495" s="496"/>
      <c r="FY495" s="496"/>
      <c r="FZ495" s="496"/>
      <c r="GA495" s="496"/>
      <c r="GB495" s="496"/>
      <c r="GC495" s="496"/>
      <c r="GD495" s="496"/>
      <c r="GE495" s="496"/>
      <c r="GF495" s="496"/>
      <c r="GG495" s="496"/>
      <c r="GH495" s="496"/>
      <c r="GI495" s="496"/>
      <c r="GJ495" s="496"/>
      <c r="GK495" s="496"/>
      <c r="GL495" s="496"/>
      <c r="GM495" s="496"/>
      <c r="GN495" s="496"/>
      <c r="GO495" s="496"/>
      <c r="GP495" s="496"/>
      <c r="GQ495" s="496"/>
      <c r="GR495" s="496"/>
      <c r="GS495" s="496"/>
      <c r="GT495" s="496"/>
      <c r="GU495" s="496"/>
      <c r="GV495" s="496"/>
      <c r="GW495" s="496"/>
      <c r="GX495" s="496"/>
      <c r="GY495" s="496"/>
      <c r="GZ495" s="496"/>
      <c r="HA495" s="496"/>
      <c r="HB495" s="496"/>
      <c r="HC495" s="496"/>
      <c r="HD495" s="496"/>
      <c r="HE495" s="496"/>
      <c r="HF495" s="496"/>
      <c r="HG495" s="496"/>
      <c r="HH495" s="496"/>
      <c r="HI495" s="496"/>
      <c r="HJ495" s="496"/>
      <c r="HK495" s="496"/>
      <c r="HL495" s="496"/>
      <c r="HM495" s="496"/>
      <c r="HN495" s="496"/>
      <c r="HO495" s="496"/>
      <c r="HP495" s="496"/>
      <c r="HQ495" s="496"/>
      <c r="HR495" s="496"/>
      <c r="HS495" s="496"/>
      <c r="HT495" s="496"/>
      <c r="HU495" s="496"/>
      <c r="HV495" s="496"/>
      <c r="HW495" s="496"/>
      <c r="HX495" s="496"/>
      <c r="HY495" s="496"/>
      <c r="HZ495" s="496"/>
      <c r="IA495" s="496"/>
      <c r="IB495" s="496"/>
      <c r="IC495" s="496"/>
      <c r="ID495" s="496"/>
      <c r="IE495" s="496"/>
      <c r="IF495" s="496"/>
      <c r="IG495" s="496"/>
      <c r="IH495" s="496"/>
      <c r="II495" s="496"/>
      <c r="IJ495" s="496"/>
      <c r="IK495" s="496"/>
      <c r="IL495" s="496"/>
      <c r="IM495" s="496"/>
      <c r="IN495" s="496"/>
      <c r="IO495" s="496"/>
      <c r="IP495" s="496"/>
      <c r="IQ495" s="496"/>
      <c r="IR495" s="496"/>
      <c r="IS495" s="496"/>
      <c r="IT495" s="496"/>
      <c r="IU495" s="496"/>
      <c r="IV495" s="496"/>
      <c r="IW495" s="496"/>
    </row>
    <row r="496" customFormat="false" ht="12.75" hidden="false" customHeight="false" outlineLevel="1" collapsed="false">
      <c r="A496" s="476"/>
      <c r="B496" s="503"/>
      <c r="C496" s="503"/>
      <c r="D496" s="503"/>
      <c r="E496" s="503"/>
      <c r="F496" s="503"/>
      <c r="G496" s="503"/>
      <c r="H496" s="503"/>
      <c r="I496" s="503"/>
      <c r="J496" s="503"/>
      <c r="K496" s="503"/>
      <c r="L496" s="503"/>
      <c r="M496" s="503"/>
      <c r="N496" s="503"/>
      <c r="O496" s="503"/>
      <c r="P496" s="503"/>
      <c r="Q496" s="503"/>
      <c r="R496" s="503"/>
      <c r="S496" s="503"/>
      <c r="T496" s="503"/>
      <c r="U496" s="503"/>
      <c r="V496" s="496"/>
      <c r="W496" s="496"/>
      <c r="X496" s="496"/>
      <c r="Y496" s="496"/>
      <c r="Z496" s="496"/>
      <c r="AA496" s="496"/>
      <c r="AB496" s="496"/>
      <c r="AC496" s="496"/>
      <c r="AD496" s="496"/>
      <c r="AE496" s="496"/>
      <c r="AF496" s="496"/>
      <c r="AG496" s="496"/>
      <c r="AH496" s="496"/>
      <c r="AI496" s="496"/>
      <c r="AJ496" s="496"/>
      <c r="AK496" s="496"/>
      <c r="AL496" s="496"/>
      <c r="AM496" s="496"/>
      <c r="AN496" s="496"/>
      <c r="AO496" s="496"/>
      <c r="AP496" s="496"/>
      <c r="AQ496" s="496"/>
      <c r="AR496" s="496"/>
      <c r="AS496" s="496"/>
      <c r="AT496" s="496"/>
      <c r="AU496" s="496"/>
      <c r="AV496" s="496"/>
      <c r="AW496" s="496"/>
      <c r="AX496" s="496"/>
      <c r="AY496" s="496"/>
      <c r="AZ496" s="496"/>
      <c r="BA496" s="496"/>
      <c r="BB496" s="496"/>
      <c r="BC496" s="496"/>
      <c r="BD496" s="496"/>
      <c r="BE496" s="496"/>
      <c r="BF496" s="496"/>
      <c r="BG496" s="496"/>
      <c r="BH496" s="496"/>
      <c r="BI496" s="496"/>
      <c r="BJ496" s="496"/>
      <c r="BK496" s="496"/>
      <c r="BL496" s="496"/>
      <c r="BM496" s="496"/>
      <c r="BN496" s="496"/>
      <c r="BO496" s="496"/>
      <c r="BP496" s="496"/>
      <c r="BQ496" s="496"/>
      <c r="BR496" s="496"/>
      <c r="BS496" s="496"/>
      <c r="BT496" s="496"/>
      <c r="BU496" s="496"/>
      <c r="BV496" s="496"/>
      <c r="BW496" s="496"/>
      <c r="BX496" s="496"/>
      <c r="BY496" s="496"/>
      <c r="BZ496" s="496"/>
      <c r="CA496" s="496"/>
      <c r="CB496" s="496"/>
      <c r="CC496" s="496"/>
      <c r="CD496" s="496"/>
      <c r="CE496" s="496"/>
      <c r="CF496" s="496"/>
      <c r="CG496" s="496"/>
      <c r="CH496" s="496"/>
      <c r="CI496" s="496"/>
      <c r="CJ496" s="496"/>
      <c r="CK496" s="496"/>
      <c r="CL496" s="496"/>
      <c r="CM496" s="496"/>
      <c r="CN496" s="496"/>
      <c r="CO496" s="496"/>
      <c r="CP496" s="496"/>
      <c r="CQ496" s="496"/>
      <c r="CR496" s="496"/>
      <c r="CS496" s="496"/>
      <c r="CT496" s="496"/>
      <c r="CU496" s="496"/>
      <c r="CV496" s="496"/>
      <c r="CW496" s="496"/>
      <c r="CX496" s="496"/>
      <c r="CY496" s="496"/>
      <c r="CZ496" s="496"/>
      <c r="DA496" s="496"/>
      <c r="DB496" s="496"/>
      <c r="DC496" s="496"/>
      <c r="DD496" s="496"/>
      <c r="DE496" s="496"/>
      <c r="DF496" s="496"/>
      <c r="DG496" s="496"/>
      <c r="DH496" s="496"/>
      <c r="DI496" s="496"/>
      <c r="DJ496" s="496"/>
      <c r="DK496" s="496"/>
      <c r="DL496" s="496"/>
      <c r="DM496" s="496"/>
      <c r="DN496" s="496"/>
      <c r="DO496" s="496"/>
      <c r="DP496" s="496"/>
      <c r="DQ496" s="496"/>
      <c r="DR496" s="496"/>
      <c r="DS496" s="496"/>
      <c r="DT496" s="496"/>
      <c r="DU496" s="496"/>
      <c r="DV496" s="496"/>
      <c r="DW496" s="496"/>
      <c r="DX496" s="496"/>
      <c r="DY496" s="496"/>
      <c r="DZ496" s="496"/>
      <c r="EA496" s="496"/>
      <c r="EB496" s="496"/>
      <c r="EC496" s="496"/>
      <c r="ED496" s="496"/>
      <c r="EE496" s="496"/>
      <c r="EF496" s="496"/>
      <c r="EG496" s="496"/>
      <c r="EH496" s="496"/>
      <c r="EI496" s="496"/>
      <c r="EJ496" s="496"/>
      <c r="EK496" s="496"/>
      <c r="EL496" s="496"/>
      <c r="EM496" s="496"/>
      <c r="EN496" s="496"/>
      <c r="EO496" s="496"/>
      <c r="EP496" s="496"/>
      <c r="EQ496" s="496"/>
      <c r="ER496" s="496"/>
      <c r="ES496" s="496"/>
      <c r="ET496" s="496"/>
      <c r="EU496" s="496"/>
      <c r="EV496" s="496"/>
      <c r="EW496" s="496"/>
      <c r="EX496" s="496"/>
      <c r="EY496" s="496"/>
      <c r="EZ496" s="496"/>
      <c r="FA496" s="496"/>
      <c r="FB496" s="496"/>
      <c r="FC496" s="496"/>
      <c r="FD496" s="496"/>
      <c r="FE496" s="496"/>
      <c r="FF496" s="496"/>
      <c r="FG496" s="496"/>
      <c r="FH496" s="496"/>
      <c r="FI496" s="496"/>
      <c r="FJ496" s="496"/>
      <c r="FK496" s="496"/>
      <c r="FL496" s="496"/>
      <c r="FM496" s="496"/>
      <c r="FN496" s="496"/>
      <c r="FO496" s="496"/>
      <c r="FP496" s="496"/>
      <c r="FQ496" s="496"/>
      <c r="FR496" s="496"/>
      <c r="FS496" s="496"/>
      <c r="FT496" s="496"/>
      <c r="FU496" s="496"/>
      <c r="FV496" s="496"/>
      <c r="FW496" s="496"/>
      <c r="FX496" s="496"/>
      <c r="FY496" s="496"/>
      <c r="FZ496" s="496"/>
      <c r="GA496" s="496"/>
      <c r="GB496" s="496"/>
      <c r="GC496" s="496"/>
      <c r="GD496" s="496"/>
      <c r="GE496" s="496"/>
      <c r="GF496" s="496"/>
      <c r="GG496" s="496"/>
      <c r="GH496" s="496"/>
      <c r="GI496" s="496"/>
      <c r="GJ496" s="496"/>
      <c r="GK496" s="496"/>
      <c r="GL496" s="496"/>
      <c r="GM496" s="496"/>
      <c r="GN496" s="496"/>
      <c r="GO496" s="496"/>
      <c r="GP496" s="496"/>
      <c r="GQ496" s="496"/>
      <c r="GR496" s="496"/>
      <c r="GS496" s="496"/>
      <c r="GT496" s="496"/>
      <c r="GU496" s="496"/>
      <c r="GV496" s="496"/>
      <c r="GW496" s="496"/>
      <c r="GX496" s="496"/>
      <c r="GY496" s="496"/>
      <c r="GZ496" s="496"/>
      <c r="HA496" s="496"/>
      <c r="HB496" s="496"/>
      <c r="HC496" s="496"/>
      <c r="HD496" s="496"/>
      <c r="HE496" s="496"/>
      <c r="HF496" s="496"/>
      <c r="HG496" s="496"/>
      <c r="HH496" s="496"/>
      <c r="HI496" s="496"/>
      <c r="HJ496" s="496"/>
      <c r="HK496" s="496"/>
      <c r="HL496" s="496"/>
      <c r="HM496" s="496"/>
      <c r="HN496" s="496"/>
      <c r="HO496" s="496"/>
      <c r="HP496" s="496"/>
      <c r="HQ496" s="496"/>
      <c r="HR496" s="496"/>
      <c r="HS496" s="496"/>
      <c r="HT496" s="496"/>
      <c r="HU496" s="496"/>
      <c r="HV496" s="496"/>
      <c r="HW496" s="496"/>
      <c r="HX496" s="496"/>
      <c r="HY496" s="496"/>
      <c r="HZ496" s="496"/>
      <c r="IA496" s="496"/>
      <c r="IB496" s="496"/>
      <c r="IC496" s="496"/>
      <c r="ID496" s="496"/>
      <c r="IE496" s="496"/>
      <c r="IF496" s="496"/>
      <c r="IG496" s="496"/>
      <c r="IH496" s="496"/>
      <c r="II496" s="496"/>
      <c r="IJ496" s="496"/>
      <c r="IK496" s="496"/>
      <c r="IL496" s="496"/>
      <c r="IM496" s="496"/>
      <c r="IN496" s="496"/>
      <c r="IO496" s="496"/>
      <c r="IP496" s="496"/>
      <c r="IQ496" s="496"/>
      <c r="IR496" s="496"/>
      <c r="IS496" s="496"/>
      <c r="IT496" s="496"/>
      <c r="IU496" s="496"/>
      <c r="IV496" s="496"/>
      <c r="IW496" s="496"/>
    </row>
    <row r="497" customFormat="false" ht="12.75" hidden="false" customHeight="false" outlineLevel="1" collapsed="false">
      <c r="A497" s="476"/>
      <c r="B497" s="503"/>
      <c r="C497" s="503"/>
      <c r="D497" s="503"/>
      <c r="E497" s="503"/>
      <c r="F497" s="503"/>
      <c r="G497" s="503"/>
      <c r="H497" s="503"/>
      <c r="I497" s="503"/>
      <c r="J497" s="503"/>
      <c r="K497" s="503"/>
      <c r="L497" s="503"/>
      <c r="M497" s="503"/>
      <c r="N497" s="503"/>
      <c r="O497" s="503"/>
      <c r="P497" s="503"/>
      <c r="Q497" s="503"/>
      <c r="R497" s="503"/>
      <c r="S497" s="503"/>
      <c r="T497" s="503"/>
      <c r="U497" s="503"/>
      <c r="V497" s="496"/>
      <c r="W497" s="496"/>
      <c r="X497" s="496"/>
      <c r="Y497" s="496"/>
      <c r="Z497" s="496"/>
      <c r="AA497" s="496"/>
      <c r="AB497" s="496"/>
      <c r="AC497" s="496"/>
      <c r="AD497" s="496"/>
      <c r="AE497" s="496"/>
      <c r="AF497" s="496"/>
      <c r="AG497" s="496"/>
      <c r="AH497" s="496"/>
      <c r="AI497" s="496"/>
      <c r="AJ497" s="496"/>
      <c r="AK497" s="496"/>
      <c r="AL497" s="496"/>
      <c r="AM497" s="496"/>
      <c r="AN497" s="496"/>
      <c r="AO497" s="496"/>
      <c r="AP497" s="496"/>
      <c r="AQ497" s="496"/>
      <c r="AR497" s="496"/>
      <c r="AS497" s="496"/>
      <c r="AT497" s="496"/>
      <c r="AU497" s="496"/>
      <c r="AV497" s="496"/>
      <c r="AW497" s="496"/>
      <c r="AX497" s="496"/>
      <c r="AY497" s="496"/>
      <c r="AZ497" s="496"/>
      <c r="BA497" s="496"/>
      <c r="BB497" s="496"/>
      <c r="BC497" s="496"/>
      <c r="BD497" s="496"/>
      <c r="BE497" s="496"/>
      <c r="BF497" s="496"/>
      <c r="BG497" s="496"/>
      <c r="BH497" s="496"/>
      <c r="BI497" s="496"/>
      <c r="BJ497" s="496"/>
      <c r="BK497" s="496"/>
      <c r="BL497" s="496"/>
      <c r="BM497" s="496"/>
      <c r="BN497" s="496"/>
      <c r="BO497" s="496"/>
      <c r="BP497" s="496"/>
      <c r="BQ497" s="496"/>
      <c r="BR497" s="496"/>
      <c r="BS497" s="496"/>
      <c r="BT497" s="496"/>
      <c r="BU497" s="496"/>
      <c r="BV497" s="496"/>
      <c r="BW497" s="496"/>
      <c r="BX497" s="496"/>
      <c r="BY497" s="496"/>
      <c r="BZ497" s="496"/>
      <c r="CA497" s="496"/>
      <c r="CB497" s="496"/>
      <c r="CC497" s="496"/>
      <c r="CD497" s="496"/>
      <c r="CE497" s="496"/>
      <c r="CF497" s="496"/>
      <c r="CG497" s="496"/>
      <c r="CH497" s="496"/>
      <c r="CI497" s="496"/>
      <c r="CJ497" s="496"/>
      <c r="CK497" s="496"/>
      <c r="CL497" s="496"/>
      <c r="CM497" s="496"/>
      <c r="CN497" s="496"/>
      <c r="CO497" s="496"/>
      <c r="CP497" s="496"/>
      <c r="CQ497" s="496"/>
      <c r="CR497" s="496"/>
      <c r="CS497" s="496"/>
      <c r="CT497" s="496"/>
      <c r="CU497" s="496"/>
      <c r="CV497" s="496"/>
      <c r="CW497" s="496"/>
      <c r="CX497" s="496"/>
      <c r="CY497" s="496"/>
      <c r="CZ497" s="496"/>
      <c r="DA497" s="496"/>
      <c r="DB497" s="496"/>
      <c r="DC497" s="496"/>
      <c r="DD497" s="496"/>
      <c r="DE497" s="496"/>
      <c r="DF497" s="496"/>
      <c r="DG497" s="496"/>
      <c r="DH497" s="496"/>
      <c r="DI497" s="496"/>
      <c r="DJ497" s="496"/>
      <c r="DK497" s="496"/>
      <c r="DL497" s="496"/>
      <c r="DM497" s="496"/>
      <c r="DN497" s="496"/>
      <c r="DO497" s="496"/>
      <c r="DP497" s="496"/>
      <c r="DQ497" s="496"/>
      <c r="DR497" s="496"/>
      <c r="DS497" s="496"/>
      <c r="DT497" s="496"/>
      <c r="DU497" s="496"/>
      <c r="DV497" s="496"/>
      <c r="DW497" s="496"/>
      <c r="DX497" s="496"/>
      <c r="DY497" s="496"/>
      <c r="DZ497" s="496"/>
      <c r="EA497" s="496"/>
      <c r="EB497" s="496"/>
      <c r="EC497" s="496"/>
      <c r="ED497" s="496"/>
      <c r="EE497" s="496"/>
      <c r="EF497" s="496"/>
      <c r="EG497" s="496"/>
      <c r="EH497" s="496"/>
      <c r="EI497" s="496"/>
      <c r="EJ497" s="496"/>
      <c r="EK497" s="496"/>
      <c r="EL497" s="496"/>
      <c r="EM497" s="496"/>
      <c r="EN497" s="496"/>
      <c r="EO497" s="496"/>
      <c r="EP497" s="496"/>
      <c r="EQ497" s="496"/>
      <c r="ER497" s="496"/>
      <c r="ES497" s="496"/>
      <c r="ET497" s="496"/>
      <c r="EU497" s="496"/>
      <c r="EV497" s="496"/>
      <c r="EW497" s="496"/>
      <c r="EX497" s="496"/>
      <c r="EY497" s="496"/>
      <c r="EZ497" s="496"/>
      <c r="FA497" s="496"/>
      <c r="FB497" s="496"/>
      <c r="FC497" s="496"/>
      <c r="FD497" s="496"/>
      <c r="FE497" s="496"/>
      <c r="FF497" s="496"/>
      <c r="FG497" s="496"/>
      <c r="FH497" s="496"/>
      <c r="FI497" s="496"/>
      <c r="FJ497" s="496"/>
      <c r="FK497" s="496"/>
      <c r="FL497" s="496"/>
      <c r="FM497" s="496"/>
      <c r="FN497" s="496"/>
      <c r="FO497" s="496"/>
      <c r="FP497" s="496"/>
      <c r="FQ497" s="496"/>
      <c r="FR497" s="496"/>
      <c r="FS497" s="496"/>
      <c r="FT497" s="496"/>
      <c r="FU497" s="496"/>
      <c r="FV497" s="496"/>
      <c r="FW497" s="496"/>
      <c r="FX497" s="496"/>
      <c r="FY497" s="496"/>
      <c r="FZ497" s="496"/>
      <c r="GA497" s="496"/>
      <c r="GB497" s="496"/>
      <c r="GC497" s="496"/>
      <c r="GD497" s="496"/>
      <c r="GE497" s="496"/>
      <c r="GF497" s="496"/>
      <c r="GG497" s="496"/>
      <c r="GH497" s="496"/>
      <c r="GI497" s="496"/>
      <c r="GJ497" s="496"/>
      <c r="GK497" s="496"/>
      <c r="GL497" s="496"/>
      <c r="GM497" s="496"/>
      <c r="GN497" s="496"/>
      <c r="GO497" s="496"/>
      <c r="GP497" s="496"/>
      <c r="GQ497" s="496"/>
      <c r="GR497" s="496"/>
      <c r="GS497" s="496"/>
      <c r="GT497" s="496"/>
      <c r="GU497" s="496"/>
      <c r="GV497" s="496"/>
      <c r="GW497" s="496"/>
      <c r="GX497" s="496"/>
      <c r="GY497" s="496"/>
      <c r="GZ497" s="496"/>
      <c r="HA497" s="496"/>
      <c r="HB497" s="496"/>
      <c r="HC497" s="496"/>
      <c r="HD497" s="496"/>
      <c r="HE497" s="496"/>
      <c r="HF497" s="496"/>
      <c r="HG497" s="496"/>
      <c r="HH497" s="496"/>
      <c r="HI497" s="496"/>
      <c r="HJ497" s="496"/>
      <c r="HK497" s="496"/>
      <c r="HL497" s="496"/>
      <c r="HM497" s="496"/>
      <c r="HN497" s="496"/>
      <c r="HO497" s="496"/>
      <c r="HP497" s="496"/>
      <c r="HQ497" s="496"/>
      <c r="HR497" s="496"/>
      <c r="HS497" s="496"/>
      <c r="HT497" s="496"/>
      <c r="HU497" s="496"/>
      <c r="HV497" s="496"/>
      <c r="HW497" s="496"/>
      <c r="HX497" s="496"/>
      <c r="HY497" s="496"/>
      <c r="HZ497" s="496"/>
      <c r="IA497" s="496"/>
      <c r="IB497" s="496"/>
      <c r="IC497" s="496"/>
      <c r="ID497" s="496"/>
      <c r="IE497" s="496"/>
      <c r="IF497" s="496"/>
      <c r="IG497" s="496"/>
      <c r="IH497" s="496"/>
      <c r="II497" s="496"/>
      <c r="IJ497" s="496"/>
      <c r="IK497" s="496"/>
      <c r="IL497" s="496"/>
      <c r="IM497" s="496"/>
      <c r="IN497" s="496"/>
      <c r="IO497" s="496"/>
      <c r="IP497" s="496"/>
      <c r="IQ497" s="496"/>
      <c r="IR497" s="496"/>
      <c r="IS497" s="496"/>
      <c r="IT497" s="496"/>
      <c r="IU497" s="496"/>
      <c r="IV497" s="496"/>
      <c r="IW497" s="496"/>
    </row>
    <row r="498" customFormat="false" ht="12.75" hidden="false" customHeight="false" outlineLevel="1" collapsed="false">
      <c r="A498" s="383"/>
      <c r="B498" s="503"/>
      <c r="C498" s="503"/>
      <c r="D498" s="503"/>
      <c r="E498" s="503"/>
      <c r="F498" s="503"/>
      <c r="G498" s="503"/>
      <c r="H498" s="503"/>
      <c r="I498" s="503"/>
      <c r="J498" s="503"/>
      <c r="K498" s="503"/>
      <c r="L498" s="503"/>
      <c r="M498" s="503"/>
      <c r="N498" s="503"/>
      <c r="O498" s="503"/>
      <c r="P498" s="503"/>
      <c r="Q498" s="503"/>
      <c r="R498" s="503"/>
      <c r="S498" s="503"/>
      <c r="T498" s="503"/>
      <c r="U498" s="503"/>
      <c r="V498" s="496"/>
      <c r="W498" s="496"/>
      <c r="X498" s="496"/>
      <c r="Y498" s="496"/>
      <c r="Z498" s="496"/>
      <c r="AA498" s="496"/>
      <c r="AB498" s="496"/>
      <c r="AC498" s="496"/>
      <c r="AD498" s="496"/>
      <c r="AE498" s="496"/>
      <c r="AF498" s="496"/>
      <c r="AG498" s="496"/>
      <c r="AH498" s="496"/>
      <c r="AI498" s="496"/>
      <c r="AJ498" s="496"/>
      <c r="AK498" s="496"/>
      <c r="AL498" s="496"/>
      <c r="AM498" s="496"/>
      <c r="AN498" s="496"/>
      <c r="AO498" s="496"/>
      <c r="AP498" s="496"/>
      <c r="AQ498" s="496"/>
      <c r="AR498" s="496"/>
      <c r="AS498" s="496"/>
      <c r="AT498" s="496"/>
      <c r="AU498" s="496"/>
      <c r="AV498" s="496"/>
      <c r="AW498" s="496"/>
      <c r="AX498" s="496"/>
      <c r="AY498" s="496"/>
      <c r="AZ498" s="496"/>
      <c r="BA498" s="496"/>
      <c r="BB498" s="496"/>
      <c r="BC498" s="496"/>
      <c r="BD498" s="496"/>
      <c r="BE498" s="496"/>
      <c r="BF498" s="496"/>
      <c r="BG498" s="496"/>
      <c r="BH498" s="496"/>
      <c r="BI498" s="496"/>
      <c r="BJ498" s="496"/>
      <c r="BK498" s="496"/>
      <c r="BL498" s="496"/>
      <c r="BM498" s="496"/>
      <c r="BN498" s="496"/>
      <c r="BO498" s="496"/>
      <c r="BP498" s="496"/>
      <c r="BQ498" s="496"/>
      <c r="BR498" s="496"/>
      <c r="BS498" s="496"/>
      <c r="BT498" s="496"/>
      <c r="BU498" s="496"/>
      <c r="BV498" s="496"/>
      <c r="BW498" s="496"/>
      <c r="BX498" s="496"/>
      <c r="BY498" s="496"/>
      <c r="BZ498" s="496"/>
      <c r="CA498" s="496"/>
      <c r="CB498" s="496"/>
      <c r="CC498" s="496"/>
      <c r="CD498" s="496"/>
      <c r="CE498" s="496"/>
      <c r="CF498" s="496"/>
      <c r="CG498" s="496"/>
      <c r="CH498" s="496"/>
      <c r="CI498" s="496"/>
      <c r="CJ498" s="496"/>
      <c r="CK498" s="496"/>
      <c r="CL498" s="496"/>
      <c r="CM498" s="496"/>
      <c r="CN498" s="496"/>
      <c r="CO498" s="496"/>
      <c r="CP498" s="496"/>
      <c r="CQ498" s="496"/>
      <c r="CR498" s="496"/>
      <c r="CS498" s="496"/>
      <c r="CT498" s="496"/>
      <c r="CU498" s="496"/>
      <c r="CV498" s="496"/>
      <c r="CW498" s="496"/>
      <c r="CX498" s="496"/>
      <c r="CY498" s="496"/>
      <c r="CZ498" s="496"/>
      <c r="DA498" s="496"/>
      <c r="DB498" s="496"/>
      <c r="DC498" s="496"/>
      <c r="DD498" s="496"/>
      <c r="DE498" s="496"/>
      <c r="DF498" s="496"/>
      <c r="DG498" s="496"/>
      <c r="DH498" s="496"/>
      <c r="DI498" s="496"/>
      <c r="DJ498" s="496"/>
      <c r="DK498" s="496"/>
      <c r="DL498" s="496"/>
      <c r="DM498" s="496"/>
      <c r="DN498" s="496"/>
      <c r="DO498" s="496"/>
      <c r="DP498" s="496"/>
      <c r="DQ498" s="496"/>
      <c r="DR498" s="496"/>
      <c r="DS498" s="496"/>
      <c r="DT498" s="496"/>
      <c r="DU498" s="496"/>
      <c r="DV498" s="496"/>
      <c r="DW498" s="496"/>
      <c r="DX498" s="496"/>
      <c r="DY498" s="496"/>
      <c r="DZ498" s="496"/>
      <c r="EA498" s="496"/>
      <c r="EB498" s="496"/>
      <c r="EC498" s="496"/>
      <c r="ED498" s="496"/>
      <c r="EE498" s="496"/>
      <c r="EF498" s="496"/>
      <c r="EG498" s="496"/>
      <c r="EH498" s="496"/>
      <c r="EI498" s="496"/>
      <c r="EJ498" s="496"/>
      <c r="EK498" s="496"/>
      <c r="EL498" s="496"/>
      <c r="EM498" s="496"/>
      <c r="EN498" s="496"/>
      <c r="EO498" s="496"/>
      <c r="EP498" s="496"/>
      <c r="EQ498" s="496"/>
      <c r="ER498" s="496"/>
      <c r="ES498" s="496"/>
      <c r="ET498" s="496"/>
      <c r="EU498" s="496"/>
      <c r="EV498" s="496"/>
      <c r="EW498" s="496"/>
      <c r="EX498" s="496"/>
      <c r="EY498" s="496"/>
      <c r="EZ498" s="496"/>
      <c r="FA498" s="496"/>
      <c r="FB498" s="496"/>
      <c r="FC498" s="496"/>
      <c r="FD498" s="496"/>
      <c r="FE498" s="496"/>
      <c r="FF498" s="496"/>
      <c r="FG498" s="496"/>
      <c r="FH498" s="496"/>
      <c r="FI498" s="496"/>
      <c r="FJ498" s="496"/>
      <c r="FK498" s="496"/>
      <c r="FL498" s="496"/>
      <c r="FM498" s="496"/>
      <c r="FN498" s="496"/>
      <c r="FO498" s="496"/>
      <c r="FP498" s="496"/>
      <c r="FQ498" s="496"/>
      <c r="FR498" s="496"/>
      <c r="FS498" s="496"/>
      <c r="FT498" s="496"/>
      <c r="FU498" s="496"/>
      <c r="FV498" s="496"/>
      <c r="FW498" s="496"/>
      <c r="FX498" s="496"/>
      <c r="FY498" s="496"/>
      <c r="FZ498" s="496"/>
      <c r="GA498" s="496"/>
      <c r="GB498" s="496"/>
      <c r="GC498" s="496"/>
      <c r="GD498" s="496"/>
      <c r="GE498" s="496"/>
      <c r="GF498" s="496"/>
      <c r="GG498" s="496"/>
      <c r="GH498" s="496"/>
      <c r="GI498" s="496"/>
      <c r="GJ498" s="496"/>
      <c r="GK498" s="496"/>
      <c r="GL498" s="496"/>
      <c r="GM498" s="496"/>
      <c r="GN498" s="496"/>
      <c r="GO498" s="496"/>
      <c r="GP498" s="496"/>
      <c r="GQ498" s="496"/>
      <c r="GR498" s="496"/>
      <c r="GS498" s="496"/>
      <c r="GT498" s="496"/>
      <c r="GU498" s="496"/>
      <c r="GV498" s="496"/>
      <c r="GW498" s="496"/>
      <c r="GX498" s="496"/>
      <c r="GY498" s="496"/>
      <c r="GZ498" s="496"/>
      <c r="HA498" s="496"/>
      <c r="HB498" s="496"/>
      <c r="HC498" s="496"/>
      <c r="HD498" s="496"/>
      <c r="HE498" s="496"/>
      <c r="HF498" s="496"/>
      <c r="HG498" s="496"/>
      <c r="HH498" s="496"/>
      <c r="HI498" s="496"/>
      <c r="HJ498" s="496"/>
      <c r="HK498" s="496"/>
      <c r="HL498" s="496"/>
      <c r="HM498" s="496"/>
      <c r="HN498" s="496"/>
      <c r="HO498" s="496"/>
      <c r="HP498" s="496"/>
      <c r="HQ498" s="496"/>
      <c r="HR498" s="496"/>
      <c r="HS498" s="496"/>
      <c r="HT498" s="496"/>
      <c r="HU498" s="496"/>
      <c r="HV498" s="496"/>
      <c r="HW498" s="496"/>
      <c r="HX498" s="496"/>
      <c r="HY498" s="496"/>
      <c r="HZ498" s="496"/>
      <c r="IA498" s="496"/>
      <c r="IB498" s="496"/>
      <c r="IC498" s="496"/>
      <c r="ID498" s="496"/>
      <c r="IE498" s="496"/>
      <c r="IF498" s="496"/>
      <c r="IG498" s="496"/>
      <c r="IH498" s="496"/>
      <c r="II498" s="496"/>
      <c r="IJ498" s="496"/>
      <c r="IK498" s="496"/>
      <c r="IL498" s="496"/>
      <c r="IM498" s="496"/>
      <c r="IN498" s="496"/>
      <c r="IO498" s="496"/>
      <c r="IP498" s="496"/>
      <c r="IQ498" s="496"/>
      <c r="IR498" s="496"/>
      <c r="IS498" s="496"/>
      <c r="IT498" s="496"/>
      <c r="IU498" s="496"/>
      <c r="IV498" s="496"/>
      <c r="IW498" s="496"/>
    </row>
    <row r="499" customFormat="false" ht="12.75" hidden="false" customHeight="false" outlineLevel="1" collapsed="false">
      <c r="A499" s="506"/>
      <c r="B499" s="503"/>
      <c r="C499" s="503"/>
      <c r="D499" s="503"/>
      <c r="E499" s="503"/>
      <c r="F499" s="503"/>
      <c r="G499" s="503"/>
      <c r="H499" s="503"/>
      <c r="I499" s="503"/>
      <c r="J499" s="503"/>
      <c r="K499" s="503"/>
      <c r="L499" s="503"/>
      <c r="M499" s="503"/>
      <c r="N499" s="503"/>
      <c r="O499" s="503"/>
      <c r="P499" s="503"/>
      <c r="Q499" s="503"/>
      <c r="R499" s="503"/>
      <c r="S499" s="503"/>
      <c r="T499" s="503"/>
      <c r="U499" s="503"/>
      <c r="V499" s="507"/>
      <c r="W499" s="507"/>
      <c r="X499" s="507"/>
      <c r="Y499" s="507"/>
      <c r="Z499" s="507"/>
      <c r="AA499" s="507"/>
      <c r="AB499" s="507"/>
      <c r="AC499" s="507"/>
      <c r="AD499" s="507"/>
      <c r="AE499" s="507"/>
      <c r="AF499" s="507"/>
      <c r="AG499" s="507"/>
      <c r="AH499" s="507"/>
      <c r="AI499" s="507"/>
      <c r="AJ499" s="507"/>
      <c r="AK499" s="507"/>
      <c r="AL499" s="507"/>
      <c r="AM499" s="507"/>
      <c r="AN499" s="507"/>
      <c r="AO499" s="507"/>
      <c r="AP499" s="507"/>
      <c r="AQ499" s="507"/>
      <c r="AR499" s="507"/>
      <c r="AS499" s="507"/>
      <c r="AT499" s="507"/>
      <c r="AU499" s="507"/>
      <c r="AV499" s="507"/>
      <c r="AW499" s="507"/>
      <c r="AX499" s="507"/>
      <c r="AY499" s="507"/>
      <c r="AZ499" s="507"/>
      <c r="BA499" s="507"/>
      <c r="BB499" s="507"/>
      <c r="BC499" s="507"/>
      <c r="BD499" s="507"/>
      <c r="BE499" s="507"/>
      <c r="BF499" s="507"/>
      <c r="BG499" s="507"/>
      <c r="BH499" s="507"/>
      <c r="BI499" s="507"/>
      <c r="BJ499" s="507"/>
      <c r="BK499" s="507"/>
      <c r="BL499" s="507"/>
      <c r="BM499" s="507"/>
      <c r="BN499" s="507"/>
      <c r="BO499" s="507"/>
      <c r="BP499" s="507"/>
      <c r="BQ499" s="507"/>
      <c r="BR499" s="507"/>
      <c r="BS499" s="507"/>
      <c r="BT499" s="507"/>
      <c r="BU499" s="507"/>
      <c r="BV499" s="507"/>
      <c r="BW499" s="507"/>
      <c r="BX499" s="507"/>
      <c r="BY499" s="507"/>
      <c r="BZ499" s="507"/>
      <c r="CA499" s="507"/>
      <c r="CB499" s="507"/>
      <c r="CC499" s="507"/>
      <c r="CD499" s="507"/>
      <c r="CE499" s="507"/>
      <c r="CF499" s="507"/>
      <c r="CG499" s="507"/>
      <c r="CH499" s="507"/>
      <c r="CI499" s="507"/>
      <c r="CJ499" s="507"/>
      <c r="CK499" s="507"/>
      <c r="CL499" s="507"/>
      <c r="CM499" s="507"/>
      <c r="CN499" s="507"/>
      <c r="CO499" s="507"/>
      <c r="CP499" s="507"/>
      <c r="CQ499" s="507"/>
      <c r="CR499" s="507"/>
      <c r="CS499" s="507"/>
      <c r="CT499" s="507"/>
      <c r="CU499" s="507"/>
      <c r="CV499" s="507"/>
      <c r="CW499" s="507"/>
      <c r="CX499" s="507"/>
      <c r="CY499" s="507"/>
      <c r="CZ499" s="507"/>
      <c r="DA499" s="507"/>
      <c r="DB499" s="507"/>
      <c r="DC499" s="507"/>
      <c r="DD499" s="507"/>
      <c r="DE499" s="507"/>
      <c r="DF499" s="507"/>
      <c r="DG499" s="507"/>
      <c r="DH499" s="507"/>
      <c r="DI499" s="507"/>
      <c r="DJ499" s="507"/>
      <c r="DK499" s="507"/>
      <c r="DL499" s="507"/>
      <c r="DM499" s="507"/>
      <c r="DN499" s="507"/>
      <c r="DO499" s="507"/>
      <c r="DP499" s="507"/>
      <c r="DQ499" s="507"/>
      <c r="DR499" s="507"/>
      <c r="DS499" s="507"/>
      <c r="DT499" s="507"/>
      <c r="DU499" s="507"/>
      <c r="DV499" s="507"/>
      <c r="DW499" s="507"/>
      <c r="DX499" s="507"/>
      <c r="DY499" s="507"/>
      <c r="DZ499" s="507"/>
      <c r="EA499" s="507"/>
      <c r="EB499" s="507"/>
      <c r="EC499" s="507"/>
      <c r="ED499" s="507"/>
      <c r="EE499" s="507"/>
      <c r="EF499" s="507"/>
      <c r="EG499" s="507"/>
      <c r="EH499" s="507"/>
      <c r="EI499" s="507"/>
      <c r="EJ499" s="507"/>
      <c r="EK499" s="507"/>
      <c r="EL499" s="507"/>
      <c r="EM499" s="507"/>
      <c r="EN499" s="507"/>
      <c r="EO499" s="507"/>
      <c r="EP499" s="507"/>
      <c r="EQ499" s="507"/>
      <c r="ER499" s="507"/>
      <c r="ES499" s="507"/>
      <c r="ET499" s="507"/>
      <c r="EU499" s="507"/>
      <c r="EV499" s="507"/>
      <c r="EW499" s="507"/>
      <c r="EX499" s="507"/>
      <c r="EY499" s="507"/>
      <c r="EZ499" s="507"/>
      <c r="FA499" s="507"/>
      <c r="FB499" s="507"/>
      <c r="FC499" s="507"/>
      <c r="FD499" s="507"/>
      <c r="FE499" s="507"/>
      <c r="FF499" s="507"/>
      <c r="FG499" s="507"/>
      <c r="FH499" s="507"/>
      <c r="FI499" s="507"/>
      <c r="FJ499" s="507"/>
      <c r="FK499" s="507"/>
      <c r="FL499" s="507"/>
      <c r="FM499" s="507"/>
      <c r="FN499" s="507"/>
      <c r="FO499" s="507"/>
      <c r="FP499" s="507"/>
      <c r="FQ499" s="507"/>
      <c r="FR499" s="507"/>
      <c r="FS499" s="507"/>
      <c r="FT499" s="507"/>
      <c r="FU499" s="507"/>
      <c r="FV499" s="507"/>
      <c r="FW499" s="507"/>
      <c r="FX499" s="507"/>
      <c r="FY499" s="507"/>
      <c r="FZ499" s="507"/>
      <c r="GA499" s="507"/>
      <c r="GB499" s="507"/>
      <c r="GC499" s="507"/>
      <c r="GD499" s="507"/>
      <c r="GE499" s="507"/>
      <c r="GF499" s="507"/>
      <c r="GG499" s="507"/>
      <c r="GH499" s="507"/>
      <c r="GI499" s="507"/>
      <c r="GJ499" s="507"/>
      <c r="GK499" s="507"/>
      <c r="GL499" s="507"/>
      <c r="GM499" s="507"/>
      <c r="GN499" s="507"/>
      <c r="GO499" s="507"/>
      <c r="GP499" s="507"/>
      <c r="GQ499" s="507"/>
      <c r="GR499" s="507"/>
      <c r="GS499" s="507"/>
      <c r="GT499" s="507"/>
      <c r="GU499" s="507"/>
      <c r="GV499" s="507"/>
      <c r="GW499" s="507"/>
      <c r="GX499" s="507"/>
      <c r="GY499" s="507"/>
      <c r="GZ499" s="507"/>
      <c r="HA499" s="507"/>
      <c r="HB499" s="507"/>
      <c r="HC499" s="507"/>
      <c r="HD499" s="507"/>
      <c r="HE499" s="507"/>
      <c r="HF499" s="507"/>
      <c r="HG499" s="507"/>
      <c r="HH499" s="507"/>
      <c r="HI499" s="507"/>
      <c r="HJ499" s="507"/>
      <c r="HK499" s="507"/>
      <c r="HL499" s="507"/>
      <c r="HM499" s="507"/>
      <c r="HN499" s="507"/>
      <c r="HO499" s="507"/>
      <c r="HP499" s="507"/>
      <c r="HQ499" s="507"/>
      <c r="HR499" s="507"/>
      <c r="HS499" s="507"/>
      <c r="HT499" s="507"/>
      <c r="HU499" s="507"/>
      <c r="HV499" s="507"/>
      <c r="HW499" s="507"/>
      <c r="HX499" s="507"/>
      <c r="HY499" s="507"/>
      <c r="HZ499" s="507"/>
      <c r="IA499" s="507"/>
      <c r="IB499" s="507"/>
      <c r="IC499" s="507"/>
      <c r="ID499" s="507"/>
      <c r="IE499" s="507"/>
      <c r="IF499" s="507"/>
      <c r="IG499" s="507"/>
      <c r="IH499" s="507"/>
      <c r="II499" s="507"/>
      <c r="IJ499" s="507"/>
      <c r="IK499" s="507"/>
      <c r="IL499" s="507"/>
      <c r="IM499" s="507"/>
      <c r="IN499" s="507"/>
      <c r="IO499" s="507"/>
      <c r="IP499" s="507"/>
      <c r="IQ499" s="507"/>
      <c r="IR499" s="507"/>
      <c r="IS499" s="507"/>
      <c r="IT499" s="507"/>
      <c r="IU499" s="507"/>
      <c r="IV499" s="507"/>
      <c r="IW499" s="507"/>
    </row>
    <row r="500" customFormat="false" ht="12.75" hidden="false" customHeight="false" outlineLevel="1" collapsed="false">
      <c r="A500" s="383"/>
      <c r="B500" s="503"/>
      <c r="C500" s="503"/>
      <c r="D500" s="503"/>
      <c r="E500" s="503"/>
      <c r="F500" s="503"/>
      <c r="G500" s="503"/>
      <c r="H500" s="503"/>
      <c r="I500" s="503"/>
      <c r="J500" s="503"/>
      <c r="K500" s="503"/>
      <c r="L500" s="503"/>
      <c r="M500" s="503"/>
      <c r="N500" s="503"/>
      <c r="O500" s="503"/>
      <c r="P500" s="503"/>
      <c r="Q500" s="503"/>
      <c r="R500" s="503"/>
      <c r="S500" s="503"/>
      <c r="T500" s="503"/>
      <c r="U500" s="503"/>
      <c r="V500" s="496"/>
      <c r="W500" s="496"/>
      <c r="X500" s="496"/>
      <c r="Y500" s="496"/>
      <c r="Z500" s="496"/>
      <c r="AA500" s="496"/>
      <c r="AB500" s="496"/>
      <c r="AC500" s="496"/>
      <c r="AD500" s="496"/>
      <c r="AE500" s="496"/>
      <c r="AF500" s="496"/>
      <c r="AG500" s="496"/>
      <c r="AH500" s="496"/>
      <c r="AI500" s="496"/>
      <c r="AJ500" s="496"/>
      <c r="AK500" s="496"/>
      <c r="AL500" s="496"/>
      <c r="AM500" s="496"/>
      <c r="AN500" s="496"/>
      <c r="AO500" s="496"/>
      <c r="AP500" s="496"/>
      <c r="AQ500" s="496"/>
      <c r="AR500" s="496"/>
      <c r="AS500" s="496"/>
      <c r="AT500" s="496"/>
      <c r="AU500" s="496"/>
      <c r="AV500" s="496"/>
      <c r="AW500" s="496"/>
      <c r="AX500" s="496"/>
      <c r="AY500" s="496"/>
      <c r="AZ500" s="496"/>
      <c r="BA500" s="496"/>
      <c r="BB500" s="496"/>
      <c r="BC500" s="496"/>
      <c r="BD500" s="496"/>
      <c r="BE500" s="496"/>
      <c r="BF500" s="496"/>
      <c r="BG500" s="496"/>
      <c r="BH500" s="496"/>
      <c r="BI500" s="496"/>
      <c r="BJ500" s="496"/>
      <c r="BK500" s="496"/>
      <c r="BL500" s="496"/>
      <c r="BM500" s="496"/>
      <c r="BN500" s="496"/>
      <c r="BO500" s="496"/>
      <c r="BP500" s="496"/>
      <c r="BQ500" s="496"/>
      <c r="BR500" s="496"/>
      <c r="BS500" s="496"/>
      <c r="BT500" s="496"/>
      <c r="BU500" s="496"/>
      <c r="BV500" s="496"/>
      <c r="BW500" s="496"/>
      <c r="BX500" s="496"/>
      <c r="BY500" s="496"/>
      <c r="BZ500" s="496"/>
      <c r="CA500" s="496"/>
      <c r="CB500" s="496"/>
      <c r="CC500" s="496"/>
      <c r="CD500" s="496"/>
      <c r="CE500" s="496"/>
      <c r="CF500" s="496"/>
      <c r="CG500" s="496"/>
      <c r="CH500" s="496"/>
      <c r="CI500" s="496"/>
      <c r="CJ500" s="496"/>
      <c r="CK500" s="496"/>
      <c r="CL500" s="496"/>
      <c r="CM500" s="496"/>
      <c r="CN500" s="496"/>
      <c r="CO500" s="496"/>
      <c r="CP500" s="496"/>
      <c r="CQ500" s="496"/>
      <c r="CR500" s="496"/>
      <c r="CS500" s="496"/>
      <c r="CT500" s="496"/>
      <c r="CU500" s="496"/>
      <c r="CV500" s="496"/>
      <c r="CW500" s="496"/>
      <c r="CX500" s="496"/>
      <c r="CY500" s="496"/>
      <c r="CZ500" s="496"/>
      <c r="DA500" s="496"/>
      <c r="DB500" s="496"/>
      <c r="DC500" s="496"/>
      <c r="DD500" s="496"/>
      <c r="DE500" s="496"/>
      <c r="DF500" s="496"/>
      <c r="DG500" s="496"/>
      <c r="DH500" s="496"/>
      <c r="DI500" s="496"/>
      <c r="DJ500" s="496"/>
      <c r="DK500" s="496"/>
      <c r="DL500" s="496"/>
      <c r="DM500" s="496"/>
      <c r="DN500" s="496"/>
      <c r="DO500" s="496"/>
      <c r="DP500" s="496"/>
      <c r="DQ500" s="496"/>
      <c r="DR500" s="496"/>
      <c r="DS500" s="496"/>
      <c r="DT500" s="496"/>
      <c r="DU500" s="496"/>
      <c r="DV500" s="496"/>
      <c r="DW500" s="496"/>
      <c r="DX500" s="496"/>
      <c r="DY500" s="496"/>
      <c r="DZ500" s="496"/>
      <c r="EA500" s="496"/>
      <c r="EB500" s="496"/>
      <c r="EC500" s="496"/>
      <c r="ED500" s="496"/>
      <c r="EE500" s="496"/>
      <c r="EF500" s="496"/>
      <c r="EG500" s="496"/>
      <c r="EH500" s="496"/>
      <c r="EI500" s="496"/>
      <c r="EJ500" s="496"/>
      <c r="EK500" s="496"/>
      <c r="EL500" s="496"/>
      <c r="EM500" s="496"/>
      <c r="EN500" s="496"/>
      <c r="EO500" s="496"/>
      <c r="EP500" s="496"/>
      <c r="EQ500" s="496"/>
      <c r="ER500" s="496"/>
      <c r="ES500" s="496"/>
      <c r="ET500" s="496"/>
      <c r="EU500" s="496"/>
      <c r="EV500" s="496"/>
      <c r="EW500" s="496"/>
      <c r="EX500" s="496"/>
      <c r="EY500" s="496"/>
      <c r="EZ500" s="496"/>
      <c r="FA500" s="496"/>
      <c r="FB500" s="496"/>
      <c r="FC500" s="496"/>
      <c r="FD500" s="496"/>
      <c r="FE500" s="496"/>
      <c r="FF500" s="496"/>
      <c r="FG500" s="496"/>
      <c r="FH500" s="496"/>
      <c r="FI500" s="496"/>
      <c r="FJ500" s="496"/>
      <c r="FK500" s="496"/>
      <c r="FL500" s="496"/>
      <c r="FM500" s="496"/>
      <c r="FN500" s="496"/>
      <c r="FO500" s="496"/>
      <c r="FP500" s="496"/>
      <c r="FQ500" s="496"/>
      <c r="FR500" s="496"/>
      <c r="FS500" s="496"/>
      <c r="FT500" s="496"/>
      <c r="FU500" s="496"/>
      <c r="FV500" s="496"/>
      <c r="FW500" s="496"/>
      <c r="FX500" s="496"/>
      <c r="FY500" s="496"/>
      <c r="FZ500" s="496"/>
      <c r="GA500" s="496"/>
      <c r="GB500" s="496"/>
      <c r="GC500" s="496"/>
      <c r="GD500" s="496"/>
      <c r="GE500" s="496"/>
      <c r="GF500" s="496"/>
      <c r="GG500" s="496"/>
      <c r="GH500" s="496"/>
      <c r="GI500" s="496"/>
      <c r="GJ500" s="496"/>
      <c r="GK500" s="496"/>
      <c r="GL500" s="496"/>
      <c r="GM500" s="496"/>
      <c r="GN500" s="496"/>
      <c r="GO500" s="496"/>
      <c r="GP500" s="496"/>
      <c r="GQ500" s="496"/>
      <c r="GR500" s="496"/>
      <c r="GS500" s="496"/>
      <c r="GT500" s="496"/>
      <c r="GU500" s="496"/>
      <c r="GV500" s="496"/>
      <c r="GW500" s="496"/>
      <c r="GX500" s="496"/>
      <c r="GY500" s="496"/>
      <c r="GZ500" s="496"/>
      <c r="HA500" s="496"/>
      <c r="HB500" s="496"/>
      <c r="HC500" s="496"/>
      <c r="HD500" s="496"/>
      <c r="HE500" s="496"/>
      <c r="HF500" s="496"/>
      <c r="HG500" s="496"/>
      <c r="HH500" s="496"/>
      <c r="HI500" s="496"/>
      <c r="HJ500" s="496"/>
      <c r="HK500" s="496"/>
      <c r="HL500" s="496"/>
      <c r="HM500" s="496"/>
      <c r="HN500" s="496"/>
      <c r="HO500" s="496"/>
      <c r="HP500" s="496"/>
      <c r="HQ500" s="496"/>
      <c r="HR500" s="496"/>
      <c r="HS500" s="496"/>
      <c r="HT500" s="496"/>
      <c r="HU500" s="496"/>
      <c r="HV500" s="496"/>
      <c r="HW500" s="496"/>
      <c r="HX500" s="496"/>
      <c r="HY500" s="496"/>
      <c r="HZ500" s="496"/>
      <c r="IA500" s="496"/>
      <c r="IB500" s="496"/>
      <c r="IC500" s="496"/>
      <c r="ID500" s="496"/>
      <c r="IE500" s="496"/>
      <c r="IF500" s="496"/>
      <c r="IG500" s="496"/>
      <c r="IH500" s="496"/>
      <c r="II500" s="496"/>
      <c r="IJ500" s="496"/>
      <c r="IK500" s="496"/>
      <c r="IL500" s="496"/>
      <c r="IM500" s="496"/>
      <c r="IN500" s="496"/>
      <c r="IO500" s="496"/>
      <c r="IP500" s="496"/>
      <c r="IQ500" s="496"/>
      <c r="IR500" s="496"/>
      <c r="IS500" s="496"/>
      <c r="IT500" s="496"/>
      <c r="IU500" s="496"/>
      <c r="IV500" s="496"/>
      <c r="IW500" s="496"/>
    </row>
    <row r="501" customFormat="false" ht="12.75" hidden="false" customHeight="false" outlineLevel="1" collapsed="false">
      <c r="A501" s="476"/>
      <c r="B501" s="503"/>
      <c r="C501" s="503"/>
      <c r="D501" s="503"/>
      <c r="E501" s="503"/>
      <c r="F501" s="503"/>
      <c r="G501" s="503"/>
      <c r="H501" s="503"/>
      <c r="I501" s="503"/>
      <c r="J501" s="503"/>
      <c r="K501" s="503"/>
      <c r="L501" s="503"/>
      <c r="M501" s="503"/>
      <c r="N501" s="503"/>
      <c r="O501" s="503"/>
      <c r="P501" s="503"/>
      <c r="Q501" s="503"/>
      <c r="R501" s="503"/>
      <c r="S501" s="503"/>
      <c r="T501" s="503"/>
      <c r="U501" s="503"/>
      <c r="V501" s="496"/>
      <c r="W501" s="496"/>
      <c r="X501" s="496"/>
      <c r="Y501" s="496"/>
      <c r="Z501" s="496"/>
      <c r="AA501" s="496"/>
      <c r="AB501" s="496"/>
      <c r="AC501" s="496"/>
      <c r="AD501" s="496"/>
      <c r="AE501" s="496"/>
      <c r="AF501" s="496"/>
      <c r="AG501" s="496"/>
      <c r="AH501" s="496"/>
      <c r="AI501" s="496"/>
      <c r="AJ501" s="496"/>
      <c r="AK501" s="496"/>
      <c r="AL501" s="496"/>
      <c r="AM501" s="496"/>
      <c r="AN501" s="496"/>
      <c r="AO501" s="496"/>
      <c r="AP501" s="496"/>
      <c r="AQ501" s="496"/>
      <c r="AR501" s="496"/>
      <c r="AS501" s="496"/>
      <c r="AT501" s="496"/>
      <c r="AU501" s="496"/>
      <c r="AV501" s="496"/>
      <c r="AW501" s="496"/>
      <c r="AX501" s="496"/>
      <c r="AY501" s="496"/>
      <c r="AZ501" s="496"/>
      <c r="BA501" s="496"/>
      <c r="BB501" s="496"/>
      <c r="BC501" s="496"/>
      <c r="BD501" s="496"/>
      <c r="BE501" s="496"/>
      <c r="BF501" s="496"/>
      <c r="BG501" s="496"/>
      <c r="BH501" s="496"/>
      <c r="BI501" s="496"/>
      <c r="BJ501" s="496"/>
      <c r="BK501" s="496"/>
      <c r="BL501" s="496"/>
      <c r="BM501" s="496"/>
      <c r="BN501" s="496"/>
      <c r="BO501" s="496"/>
      <c r="BP501" s="496"/>
      <c r="BQ501" s="496"/>
      <c r="BR501" s="496"/>
      <c r="BS501" s="496"/>
      <c r="BT501" s="496"/>
      <c r="BU501" s="496"/>
      <c r="BV501" s="496"/>
      <c r="BW501" s="496"/>
      <c r="BX501" s="496"/>
      <c r="BY501" s="496"/>
      <c r="BZ501" s="496"/>
      <c r="CA501" s="496"/>
      <c r="CB501" s="496"/>
      <c r="CC501" s="496"/>
      <c r="CD501" s="496"/>
      <c r="CE501" s="496"/>
      <c r="CF501" s="496"/>
      <c r="CG501" s="496"/>
      <c r="CH501" s="496"/>
      <c r="CI501" s="496"/>
      <c r="CJ501" s="496"/>
      <c r="CK501" s="496"/>
      <c r="CL501" s="496"/>
      <c r="CM501" s="496"/>
      <c r="CN501" s="496"/>
      <c r="CO501" s="496"/>
      <c r="CP501" s="496"/>
      <c r="CQ501" s="496"/>
      <c r="CR501" s="496"/>
      <c r="CS501" s="496"/>
      <c r="CT501" s="496"/>
      <c r="CU501" s="496"/>
      <c r="CV501" s="496"/>
      <c r="CW501" s="496"/>
      <c r="CX501" s="496"/>
      <c r="CY501" s="496"/>
      <c r="CZ501" s="496"/>
      <c r="DA501" s="496"/>
      <c r="DB501" s="496"/>
      <c r="DC501" s="496"/>
      <c r="DD501" s="496"/>
      <c r="DE501" s="496"/>
      <c r="DF501" s="496"/>
      <c r="DG501" s="496"/>
      <c r="DH501" s="496"/>
      <c r="DI501" s="496"/>
      <c r="DJ501" s="496"/>
      <c r="DK501" s="496"/>
      <c r="DL501" s="496"/>
      <c r="DM501" s="496"/>
      <c r="DN501" s="496"/>
      <c r="DO501" s="496"/>
      <c r="DP501" s="496"/>
      <c r="DQ501" s="496"/>
      <c r="DR501" s="496"/>
      <c r="DS501" s="496"/>
      <c r="DT501" s="496"/>
      <c r="DU501" s="496"/>
      <c r="DV501" s="496"/>
      <c r="DW501" s="496"/>
      <c r="DX501" s="496"/>
      <c r="DY501" s="496"/>
      <c r="DZ501" s="496"/>
      <c r="EA501" s="496"/>
      <c r="EB501" s="496"/>
      <c r="EC501" s="496"/>
      <c r="ED501" s="496"/>
      <c r="EE501" s="496"/>
      <c r="EF501" s="496"/>
      <c r="EG501" s="496"/>
      <c r="EH501" s="496"/>
      <c r="EI501" s="496"/>
      <c r="EJ501" s="496"/>
      <c r="EK501" s="496"/>
      <c r="EL501" s="496"/>
      <c r="EM501" s="496"/>
      <c r="EN501" s="496"/>
      <c r="EO501" s="496"/>
      <c r="EP501" s="496"/>
      <c r="EQ501" s="496"/>
      <c r="ER501" s="496"/>
      <c r="ES501" s="496"/>
      <c r="ET501" s="496"/>
      <c r="EU501" s="496"/>
      <c r="EV501" s="496"/>
      <c r="EW501" s="496"/>
      <c r="EX501" s="496"/>
      <c r="EY501" s="496"/>
      <c r="EZ501" s="496"/>
      <c r="FA501" s="496"/>
      <c r="FB501" s="496"/>
      <c r="FC501" s="496"/>
      <c r="FD501" s="496"/>
      <c r="FE501" s="496"/>
      <c r="FF501" s="496"/>
      <c r="FG501" s="496"/>
      <c r="FH501" s="496"/>
      <c r="FI501" s="496"/>
      <c r="FJ501" s="496"/>
      <c r="FK501" s="496"/>
      <c r="FL501" s="496"/>
      <c r="FM501" s="496"/>
      <c r="FN501" s="496"/>
      <c r="FO501" s="496"/>
      <c r="FP501" s="496"/>
      <c r="FQ501" s="496"/>
      <c r="FR501" s="496"/>
      <c r="FS501" s="496"/>
      <c r="FT501" s="496"/>
      <c r="FU501" s="496"/>
      <c r="FV501" s="496"/>
      <c r="FW501" s="496"/>
      <c r="FX501" s="496"/>
      <c r="FY501" s="496"/>
      <c r="FZ501" s="496"/>
      <c r="GA501" s="496"/>
      <c r="GB501" s="496"/>
      <c r="GC501" s="496"/>
      <c r="GD501" s="496"/>
      <c r="GE501" s="496"/>
      <c r="GF501" s="496"/>
      <c r="GG501" s="496"/>
      <c r="GH501" s="496"/>
      <c r="GI501" s="496"/>
      <c r="GJ501" s="496"/>
      <c r="GK501" s="496"/>
      <c r="GL501" s="496"/>
      <c r="GM501" s="496"/>
      <c r="GN501" s="496"/>
      <c r="GO501" s="496"/>
      <c r="GP501" s="496"/>
      <c r="GQ501" s="496"/>
      <c r="GR501" s="496"/>
      <c r="GS501" s="496"/>
      <c r="GT501" s="496"/>
      <c r="GU501" s="496"/>
      <c r="GV501" s="496"/>
      <c r="GW501" s="496"/>
      <c r="GX501" s="496"/>
      <c r="GY501" s="496"/>
      <c r="GZ501" s="496"/>
      <c r="HA501" s="496"/>
      <c r="HB501" s="496"/>
      <c r="HC501" s="496"/>
      <c r="HD501" s="496"/>
      <c r="HE501" s="496"/>
      <c r="HF501" s="496"/>
      <c r="HG501" s="496"/>
      <c r="HH501" s="496"/>
      <c r="HI501" s="496"/>
      <c r="HJ501" s="496"/>
      <c r="HK501" s="496"/>
      <c r="HL501" s="496"/>
      <c r="HM501" s="496"/>
      <c r="HN501" s="496"/>
      <c r="HO501" s="496"/>
      <c r="HP501" s="496"/>
      <c r="HQ501" s="496"/>
      <c r="HR501" s="496"/>
      <c r="HS501" s="496"/>
      <c r="HT501" s="496"/>
      <c r="HU501" s="496"/>
      <c r="HV501" s="496"/>
      <c r="HW501" s="496"/>
      <c r="HX501" s="496"/>
      <c r="HY501" s="496"/>
      <c r="HZ501" s="496"/>
      <c r="IA501" s="496"/>
      <c r="IB501" s="496"/>
      <c r="IC501" s="496"/>
      <c r="ID501" s="496"/>
      <c r="IE501" s="496"/>
      <c r="IF501" s="496"/>
      <c r="IG501" s="496"/>
      <c r="IH501" s="496"/>
      <c r="II501" s="496"/>
      <c r="IJ501" s="496"/>
      <c r="IK501" s="496"/>
      <c r="IL501" s="496"/>
      <c r="IM501" s="496"/>
      <c r="IN501" s="496"/>
      <c r="IO501" s="496"/>
      <c r="IP501" s="496"/>
      <c r="IQ501" s="496"/>
      <c r="IR501" s="496"/>
      <c r="IS501" s="496"/>
      <c r="IT501" s="496"/>
      <c r="IU501" s="496"/>
      <c r="IV501" s="496"/>
      <c r="IW501" s="496"/>
    </row>
    <row r="502" customFormat="false" ht="12.75" hidden="false" customHeight="false" outlineLevel="1" collapsed="false">
      <c r="A502" s="379"/>
      <c r="B502" s="503"/>
      <c r="C502" s="503"/>
      <c r="D502" s="503"/>
      <c r="E502" s="503"/>
      <c r="F502" s="503"/>
      <c r="G502" s="503"/>
      <c r="H502" s="503"/>
      <c r="I502" s="503"/>
      <c r="J502" s="503"/>
      <c r="K502" s="503"/>
      <c r="L502" s="503"/>
      <c r="M502" s="503"/>
      <c r="N502" s="503"/>
      <c r="O502" s="503"/>
      <c r="P502" s="503"/>
      <c r="Q502" s="503"/>
      <c r="R502" s="503"/>
      <c r="S502" s="503"/>
      <c r="T502" s="503"/>
      <c r="U502" s="503"/>
      <c r="V502" s="496"/>
      <c r="W502" s="496"/>
      <c r="X502" s="496"/>
      <c r="Y502" s="496"/>
      <c r="Z502" s="496"/>
      <c r="AA502" s="496"/>
      <c r="AB502" s="496"/>
      <c r="AC502" s="496"/>
      <c r="AD502" s="496"/>
      <c r="AE502" s="496"/>
      <c r="AF502" s="496"/>
      <c r="AG502" s="496"/>
      <c r="AH502" s="496"/>
      <c r="AI502" s="496"/>
      <c r="AJ502" s="496"/>
      <c r="AK502" s="496"/>
      <c r="AL502" s="496"/>
      <c r="AM502" s="496"/>
      <c r="AN502" s="496"/>
      <c r="AO502" s="496"/>
      <c r="AP502" s="496"/>
      <c r="AQ502" s="496"/>
      <c r="AR502" s="496"/>
      <c r="AS502" s="496"/>
      <c r="AT502" s="496"/>
      <c r="AU502" s="496"/>
      <c r="AV502" s="496"/>
      <c r="AW502" s="496"/>
      <c r="AX502" s="496"/>
      <c r="AY502" s="496"/>
      <c r="AZ502" s="496"/>
      <c r="BA502" s="496"/>
      <c r="BB502" s="496"/>
      <c r="BC502" s="496"/>
      <c r="BD502" s="496"/>
      <c r="BE502" s="496"/>
      <c r="BF502" s="496"/>
      <c r="BG502" s="496"/>
      <c r="BH502" s="496"/>
      <c r="BI502" s="496"/>
      <c r="BJ502" s="496"/>
      <c r="BK502" s="496"/>
      <c r="BL502" s="496"/>
      <c r="BM502" s="496"/>
      <c r="BN502" s="496"/>
      <c r="BO502" s="496"/>
      <c r="BP502" s="496"/>
      <c r="BQ502" s="496"/>
      <c r="BR502" s="496"/>
      <c r="BS502" s="496"/>
      <c r="BT502" s="496"/>
      <c r="BU502" s="496"/>
      <c r="BV502" s="496"/>
      <c r="BW502" s="496"/>
      <c r="BX502" s="496"/>
      <c r="BY502" s="496"/>
      <c r="BZ502" s="496"/>
      <c r="CA502" s="496"/>
      <c r="CB502" s="496"/>
      <c r="CC502" s="496"/>
      <c r="CD502" s="496"/>
      <c r="CE502" s="496"/>
      <c r="CF502" s="496"/>
      <c r="CG502" s="496"/>
      <c r="CH502" s="496"/>
      <c r="CI502" s="496"/>
      <c r="CJ502" s="496"/>
      <c r="CK502" s="496"/>
      <c r="CL502" s="496"/>
      <c r="CM502" s="496"/>
      <c r="CN502" s="496"/>
      <c r="CO502" s="496"/>
      <c r="CP502" s="496"/>
      <c r="CQ502" s="496"/>
      <c r="CR502" s="496"/>
      <c r="CS502" s="496"/>
      <c r="CT502" s="496"/>
      <c r="CU502" s="496"/>
      <c r="CV502" s="496"/>
      <c r="CW502" s="496"/>
      <c r="CX502" s="496"/>
      <c r="CY502" s="496"/>
      <c r="CZ502" s="496"/>
      <c r="DA502" s="496"/>
      <c r="DB502" s="496"/>
      <c r="DC502" s="496"/>
      <c r="DD502" s="496"/>
      <c r="DE502" s="496"/>
      <c r="DF502" s="496"/>
      <c r="DG502" s="496"/>
      <c r="DH502" s="496"/>
      <c r="DI502" s="496"/>
      <c r="DJ502" s="496"/>
      <c r="DK502" s="496"/>
      <c r="DL502" s="496"/>
      <c r="DM502" s="496"/>
      <c r="DN502" s="496"/>
      <c r="DO502" s="496"/>
      <c r="DP502" s="496"/>
      <c r="DQ502" s="496"/>
      <c r="DR502" s="496"/>
      <c r="DS502" s="496"/>
      <c r="DT502" s="496"/>
      <c r="DU502" s="496"/>
      <c r="DV502" s="496"/>
      <c r="DW502" s="496"/>
      <c r="DX502" s="496"/>
      <c r="DY502" s="496"/>
      <c r="DZ502" s="496"/>
      <c r="EA502" s="496"/>
      <c r="EB502" s="496"/>
      <c r="EC502" s="496"/>
      <c r="ED502" s="496"/>
      <c r="EE502" s="496"/>
      <c r="EF502" s="496"/>
      <c r="EG502" s="496"/>
      <c r="EH502" s="496"/>
      <c r="EI502" s="496"/>
      <c r="EJ502" s="496"/>
      <c r="EK502" s="496"/>
      <c r="EL502" s="496"/>
      <c r="EM502" s="496"/>
      <c r="EN502" s="496"/>
      <c r="EO502" s="496"/>
      <c r="EP502" s="496"/>
      <c r="EQ502" s="496"/>
      <c r="ER502" s="496"/>
      <c r="ES502" s="496"/>
      <c r="ET502" s="496"/>
      <c r="EU502" s="496"/>
      <c r="EV502" s="496"/>
      <c r="EW502" s="496"/>
      <c r="EX502" s="496"/>
      <c r="EY502" s="496"/>
      <c r="EZ502" s="496"/>
      <c r="FA502" s="496"/>
      <c r="FB502" s="496"/>
      <c r="FC502" s="496"/>
      <c r="FD502" s="496"/>
      <c r="FE502" s="496"/>
      <c r="FF502" s="496"/>
      <c r="FG502" s="496"/>
      <c r="FH502" s="496"/>
      <c r="FI502" s="496"/>
      <c r="FJ502" s="496"/>
      <c r="FK502" s="496"/>
      <c r="FL502" s="496"/>
      <c r="FM502" s="496"/>
      <c r="FN502" s="496"/>
      <c r="FO502" s="496"/>
      <c r="FP502" s="496"/>
      <c r="FQ502" s="496"/>
      <c r="FR502" s="496"/>
      <c r="FS502" s="496"/>
      <c r="FT502" s="496"/>
      <c r="FU502" s="496"/>
      <c r="FV502" s="496"/>
      <c r="FW502" s="496"/>
      <c r="FX502" s="496"/>
      <c r="FY502" s="496"/>
      <c r="FZ502" s="496"/>
      <c r="GA502" s="496"/>
      <c r="GB502" s="496"/>
      <c r="GC502" s="496"/>
      <c r="GD502" s="496"/>
      <c r="GE502" s="496"/>
      <c r="GF502" s="496"/>
      <c r="GG502" s="496"/>
      <c r="GH502" s="496"/>
      <c r="GI502" s="496"/>
      <c r="GJ502" s="496"/>
      <c r="GK502" s="496"/>
      <c r="GL502" s="496"/>
      <c r="GM502" s="496"/>
      <c r="GN502" s="496"/>
      <c r="GO502" s="496"/>
      <c r="GP502" s="496"/>
      <c r="GQ502" s="496"/>
      <c r="GR502" s="496"/>
      <c r="GS502" s="496"/>
      <c r="GT502" s="496"/>
      <c r="GU502" s="496"/>
      <c r="GV502" s="496"/>
      <c r="GW502" s="496"/>
      <c r="GX502" s="496"/>
      <c r="GY502" s="496"/>
      <c r="GZ502" s="496"/>
      <c r="HA502" s="496"/>
      <c r="HB502" s="496"/>
      <c r="HC502" s="496"/>
      <c r="HD502" s="496"/>
      <c r="HE502" s="496"/>
      <c r="HF502" s="496"/>
      <c r="HG502" s="496"/>
      <c r="HH502" s="496"/>
      <c r="HI502" s="496"/>
      <c r="HJ502" s="496"/>
      <c r="HK502" s="496"/>
      <c r="HL502" s="496"/>
      <c r="HM502" s="496"/>
      <c r="HN502" s="496"/>
      <c r="HO502" s="496"/>
      <c r="HP502" s="496"/>
      <c r="HQ502" s="496"/>
      <c r="HR502" s="496"/>
      <c r="HS502" s="496"/>
      <c r="HT502" s="496"/>
      <c r="HU502" s="496"/>
      <c r="HV502" s="496"/>
      <c r="HW502" s="496"/>
      <c r="HX502" s="496"/>
      <c r="HY502" s="496"/>
      <c r="HZ502" s="496"/>
      <c r="IA502" s="496"/>
      <c r="IB502" s="496"/>
      <c r="IC502" s="496"/>
      <c r="ID502" s="496"/>
      <c r="IE502" s="496"/>
      <c r="IF502" s="496"/>
      <c r="IG502" s="496"/>
      <c r="IH502" s="496"/>
      <c r="II502" s="496"/>
      <c r="IJ502" s="496"/>
      <c r="IK502" s="496"/>
      <c r="IL502" s="496"/>
      <c r="IM502" s="496"/>
      <c r="IN502" s="496"/>
      <c r="IO502" s="496"/>
      <c r="IP502" s="496"/>
      <c r="IQ502" s="496"/>
      <c r="IR502" s="496"/>
      <c r="IS502" s="496"/>
      <c r="IT502" s="496"/>
      <c r="IU502" s="496"/>
      <c r="IV502" s="496"/>
      <c r="IW502" s="496"/>
    </row>
    <row r="503" customFormat="false" ht="12.75" hidden="false" customHeight="false" outlineLevel="1" collapsed="false">
      <c r="A503" s="508"/>
      <c r="B503" s="503"/>
      <c r="C503" s="503"/>
      <c r="D503" s="503"/>
      <c r="E503" s="503"/>
      <c r="F503" s="503"/>
      <c r="G503" s="503"/>
      <c r="H503" s="503"/>
      <c r="I503" s="503"/>
      <c r="J503" s="503"/>
      <c r="K503" s="503"/>
      <c r="L503" s="503"/>
      <c r="M503" s="503"/>
      <c r="N503" s="503"/>
      <c r="O503" s="503"/>
      <c r="P503" s="503"/>
      <c r="Q503" s="503"/>
      <c r="R503" s="503"/>
      <c r="S503" s="503"/>
      <c r="T503" s="503"/>
      <c r="U503" s="503"/>
      <c r="V503" s="507"/>
      <c r="W503" s="507"/>
      <c r="X503" s="507"/>
      <c r="Y503" s="507"/>
      <c r="Z503" s="507"/>
      <c r="AA503" s="507"/>
      <c r="AB503" s="507"/>
      <c r="AC503" s="507"/>
      <c r="AD503" s="507"/>
      <c r="AE503" s="507"/>
      <c r="AF503" s="507"/>
      <c r="AG503" s="507"/>
      <c r="AH503" s="507"/>
      <c r="AI503" s="507"/>
      <c r="AJ503" s="507"/>
      <c r="AK503" s="507"/>
      <c r="AL503" s="507"/>
      <c r="AM503" s="507"/>
      <c r="AN503" s="507"/>
      <c r="AO503" s="507"/>
      <c r="AP503" s="507"/>
      <c r="AQ503" s="507"/>
      <c r="AR503" s="507"/>
      <c r="AS503" s="507"/>
      <c r="AT503" s="507"/>
      <c r="AU503" s="507"/>
      <c r="AV503" s="507"/>
      <c r="AW503" s="507"/>
      <c r="AX503" s="507"/>
      <c r="AY503" s="507"/>
      <c r="AZ503" s="507"/>
      <c r="BA503" s="507"/>
      <c r="BB503" s="507"/>
      <c r="BC503" s="507"/>
      <c r="BD503" s="507"/>
      <c r="BE503" s="507"/>
      <c r="BF503" s="507"/>
      <c r="BG503" s="507"/>
      <c r="BH503" s="507"/>
      <c r="BI503" s="507"/>
      <c r="BJ503" s="507"/>
      <c r="BK503" s="507"/>
      <c r="BL503" s="507"/>
      <c r="BM503" s="507"/>
      <c r="BN503" s="507"/>
      <c r="BO503" s="507"/>
      <c r="BP503" s="507"/>
      <c r="BQ503" s="507"/>
      <c r="BR503" s="507"/>
      <c r="BS503" s="507"/>
      <c r="BT503" s="507"/>
      <c r="BU503" s="507"/>
      <c r="BV503" s="507"/>
      <c r="BW503" s="507"/>
      <c r="BX503" s="507"/>
      <c r="BY503" s="507"/>
      <c r="BZ503" s="507"/>
      <c r="CA503" s="507"/>
      <c r="CB503" s="507"/>
      <c r="CC503" s="507"/>
      <c r="CD503" s="507"/>
      <c r="CE503" s="507"/>
      <c r="CF503" s="507"/>
      <c r="CG503" s="507"/>
      <c r="CH503" s="507"/>
      <c r="CI503" s="507"/>
      <c r="CJ503" s="507"/>
      <c r="CK503" s="507"/>
      <c r="CL503" s="507"/>
      <c r="CM503" s="507"/>
      <c r="CN503" s="507"/>
      <c r="CO503" s="507"/>
      <c r="CP503" s="507"/>
      <c r="CQ503" s="507"/>
      <c r="CR503" s="507"/>
      <c r="CS503" s="507"/>
      <c r="CT503" s="507"/>
      <c r="CU503" s="507"/>
      <c r="CV503" s="507"/>
      <c r="CW503" s="507"/>
      <c r="CX503" s="507"/>
      <c r="CY503" s="507"/>
      <c r="CZ503" s="507"/>
      <c r="DA503" s="507"/>
      <c r="DB503" s="507"/>
      <c r="DC503" s="507"/>
      <c r="DD503" s="507"/>
      <c r="DE503" s="507"/>
      <c r="DF503" s="507"/>
      <c r="DG503" s="507"/>
      <c r="DH503" s="507"/>
      <c r="DI503" s="507"/>
      <c r="DJ503" s="507"/>
      <c r="DK503" s="507"/>
      <c r="DL503" s="507"/>
      <c r="DM503" s="507"/>
      <c r="DN503" s="507"/>
      <c r="DO503" s="507"/>
      <c r="DP503" s="507"/>
      <c r="DQ503" s="507"/>
      <c r="DR503" s="507"/>
      <c r="DS503" s="507"/>
      <c r="DT503" s="507"/>
      <c r="DU503" s="507"/>
      <c r="DV503" s="507"/>
      <c r="DW503" s="507"/>
      <c r="DX503" s="507"/>
      <c r="DY503" s="507"/>
      <c r="DZ503" s="507"/>
      <c r="EA503" s="507"/>
      <c r="EB503" s="507"/>
      <c r="EC503" s="507"/>
      <c r="ED503" s="507"/>
      <c r="EE503" s="507"/>
      <c r="EF503" s="507"/>
      <c r="EG503" s="507"/>
      <c r="EH503" s="507"/>
      <c r="EI503" s="507"/>
      <c r="EJ503" s="507"/>
      <c r="EK503" s="507"/>
      <c r="EL503" s="507"/>
      <c r="EM503" s="507"/>
      <c r="EN503" s="507"/>
      <c r="EO503" s="507"/>
      <c r="EP503" s="507"/>
      <c r="EQ503" s="507"/>
      <c r="ER503" s="507"/>
      <c r="ES503" s="507"/>
      <c r="ET503" s="507"/>
      <c r="EU503" s="507"/>
      <c r="EV503" s="507"/>
      <c r="EW503" s="507"/>
      <c r="EX503" s="507"/>
      <c r="EY503" s="507"/>
      <c r="EZ503" s="507"/>
      <c r="FA503" s="507"/>
      <c r="FB503" s="507"/>
      <c r="FC503" s="507"/>
      <c r="FD503" s="507"/>
      <c r="FE503" s="507"/>
      <c r="FF503" s="507"/>
      <c r="FG503" s="507"/>
      <c r="FH503" s="507"/>
      <c r="FI503" s="507"/>
      <c r="FJ503" s="507"/>
      <c r="FK503" s="507"/>
      <c r="FL503" s="507"/>
      <c r="FM503" s="507"/>
      <c r="FN503" s="507"/>
      <c r="FO503" s="507"/>
      <c r="FP503" s="507"/>
      <c r="FQ503" s="507"/>
      <c r="FR503" s="507"/>
      <c r="FS503" s="507"/>
      <c r="FT503" s="507"/>
      <c r="FU503" s="507"/>
      <c r="FV503" s="507"/>
      <c r="FW503" s="507"/>
      <c r="FX503" s="507"/>
      <c r="FY503" s="507"/>
      <c r="FZ503" s="507"/>
      <c r="GA503" s="507"/>
      <c r="GB503" s="507"/>
      <c r="GC503" s="507"/>
      <c r="GD503" s="507"/>
      <c r="GE503" s="507"/>
      <c r="GF503" s="507"/>
      <c r="GG503" s="507"/>
      <c r="GH503" s="507"/>
      <c r="GI503" s="507"/>
      <c r="GJ503" s="507"/>
      <c r="GK503" s="507"/>
      <c r="GL503" s="507"/>
      <c r="GM503" s="507"/>
      <c r="GN503" s="507"/>
      <c r="GO503" s="507"/>
      <c r="GP503" s="507"/>
      <c r="GQ503" s="507"/>
      <c r="GR503" s="507"/>
      <c r="GS503" s="507"/>
      <c r="GT503" s="507"/>
      <c r="GU503" s="507"/>
      <c r="GV503" s="507"/>
      <c r="GW503" s="507"/>
      <c r="GX503" s="507"/>
      <c r="GY503" s="507"/>
      <c r="GZ503" s="507"/>
      <c r="HA503" s="507"/>
      <c r="HB503" s="507"/>
      <c r="HC503" s="507"/>
      <c r="HD503" s="507"/>
      <c r="HE503" s="507"/>
      <c r="HF503" s="507"/>
      <c r="HG503" s="507"/>
      <c r="HH503" s="507"/>
      <c r="HI503" s="507"/>
      <c r="HJ503" s="507"/>
      <c r="HK503" s="507"/>
      <c r="HL503" s="507"/>
      <c r="HM503" s="507"/>
      <c r="HN503" s="507"/>
      <c r="HO503" s="507"/>
      <c r="HP503" s="507"/>
      <c r="HQ503" s="507"/>
      <c r="HR503" s="507"/>
      <c r="HS503" s="507"/>
      <c r="HT503" s="507"/>
      <c r="HU503" s="507"/>
      <c r="HV503" s="507"/>
      <c r="HW503" s="507"/>
      <c r="HX503" s="507"/>
      <c r="HY503" s="507"/>
      <c r="HZ503" s="507"/>
      <c r="IA503" s="507"/>
      <c r="IB503" s="507"/>
      <c r="IC503" s="507"/>
      <c r="ID503" s="507"/>
      <c r="IE503" s="507"/>
      <c r="IF503" s="507"/>
      <c r="IG503" s="507"/>
      <c r="IH503" s="507"/>
      <c r="II503" s="507"/>
      <c r="IJ503" s="507"/>
      <c r="IK503" s="507"/>
      <c r="IL503" s="507"/>
      <c r="IM503" s="507"/>
      <c r="IN503" s="507"/>
      <c r="IO503" s="507"/>
      <c r="IP503" s="507"/>
      <c r="IQ503" s="507"/>
      <c r="IR503" s="507"/>
      <c r="IS503" s="507"/>
      <c r="IT503" s="507"/>
      <c r="IU503" s="507"/>
      <c r="IV503" s="507"/>
      <c r="IW503" s="507"/>
    </row>
    <row r="504" customFormat="false" ht="12.75" hidden="false" customHeight="false" outlineLevel="1" collapsed="false">
      <c r="A504" s="477"/>
      <c r="B504" s="503"/>
      <c r="C504" s="503"/>
      <c r="D504" s="503"/>
      <c r="E504" s="503"/>
      <c r="F504" s="503"/>
      <c r="G504" s="503"/>
      <c r="H504" s="503"/>
      <c r="I504" s="503"/>
      <c r="J504" s="503"/>
      <c r="K504" s="503"/>
      <c r="L504" s="503"/>
      <c r="M504" s="503"/>
      <c r="N504" s="503"/>
      <c r="O504" s="503"/>
      <c r="P504" s="503"/>
      <c r="Q504" s="503"/>
      <c r="R504" s="503"/>
      <c r="S504" s="503"/>
      <c r="T504" s="503"/>
      <c r="U504" s="503"/>
      <c r="V504" s="496"/>
      <c r="W504" s="496"/>
      <c r="X504" s="496"/>
      <c r="Y504" s="496"/>
      <c r="Z504" s="496"/>
      <c r="AA504" s="496"/>
      <c r="AB504" s="496"/>
      <c r="AC504" s="496"/>
      <c r="AD504" s="496"/>
      <c r="AE504" s="496"/>
      <c r="AF504" s="496"/>
      <c r="AG504" s="496"/>
      <c r="AH504" s="496"/>
      <c r="AI504" s="496"/>
      <c r="AJ504" s="496"/>
      <c r="AK504" s="496"/>
      <c r="AL504" s="496"/>
      <c r="AM504" s="496"/>
      <c r="AN504" s="496"/>
      <c r="AO504" s="496"/>
      <c r="AP504" s="496"/>
      <c r="AQ504" s="496"/>
      <c r="AR504" s="496"/>
      <c r="AS504" s="496"/>
      <c r="AT504" s="496"/>
      <c r="AU504" s="496"/>
      <c r="AV504" s="496"/>
      <c r="AW504" s="496"/>
      <c r="AX504" s="496"/>
      <c r="AY504" s="496"/>
      <c r="AZ504" s="496"/>
      <c r="BA504" s="496"/>
      <c r="BB504" s="496"/>
      <c r="BC504" s="496"/>
      <c r="BD504" s="496"/>
      <c r="BE504" s="496"/>
      <c r="BF504" s="496"/>
      <c r="BG504" s="496"/>
      <c r="BH504" s="496"/>
      <c r="BI504" s="496"/>
      <c r="BJ504" s="496"/>
      <c r="BK504" s="496"/>
      <c r="BL504" s="496"/>
      <c r="BM504" s="496"/>
      <c r="BN504" s="496"/>
      <c r="BO504" s="496"/>
      <c r="BP504" s="496"/>
      <c r="BQ504" s="496"/>
      <c r="BR504" s="496"/>
      <c r="BS504" s="496"/>
      <c r="BT504" s="496"/>
      <c r="BU504" s="496"/>
      <c r="BV504" s="496"/>
      <c r="BW504" s="496"/>
      <c r="BX504" s="496"/>
      <c r="BY504" s="496"/>
      <c r="BZ504" s="496"/>
      <c r="CA504" s="496"/>
      <c r="CB504" s="496"/>
      <c r="CC504" s="496"/>
      <c r="CD504" s="496"/>
      <c r="CE504" s="496"/>
      <c r="CF504" s="496"/>
      <c r="CG504" s="496"/>
      <c r="CH504" s="496"/>
      <c r="CI504" s="496"/>
      <c r="CJ504" s="496"/>
      <c r="CK504" s="496"/>
      <c r="CL504" s="496"/>
      <c r="CM504" s="496"/>
      <c r="CN504" s="496"/>
      <c r="CO504" s="496"/>
      <c r="CP504" s="496"/>
      <c r="CQ504" s="496"/>
      <c r="CR504" s="496"/>
      <c r="CS504" s="496"/>
      <c r="CT504" s="496"/>
      <c r="CU504" s="496"/>
      <c r="CV504" s="496"/>
      <c r="CW504" s="496"/>
      <c r="CX504" s="496"/>
      <c r="CY504" s="496"/>
      <c r="CZ504" s="496"/>
      <c r="DA504" s="496"/>
      <c r="DB504" s="496"/>
      <c r="DC504" s="496"/>
      <c r="DD504" s="496"/>
      <c r="DE504" s="496"/>
      <c r="DF504" s="496"/>
      <c r="DG504" s="496"/>
      <c r="DH504" s="496"/>
      <c r="DI504" s="496"/>
      <c r="DJ504" s="496"/>
      <c r="DK504" s="496"/>
      <c r="DL504" s="496"/>
      <c r="DM504" s="496"/>
      <c r="DN504" s="496"/>
      <c r="DO504" s="496"/>
      <c r="DP504" s="496"/>
      <c r="DQ504" s="496"/>
      <c r="DR504" s="496"/>
      <c r="DS504" s="496"/>
      <c r="DT504" s="496"/>
      <c r="DU504" s="496"/>
      <c r="DV504" s="496"/>
      <c r="DW504" s="496"/>
      <c r="DX504" s="496"/>
      <c r="DY504" s="496"/>
      <c r="DZ504" s="496"/>
      <c r="EA504" s="496"/>
      <c r="EB504" s="496"/>
      <c r="EC504" s="496"/>
      <c r="ED504" s="496"/>
      <c r="EE504" s="496"/>
      <c r="EF504" s="496"/>
      <c r="EG504" s="496"/>
      <c r="EH504" s="496"/>
      <c r="EI504" s="496"/>
      <c r="EJ504" s="496"/>
      <c r="EK504" s="496"/>
      <c r="EL504" s="496"/>
      <c r="EM504" s="496"/>
      <c r="EN504" s="496"/>
      <c r="EO504" s="496"/>
      <c r="EP504" s="496"/>
      <c r="EQ504" s="496"/>
      <c r="ER504" s="496"/>
      <c r="ES504" s="496"/>
      <c r="ET504" s="496"/>
      <c r="EU504" s="496"/>
      <c r="EV504" s="496"/>
      <c r="EW504" s="496"/>
      <c r="EX504" s="496"/>
      <c r="EY504" s="496"/>
      <c r="EZ504" s="496"/>
      <c r="FA504" s="496"/>
      <c r="FB504" s="496"/>
      <c r="FC504" s="496"/>
      <c r="FD504" s="496"/>
      <c r="FE504" s="496"/>
      <c r="FF504" s="496"/>
      <c r="FG504" s="496"/>
      <c r="FH504" s="496"/>
      <c r="FI504" s="496"/>
      <c r="FJ504" s="496"/>
      <c r="FK504" s="496"/>
      <c r="FL504" s="496"/>
      <c r="FM504" s="496"/>
      <c r="FN504" s="496"/>
      <c r="FO504" s="496"/>
      <c r="FP504" s="496"/>
      <c r="FQ504" s="496"/>
      <c r="FR504" s="496"/>
      <c r="FS504" s="496"/>
      <c r="FT504" s="496"/>
      <c r="FU504" s="496"/>
      <c r="FV504" s="496"/>
      <c r="FW504" s="496"/>
      <c r="FX504" s="496"/>
      <c r="FY504" s="496"/>
      <c r="FZ504" s="496"/>
      <c r="GA504" s="496"/>
      <c r="GB504" s="496"/>
      <c r="GC504" s="496"/>
      <c r="GD504" s="496"/>
      <c r="GE504" s="496"/>
      <c r="GF504" s="496"/>
      <c r="GG504" s="496"/>
      <c r="GH504" s="496"/>
      <c r="GI504" s="496"/>
      <c r="GJ504" s="496"/>
      <c r="GK504" s="496"/>
      <c r="GL504" s="496"/>
      <c r="GM504" s="496"/>
      <c r="GN504" s="496"/>
      <c r="GO504" s="496"/>
      <c r="GP504" s="496"/>
      <c r="GQ504" s="496"/>
      <c r="GR504" s="496"/>
      <c r="GS504" s="496"/>
      <c r="GT504" s="496"/>
      <c r="GU504" s="496"/>
      <c r="GV504" s="496"/>
      <c r="GW504" s="496"/>
      <c r="GX504" s="496"/>
      <c r="GY504" s="496"/>
      <c r="GZ504" s="496"/>
      <c r="HA504" s="496"/>
      <c r="HB504" s="496"/>
      <c r="HC504" s="496"/>
      <c r="HD504" s="496"/>
      <c r="HE504" s="496"/>
      <c r="HF504" s="496"/>
      <c r="HG504" s="496"/>
      <c r="HH504" s="496"/>
      <c r="HI504" s="496"/>
      <c r="HJ504" s="496"/>
      <c r="HK504" s="496"/>
      <c r="HL504" s="496"/>
      <c r="HM504" s="496"/>
      <c r="HN504" s="496"/>
      <c r="HO504" s="496"/>
      <c r="HP504" s="496"/>
      <c r="HQ504" s="496"/>
      <c r="HR504" s="496"/>
      <c r="HS504" s="496"/>
      <c r="HT504" s="496"/>
      <c r="HU504" s="496"/>
      <c r="HV504" s="496"/>
      <c r="HW504" s="496"/>
      <c r="HX504" s="496"/>
      <c r="HY504" s="496"/>
      <c r="HZ504" s="496"/>
      <c r="IA504" s="496"/>
      <c r="IB504" s="496"/>
      <c r="IC504" s="496"/>
      <c r="ID504" s="496"/>
      <c r="IE504" s="496"/>
      <c r="IF504" s="496"/>
      <c r="IG504" s="496"/>
      <c r="IH504" s="496"/>
      <c r="II504" s="496"/>
      <c r="IJ504" s="496"/>
      <c r="IK504" s="496"/>
      <c r="IL504" s="496"/>
      <c r="IM504" s="496"/>
      <c r="IN504" s="496"/>
      <c r="IO504" s="496"/>
      <c r="IP504" s="496"/>
      <c r="IQ504" s="496"/>
      <c r="IR504" s="496"/>
      <c r="IS504" s="496"/>
      <c r="IT504" s="496"/>
      <c r="IU504" s="496"/>
      <c r="IV504" s="496"/>
      <c r="IW504" s="496"/>
    </row>
    <row r="505" customFormat="false" ht="12.75" hidden="false" customHeight="false" outlineLevel="1" collapsed="false">
      <c r="A505" s="508"/>
      <c r="B505" s="503"/>
      <c r="C505" s="503"/>
      <c r="D505" s="503"/>
      <c r="E505" s="503"/>
      <c r="F505" s="503"/>
      <c r="G505" s="503"/>
      <c r="H505" s="503"/>
      <c r="I505" s="503"/>
      <c r="J505" s="503"/>
      <c r="K505" s="503"/>
      <c r="L505" s="503"/>
      <c r="M505" s="503"/>
      <c r="N505" s="503"/>
      <c r="O505" s="503"/>
      <c r="P505" s="503"/>
      <c r="Q505" s="503"/>
      <c r="R505" s="503"/>
      <c r="S505" s="503"/>
      <c r="T505" s="503"/>
      <c r="U505" s="503"/>
      <c r="V505" s="507"/>
      <c r="W505" s="507"/>
      <c r="X505" s="507"/>
      <c r="Y505" s="507"/>
      <c r="Z505" s="507"/>
      <c r="AA505" s="507"/>
      <c r="AB505" s="507"/>
      <c r="AC505" s="507"/>
      <c r="AD505" s="507"/>
      <c r="AE505" s="507"/>
      <c r="AF505" s="507"/>
      <c r="AG505" s="507"/>
      <c r="AH505" s="507"/>
      <c r="AI505" s="507"/>
      <c r="AJ505" s="507"/>
      <c r="AK505" s="507"/>
      <c r="AL505" s="507"/>
      <c r="AM505" s="507"/>
      <c r="AN505" s="507"/>
      <c r="AO505" s="507"/>
      <c r="AP505" s="507"/>
      <c r="AQ505" s="507"/>
      <c r="AR505" s="507"/>
      <c r="AS505" s="507"/>
      <c r="AT505" s="507"/>
      <c r="AU505" s="507"/>
      <c r="AV505" s="507"/>
      <c r="AW505" s="507"/>
      <c r="AX505" s="507"/>
      <c r="AY505" s="507"/>
      <c r="AZ505" s="507"/>
      <c r="BA505" s="507"/>
      <c r="BB505" s="507"/>
      <c r="BC505" s="507"/>
      <c r="BD505" s="507"/>
      <c r="BE505" s="507"/>
      <c r="BF505" s="507"/>
      <c r="BG505" s="507"/>
      <c r="BH505" s="507"/>
      <c r="BI505" s="507"/>
      <c r="BJ505" s="507"/>
      <c r="BK505" s="507"/>
      <c r="BL505" s="507"/>
      <c r="BM505" s="507"/>
      <c r="BN505" s="507"/>
      <c r="BO505" s="507"/>
      <c r="BP505" s="507"/>
      <c r="BQ505" s="507"/>
      <c r="BR505" s="507"/>
      <c r="BS505" s="507"/>
      <c r="BT505" s="507"/>
      <c r="BU505" s="507"/>
      <c r="BV505" s="507"/>
      <c r="BW505" s="507"/>
      <c r="BX505" s="507"/>
      <c r="BY505" s="507"/>
      <c r="BZ505" s="507"/>
      <c r="CA505" s="507"/>
      <c r="CB505" s="507"/>
      <c r="CC505" s="507"/>
      <c r="CD505" s="507"/>
      <c r="CE505" s="507"/>
      <c r="CF505" s="507"/>
      <c r="CG505" s="507"/>
      <c r="CH505" s="507"/>
      <c r="CI505" s="507"/>
      <c r="CJ505" s="507"/>
      <c r="CK505" s="507"/>
      <c r="CL505" s="507"/>
      <c r="CM505" s="507"/>
      <c r="CN505" s="507"/>
      <c r="CO505" s="507"/>
      <c r="CP505" s="507"/>
      <c r="CQ505" s="507"/>
      <c r="CR505" s="507"/>
      <c r="CS505" s="507"/>
      <c r="CT505" s="507"/>
      <c r="CU505" s="507"/>
      <c r="CV505" s="507"/>
      <c r="CW505" s="507"/>
      <c r="CX505" s="507"/>
      <c r="CY505" s="507"/>
      <c r="CZ505" s="507"/>
      <c r="DA505" s="507"/>
      <c r="DB505" s="507"/>
      <c r="DC505" s="507"/>
      <c r="DD505" s="507"/>
      <c r="DE505" s="507"/>
      <c r="DF505" s="507"/>
      <c r="DG505" s="507"/>
      <c r="DH505" s="507"/>
      <c r="DI505" s="507"/>
      <c r="DJ505" s="507"/>
      <c r="DK505" s="507"/>
      <c r="DL505" s="507"/>
      <c r="DM505" s="507"/>
      <c r="DN505" s="507"/>
      <c r="DO505" s="507"/>
      <c r="DP505" s="507"/>
      <c r="DQ505" s="507"/>
      <c r="DR505" s="507"/>
      <c r="DS505" s="507"/>
      <c r="DT505" s="507"/>
      <c r="DU505" s="507"/>
      <c r="DV505" s="507"/>
      <c r="DW505" s="507"/>
      <c r="DX505" s="507"/>
      <c r="DY505" s="507"/>
      <c r="DZ505" s="507"/>
      <c r="EA505" s="507"/>
      <c r="EB505" s="507"/>
      <c r="EC505" s="507"/>
      <c r="ED505" s="507"/>
      <c r="EE505" s="507"/>
      <c r="EF505" s="507"/>
      <c r="EG505" s="507"/>
      <c r="EH505" s="507"/>
      <c r="EI505" s="507"/>
      <c r="EJ505" s="507"/>
      <c r="EK505" s="507"/>
      <c r="EL505" s="507"/>
      <c r="EM505" s="507"/>
      <c r="EN505" s="507"/>
      <c r="EO505" s="507"/>
      <c r="EP505" s="507"/>
      <c r="EQ505" s="507"/>
      <c r="ER505" s="507"/>
      <c r="ES505" s="507"/>
      <c r="ET505" s="507"/>
      <c r="EU505" s="507"/>
      <c r="EV505" s="507"/>
      <c r="EW505" s="507"/>
      <c r="EX505" s="507"/>
      <c r="EY505" s="507"/>
      <c r="EZ505" s="507"/>
      <c r="FA505" s="507"/>
      <c r="FB505" s="507"/>
      <c r="FC505" s="507"/>
      <c r="FD505" s="507"/>
      <c r="FE505" s="507"/>
      <c r="FF505" s="507"/>
      <c r="FG505" s="507"/>
      <c r="FH505" s="507"/>
      <c r="FI505" s="507"/>
      <c r="FJ505" s="507"/>
      <c r="FK505" s="507"/>
      <c r="FL505" s="507"/>
      <c r="FM505" s="507"/>
      <c r="FN505" s="507"/>
      <c r="FO505" s="507"/>
      <c r="FP505" s="507"/>
      <c r="FQ505" s="507"/>
      <c r="FR505" s="507"/>
      <c r="FS505" s="507"/>
      <c r="FT505" s="507"/>
      <c r="FU505" s="507"/>
      <c r="FV505" s="507"/>
      <c r="FW505" s="507"/>
      <c r="FX505" s="507"/>
      <c r="FY505" s="507"/>
      <c r="FZ505" s="507"/>
      <c r="GA505" s="507"/>
      <c r="GB505" s="507"/>
      <c r="GC505" s="507"/>
      <c r="GD505" s="507"/>
      <c r="GE505" s="507"/>
      <c r="GF505" s="507"/>
      <c r="GG505" s="507"/>
      <c r="GH505" s="507"/>
      <c r="GI505" s="507"/>
      <c r="GJ505" s="507"/>
      <c r="GK505" s="507"/>
      <c r="GL505" s="507"/>
      <c r="GM505" s="507"/>
      <c r="GN505" s="507"/>
      <c r="GO505" s="507"/>
      <c r="GP505" s="507"/>
      <c r="GQ505" s="507"/>
      <c r="GR505" s="507"/>
      <c r="GS505" s="507"/>
      <c r="GT505" s="507"/>
      <c r="GU505" s="507"/>
      <c r="GV505" s="507"/>
      <c r="GW505" s="507"/>
      <c r="GX505" s="507"/>
      <c r="GY505" s="507"/>
      <c r="GZ505" s="507"/>
      <c r="HA505" s="507"/>
      <c r="HB505" s="507"/>
      <c r="HC505" s="507"/>
      <c r="HD505" s="507"/>
      <c r="HE505" s="507"/>
      <c r="HF505" s="507"/>
      <c r="HG505" s="507"/>
      <c r="HH505" s="507"/>
      <c r="HI505" s="507"/>
      <c r="HJ505" s="507"/>
      <c r="HK505" s="507"/>
      <c r="HL505" s="507"/>
      <c r="HM505" s="507"/>
      <c r="HN505" s="507"/>
      <c r="HO505" s="507"/>
      <c r="HP505" s="507"/>
      <c r="HQ505" s="507"/>
      <c r="HR505" s="507"/>
      <c r="HS505" s="507"/>
      <c r="HT505" s="507"/>
      <c r="HU505" s="507"/>
      <c r="HV505" s="507"/>
      <c r="HW505" s="507"/>
      <c r="HX505" s="507"/>
      <c r="HY505" s="507"/>
      <c r="HZ505" s="507"/>
      <c r="IA505" s="507"/>
      <c r="IB505" s="507"/>
      <c r="IC505" s="507"/>
      <c r="ID505" s="507"/>
      <c r="IE505" s="507"/>
      <c r="IF505" s="507"/>
      <c r="IG505" s="507"/>
      <c r="IH505" s="507"/>
      <c r="II505" s="507"/>
      <c r="IJ505" s="507"/>
      <c r="IK505" s="507"/>
      <c r="IL505" s="507"/>
      <c r="IM505" s="507"/>
      <c r="IN505" s="507"/>
      <c r="IO505" s="507"/>
      <c r="IP505" s="507"/>
      <c r="IQ505" s="507"/>
      <c r="IR505" s="507"/>
      <c r="IS505" s="507"/>
      <c r="IT505" s="507"/>
      <c r="IU505" s="507"/>
      <c r="IV505" s="507"/>
      <c r="IW505" s="507"/>
    </row>
    <row r="506" customFormat="false" ht="12.75" hidden="false" customHeight="false" outlineLevel="1" collapsed="false">
      <c r="A506" s="477"/>
      <c r="B506" s="503"/>
      <c r="C506" s="503"/>
      <c r="D506" s="503"/>
      <c r="E506" s="503"/>
      <c r="F506" s="503"/>
      <c r="G506" s="503"/>
      <c r="H506" s="503"/>
      <c r="I506" s="503"/>
      <c r="J506" s="503"/>
      <c r="K506" s="503"/>
      <c r="L506" s="503"/>
      <c r="M506" s="503"/>
      <c r="N506" s="503"/>
      <c r="O506" s="503"/>
      <c r="P506" s="503"/>
      <c r="Q506" s="503"/>
      <c r="R506" s="503"/>
      <c r="S506" s="503"/>
      <c r="T506" s="503"/>
      <c r="U506" s="503"/>
      <c r="V506" s="496"/>
      <c r="W506" s="496"/>
      <c r="X506" s="496"/>
      <c r="Y506" s="496"/>
      <c r="Z506" s="496"/>
      <c r="AA506" s="496"/>
      <c r="AB506" s="496"/>
      <c r="AC506" s="496"/>
      <c r="AD506" s="496"/>
      <c r="AE506" s="496"/>
      <c r="AF506" s="496"/>
      <c r="AG506" s="496"/>
      <c r="AH506" s="496"/>
      <c r="AI506" s="496"/>
      <c r="AJ506" s="496"/>
      <c r="AK506" s="496"/>
      <c r="AL506" s="496"/>
      <c r="AM506" s="496"/>
      <c r="AN506" s="496"/>
      <c r="AO506" s="496"/>
      <c r="AP506" s="496"/>
      <c r="AQ506" s="496"/>
      <c r="AR506" s="496"/>
      <c r="AS506" s="496"/>
      <c r="AT506" s="496"/>
      <c r="AU506" s="496"/>
      <c r="AV506" s="496"/>
      <c r="AW506" s="496"/>
      <c r="AX506" s="496"/>
      <c r="AY506" s="496"/>
      <c r="AZ506" s="496"/>
      <c r="BA506" s="496"/>
      <c r="BB506" s="496"/>
      <c r="BC506" s="496"/>
      <c r="BD506" s="496"/>
      <c r="BE506" s="496"/>
      <c r="BF506" s="496"/>
      <c r="BG506" s="496"/>
      <c r="BH506" s="496"/>
      <c r="BI506" s="496"/>
      <c r="BJ506" s="496"/>
      <c r="BK506" s="496"/>
      <c r="BL506" s="496"/>
      <c r="BM506" s="496"/>
      <c r="BN506" s="496"/>
      <c r="BO506" s="496"/>
      <c r="BP506" s="496"/>
      <c r="BQ506" s="496"/>
      <c r="BR506" s="496"/>
      <c r="BS506" s="496"/>
      <c r="BT506" s="496"/>
      <c r="BU506" s="496"/>
      <c r="BV506" s="496"/>
      <c r="BW506" s="496"/>
      <c r="BX506" s="496"/>
      <c r="BY506" s="496"/>
      <c r="BZ506" s="496"/>
      <c r="CA506" s="496"/>
      <c r="CB506" s="496"/>
      <c r="CC506" s="496"/>
      <c r="CD506" s="496"/>
      <c r="CE506" s="496"/>
      <c r="CF506" s="496"/>
      <c r="CG506" s="496"/>
      <c r="CH506" s="496"/>
      <c r="CI506" s="496"/>
      <c r="CJ506" s="496"/>
      <c r="CK506" s="496"/>
      <c r="CL506" s="496"/>
      <c r="CM506" s="496"/>
      <c r="CN506" s="496"/>
      <c r="CO506" s="496"/>
      <c r="CP506" s="496"/>
      <c r="CQ506" s="496"/>
      <c r="CR506" s="496"/>
      <c r="CS506" s="496"/>
      <c r="CT506" s="496"/>
      <c r="CU506" s="496"/>
      <c r="CV506" s="496"/>
      <c r="CW506" s="496"/>
      <c r="CX506" s="496"/>
      <c r="CY506" s="496"/>
      <c r="CZ506" s="496"/>
      <c r="DA506" s="496"/>
      <c r="DB506" s="496"/>
      <c r="DC506" s="496"/>
      <c r="DD506" s="496"/>
      <c r="DE506" s="496"/>
      <c r="DF506" s="496"/>
      <c r="DG506" s="496"/>
      <c r="DH506" s="496"/>
      <c r="DI506" s="496"/>
      <c r="DJ506" s="496"/>
      <c r="DK506" s="496"/>
      <c r="DL506" s="496"/>
      <c r="DM506" s="496"/>
      <c r="DN506" s="496"/>
      <c r="DO506" s="496"/>
      <c r="DP506" s="496"/>
      <c r="DQ506" s="496"/>
      <c r="DR506" s="496"/>
      <c r="DS506" s="496"/>
      <c r="DT506" s="496"/>
      <c r="DU506" s="496"/>
      <c r="DV506" s="496"/>
      <c r="DW506" s="496"/>
      <c r="DX506" s="496"/>
      <c r="DY506" s="496"/>
      <c r="DZ506" s="496"/>
      <c r="EA506" s="496"/>
      <c r="EB506" s="496"/>
      <c r="EC506" s="496"/>
      <c r="ED506" s="496"/>
      <c r="EE506" s="496"/>
      <c r="EF506" s="496"/>
      <c r="EG506" s="496"/>
      <c r="EH506" s="496"/>
      <c r="EI506" s="496"/>
      <c r="EJ506" s="496"/>
      <c r="EK506" s="496"/>
      <c r="EL506" s="496"/>
      <c r="EM506" s="496"/>
      <c r="EN506" s="496"/>
      <c r="EO506" s="496"/>
      <c r="EP506" s="496"/>
      <c r="EQ506" s="496"/>
      <c r="ER506" s="496"/>
      <c r="ES506" s="496"/>
      <c r="ET506" s="496"/>
      <c r="EU506" s="496"/>
      <c r="EV506" s="496"/>
      <c r="EW506" s="496"/>
      <c r="EX506" s="496"/>
      <c r="EY506" s="496"/>
      <c r="EZ506" s="496"/>
      <c r="FA506" s="496"/>
      <c r="FB506" s="496"/>
      <c r="FC506" s="496"/>
      <c r="FD506" s="496"/>
      <c r="FE506" s="496"/>
      <c r="FF506" s="496"/>
      <c r="FG506" s="496"/>
      <c r="FH506" s="496"/>
      <c r="FI506" s="496"/>
      <c r="FJ506" s="496"/>
      <c r="FK506" s="496"/>
      <c r="FL506" s="496"/>
      <c r="FM506" s="496"/>
      <c r="FN506" s="496"/>
      <c r="FO506" s="496"/>
      <c r="FP506" s="496"/>
      <c r="FQ506" s="496"/>
      <c r="FR506" s="496"/>
      <c r="FS506" s="496"/>
      <c r="FT506" s="496"/>
      <c r="FU506" s="496"/>
      <c r="FV506" s="496"/>
      <c r="FW506" s="496"/>
      <c r="FX506" s="496"/>
      <c r="FY506" s="496"/>
      <c r="FZ506" s="496"/>
      <c r="GA506" s="496"/>
      <c r="GB506" s="496"/>
      <c r="GC506" s="496"/>
      <c r="GD506" s="496"/>
      <c r="GE506" s="496"/>
      <c r="GF506" s="496"/>
      <c r="GG506" s="496"/>
      <c r="GH506" s="496"/>
      <c r="GI506" s="496"/>
      <c r="GJ506" s="496"/>
      <c r="GK506" s="496"/>
      <c r="GL506" s="496"/>
      <c r="GM506" s="496"/>
      <c r="GN506" s="496"/>
      <c r="GO506" s="496"/>
      <c r="GP506" s="496"/>
      <c r="GQ506" s="496"/>
      <c r="GR506" s="496"/>
      <c r="GS506" s="496"/>
      <c r="GT506" s="496"/>
      <c r="GU506" s="496"/>
      <c r="GV506" s="496"/>
      <c r="GW506" s="496"/>
      <c r="GX506" s="496"/>
      <c r="GY506" s="496"/>
      <c r="GZ506" s="496"/>
      <c r="HA506" s="496"/>
      <c r="HB506" s="496"/>
      <c r="HC506" s="496"/>
      <c r="HD506" s="496"/>
      <c r="HE506" s="496"/>
      <c r="HF506" s="496"/>
      <c r="HG506" s="496"/>
      <c r="HH506" s="496"/>
      <c r="HI506" s="496"/>
      <c r="HJ506" s="496"/>
      <c r="HK506" s="496"/>
      <c r="HL506" s="496"/>
      <c r="HM506" s="496"/>
      <c r="HN506" s="496"/>
      <c r="HO506" s="496"/>
      <c r="HP506" s="496"/>
      <c r="HQ506" s="496"/>
      <c r="HR506" s="496"/>
      <c r="HS506" s="496"/>
      <c r="HT506" s="496"/>
      <c r="HU506" s="496"/>
      <c r="HV506" s="496"/>
      <c r="HW506" s="496"/>
      <c r="HX506" s="496"/>
      <c r="HY506" s="496"/>
      <c r="HZ506" s="496"/>
      <c r="IA506" s="496"/>
      <c r="IB506" s="496"/>
      <c r="IC506" s="496"/>
      <c r="ID506" s="496"/>
      <c r="IE506" s="496"/>
      <c r="IF506" s="496"/>
      <c r="IG506" s="496"/>
      <c r="IH506" s="496"/>
      <c r="II506" s="496"/>
      <c r="IJ506" s="496"/>
      <c r="IK506" s="496"/>
      <c r="IL506" s="496"/>
      <c r="IM506" s="496"/>
      <c r="IN506" s="496"/>
      <c r="IO506" s="496"/>
      <c r="IP506" s="496"/>
      <c r="IQ506" s="496"/>
      <c r="IR506" s="496"/>
      <c r="IS506" s="496"/>
      <c r="IT506" s="496"/>
      <c r="IU506" s="496"/>
      <c r="IV506" s="496"/>
      <c r="IW506" s="496"/>
    </row>
    <row r="507" customFormat="false" ht="12.75" hidden="false" customHeight="false" outlineLevel="1" collapsed="false">
      <c r="A507" s="477"/>
      <c r="B507" s="503"/>
      <c r="C507" s="503"/>
      <c r="D507" s="503"/>
      <c r="E507" s="503"/>
      <c r="F507" s="503"/>
      <c r="G507" s="503"/>
      <c r="H507" s="503"/>
      <c r="I507" s="503"/>
      <c r="J507" s="503"/>
      <c r="K507" s="503"/>
      <c r="L507" s="503"/>
      <c r="M507" s="503"/>
      <c r="N507" s="503"/>
      <c r="O507" s="503"/>
      <c r="P507" s="503"/>
      <c r="Q507" s="503"/>
      <c r="R507" s="503"/>
      <c r="S507" s="503"/>
      <c r="T507" s="503"/>
      <c r="U507" s="503"/>
      <c r="V507" s="496"/>
      <c r="W507" s="496"/>
      <c r="X507" s="496"/>
      <c r="Y507" s="496"/>
      <c r="Z507" s="496"/>
      <c r="AA507" s="496"/>
      <c r="AB507" s="496"/>
      <c r="AC507" s="496"/>
      <c r="AD507" s="496"/>
      <c r="AE507" s="496"/>
      <c r="AF507" s="496"/>
      <c r="AG507" s="496"/>
      <c r="AH507" s="496"/>
      <c r="AI507" s="496"/>
      <c r="AJ507" s="496"/>
      <c r="AK507" s="496"/>
      <c r="AL507" s="496"/>
      <c r="AM507" s="496"/>
      <c r="AN507" s="496"/>
      <c r="AO507" s="496"/>
      <c r="AP507" s="496"/>
      <c r="AQ507" s="496"/>
      <c r="AR507" s="496"/>
      <c r="AS507" s="496"/>
      <c r="AT507" s="496"/>
      <c r="AU507" s="496"/>
      <c r="AV507" s="496"/>
      <c r="AW507" s="496"/>
      <c r="AX507" s="496"/>
      <c r="AY507" s="496"/>
      <c r="AZ507" s="496"/>
      <c r="BA507" s="496"/>
      <c r="BB507" s="496"/>
      <c r="BC507" s="496"/>
      <c r="BD507" s="496"/>
      <c r="BE507" s="496"/>
      <c r="BF507" s="496"/>
      <c r="BG507" s="496"/>
      <c r="BH507" s="496"/>
      <c r="BI507" s="496"/>
      <c r="BJ507" s="496"/>
      <c r="BK507" s="496"/>
      <c r="BL507" s="496"/>
      <c r="BM507" s="496"/>
      <c r="BN507" s="496"/>
      <c r="BO507" s="496"/>
      <c r="BP507" s="496"/>
      <c r="BQ507" s="496"/>
      <c r="BR507" s="496"/>
      <c r="BS507" s="496"/>
      <c r="BT507" s="496"/>
      <c r="BU507" s="496"/>
      <c r="BV507" s="496"/>
      <c r="BW507" s="496"/>
      <c r="BX507" s="496"/>
      <c r="BY507" s="496"/>
      <c r="BZ507" s="496"/>
      <c r="CA507" s="496"/>
      <c r="CB507" s="496"/>
      <c r="CC507" s="496"/>
      <c r="CD507" s="496"/>
      <c r="CE507" s="496"/>
      <c r="CF507" s="496"/>
      <c r="CG507" s="496"/>
      <c r="CH507" s="496"/>
      <c r="CI507" s="496"/>
      <c r="CJ507" s="496"/>
      <c r="CK507" s="496"/>
      <c r="CL507" s="496"/>
      <c r="CM507" s="496"/>
      <c r="CN507" s="496"/>
      <c r="CO507" s="496"/>
      <c r="CP507" s="496"/>
      <c r="CQ507" s="496"/>
      <c r="CR507" s="496"/>
      <c r="CS507" s="496"/>
      <c r="CT507" s="496"/>
      <c r="CU507" s="496"/>
      <c r="CV507" s="496"/>
      <c r="CW507" s="496"/>
      <c r="CX507" s="496"/>
      <c r="CY507" s="496"/>
      <c r="CZ507" s="496"/>
      <c r="DA507" s="496"/>
      <c r="DB507" s="496"/>
      <c r="DC507" s="496"/>
      <c r="DD507" s="496"/>
      <c r="DE507" s="496"/>
      <c r="DF507" s="496"/>
      <c r="DG507" s="496"/>
      <c r="DH507" s="496"/>
      <c r="DI507" s="496"/>
      <c r="DJ507" s="496"/>
      <c r="DK507" s="496"/>
      <c r="DL507" s="496"/>
      <c r="DM507" s="496"/>
      <c r="DN507" s="496"/>
      <c r="DO507" s="496"/>
      <c r="DP507" s="496"/>
      <c r="DQ507" s="496"/>
      <c r="DR507" s="496"/>
      <c r="DS507" s="496"/>
      <c r="DT507" s="496"/>
      <c r="DU507" s="496"/>
      <c r="DV507" s="496"/>
      <c r="DW507" s="496"/>
      <c r="DX507" s="496"/>
      <c r="DY507" s="496"/>
      <c r="DZ507" s="496"/>
      <c r="EA507" s="496"/>
      <c r="EB507" s="496"/>
      <c r="EC507" s="496"/>
      <c r="ED507" s="496"/>
      <c r="EE507" s="496"/>
      <c r="EF507" s="496"/>
      <c r="EG507" s="496"/>
      <c r="EH507" s="496"/>
      <c r="EI507" s="496"/>
      <c r="EJ507" s="496"/>
      <c r="EK507" s="496"/>
      <c r="EL507" s="496"/>
      <c r="EM507" s="496"/>
      <c r="EN507" s="496"/>
      <c r="EO507" s="496"/>
      <c r="EP507" s="496"/>
      <c r="EQ507" s="496"/>
      <c r="ER507" s="496"/>
      <c r="ES507" s="496"/>
      <c r="ET507" s="496"/>
      <c r="EU507" s="496"/>
      <c r="EV507" s="496"/>
      <c r="EW507" s="496"/>
      <c r="EX507" s="496"/>
      <c r="EY507" s="496"/>
      <c r="EZ507" s="496"/>
      <c r="FA507" s="496"/>
      <c r="FB507" s="496"/>
      <c r="FC507" s="496"/>
      <c r="FD507" s="496"/>
      <c r="FE507" s="496"/>
      <c r="FF507" s="496"/>
      <c r="FG507" s="496"/>
      <c r="FH507" s="496"/>
      <c r="FI507" s="496"/>
      <c r="FJ507" s="496"/>
      <c r="FK507" s="496"/>
      <c r="FL507" s="496"/>
      <c r="FM507" s="496"/>
      <c r="FN507" s="496"/>
      <c r="FO507" s="496"/>
      <c r="FP507" s="496"/>
      <c r="FQ507" s="496"/>
      <c r="FR507" s="496"/>
      <c r="FS507" s="496"/>
      <c r="FT507" s="496"/>
      <c r="FU507" s="496"/>
      <c r="FV507" s="496"/>
      <c r="FW507" s="496"/>
      <c r="FX507" s="496"/>
      <c r="FY507" s="496"/>
      <c r="FZ507" s="496"/>
      <c r="GA507" s="496"/>
      <c r="GB507" s="496"/>
      <c r="GC507" s="496"/>
      <c r="GD507" s="496"/>
      <c r="GE507" s="496"/>
      <c r="GF507" s="496"/>
      <c r="GG507" s="496"/>
      <c r="GH507" s="496"/>
      <c r="GI507" s="496"/>
      <c r="GJ507" s="496"/>
      <c r="GK507" s="496"/>
      <c r="GL507" s="496"/>
      <c r="GM507" s="496"/>
      <c r="GN507" s="496"/>
      <c r="GO507" s="496"/>
      <c r="GP507" s="496"/>
      <c r="GQ507" s="496"/>
      <c r="GR507" s="496"/>
      <c r="GS507" s="496"/>
      <c r="GT507" s="496"/>
      <c r="GU507" s="496"/>
      <c r="GV507" s="496"/>
      <c r="GW507" s="496"/>
      <c r="GX507" s="496"/>
      <c r="GY507" s="496"/>
      <c r="GZ507" s="496"/>
      <c r="HA507" s="496"/>
      <c r="HB507" s="496"/>
      <c r="HC507" s="496"/>
      <c r="HD507" s="496"/>
      <c r="HE507" s="496"/>
      <c r="HF507" s="496"/>
      <c r="HG507" s="496"/>
      <c r="HH507" s="496"/>
      <c r="HI507" s="496"/>
      <c r="HJ507" s="496"/>
      <c r="HK507" s="496"/>
      <c r="HL507" s="496"/>
      <c r="HM507" s="496"/>
      <c r="HN507" s="496"/>
      <c r="HO507" s="496"/>
      <c r="HP507" s="496"/>
      <c r="HQ507" s="496"/>
      <c r="HR507" s="496"/>
      <c r="HS507" s="496"/>
      <c r="HT507" s="496"/>
      <c r="HU507" s="496"/>
      <c r="HV507" s="496"/>
      <c r="HW507" s="496"/>
      <c r="HX507" s="496"/>
      <c r="HY507" s="496"/>
      <c r="HZ507" s="496"/>
      <c r="IA507" s="496"/>
      <c r="IB507" s="496"/>
      <c r="IC507" s="496"/>
      <c r="ID507" s="496"/>
      <c r="IE507" s="496"/>
      <c r="IF507" s="496"/>
      <c r="IG507" s="496"/>
      <c r="IH507" s="496"/>
      <c r="II507" s="496"/>
      <c r="IJ507" s="496"/>
      <c r="IK507" s="496"/>
      <c r="IL507" s="496"/>
      <c r="IM507" s="496"/>
      <c r="IN507" s="496"/>
      <c r="IO507" s="496"/>
      <c r="IP507" s="496"/>
      <c r="IQ507" s="496"/>
      <c r="IR507" s="496"/>
      <c r="IS507" s="496"/>
      <c r="IT507" s="496"/>
      <c r="IU507" s="496"/>
      <c r="IV507" s="496"/>
      <c r="IW507" s="496"/>
    </row>
    <row r="508" customFormat="false" ht="12.75" hidden="false" customHeight="false" outlineLevel="1" collapsed="false">
      <c r="A508" s="477"/>
      <c r="B508" s="503"/>
      <c r="C508" s="503"/>
      <c r="D508" s="503"/>
      <c r="E508" s="503"/>
      <c r="F508" s="503"/>
      <c r="G508" s="503"/>
      <c r="H508" s="503"/>
      <c r="I508" s="503"/>
      <c r="J508" s="503"/>
      <c r="K508" s="503"/>
      <c r="L508" s="503"/>
      <c r="M508" s="503"/>
      <c r="N508" s="503"/>
      <c r="O508" s="503"/>
      <c r="P508" s="503"/>
      <c r="Q508" s="503"/>
      <c r="R508" s="503"/>
      <c r="S508" s="503"/>
      <c r="T508" s="503"/>
      <c r="U508" s="503"/>
      <c r="V508" s="496"/>
      <c r="W508" s="496"/>
      <c r="X508" s="496"/>
      <c r="Y508" s="496"/>
      <c r="Z508" s="496"/>
      <c r="AA508" s="496"/>
      <c r="AB508" s="496"/>
      <c r="AC508" s="496"/>
      <c r="AD508" s="496"/>
      <c r="AE508" s="496"/>
      <c r="AF508" s="496"/>
      <c r="AG508" s="496"/>
      <c r="AH508" s="496"/>
      <c r="AI508" s="496"/>
      <c r="AJ508" s="496"/>
      <c r="AK508" s="496"/>
      <c r="AL508" s="496"/>
      <c r="AM508" s="496"/>
      <c r="AN508" s="496"/>
      <c r="AO508" s="496"/>
      <c r="AP508" s="496"/>
      <c r="AQ508" s="496"/>
      <c r="AR508" s="496"/>
      <c r="AS508" s="496"/>
      <c r="AT508" s="496"/>
      <c r="AU508" s="496"/>
      <c r="AV508" s="496"/>
      <c r="AW508" s="496"/>
      <c r="AX508" s="496"/>
      <c r="AY508" s="496"/>
      <c r="AZ508" s="496"/>
      <c r="BA508" s="496"/>
      <c r="BB508" s="496"/>
      <c r="BC508" s="496"/>
      <c r="BD508" s="496"/>
      <c r="BE508" s="496"/>
      <c r="BF508" s="496"/>
      <c r="BG508" s="496"/>
      <c r="BH508" s="496"/>
      <c r="BI508" s="496"/>
      <c r="BJ508" s="496"/>
      <c r="BK508" s="496"/>
      <c r="BL508" s="496"/>
      <c r="BM508" s="496"/>
      <c r="BN508" s="496"/>
      <c r="BO508" s="496"/>
      <c r="BP508" s="496"/>
      <c r="BQ508" s="496"/>
      <c r="BR508" s="496"/>
      <c r="BS508" s="496"/>
      <c r="BT508" s="496"/>
      <c r="BU508" s="496"/>
      <c r="BV508" s="496"/>
      <c r="BW508" s="496"/>
      <c r="BX508" s="496"/>
      <c r="BY508" s="496"/>
      <c r="BZ508" s="496"/>
      <c r="CA508" s="496"/>
      <c r="CB508" s="496"/>
      <c r="CC508" s="496"/>
      <c r="CD508" s="496"/>
      <c r="CE508" s="496"/>
      <c r="CF508" s="496"/>
      <c r="CG508" s="496"/>
      <c r="CH508" s="496"/>
      <c r="CI508" s="496"/>
      <c r="CJ508" s="496"/>
      <c r="CK508" s="496"/>
      <c r="CL508" s="496"/>
      <c r="CM508" s="496"/>
      <c r="CN508" s="496"/>
      <c r="CO508" s="496"/>
      <c r="CP508" s="496"/>
      <c r="CQ508" s="496"/>
      <c r="CR508" s="496"/>
      <c r="CS508" s="496"/>
      <c r="CT508" s="496"/>
      <c r="CU508" s="496"/>
      <c r="CV508" s="496"/>
      <c r="CW508" s="496"/>
      <c r="CX508" s="496"/>
      <c r="CY508" s="496"/>
      <c r="CZ508" s="496"/>
      <c r="DA508" s="496"/>
      <c r="DB508" s="496"/>
      <c r="DC508" s="496"/>
      <c r="DD508" s="496"/>
      <c r="DE508" s="496"/>
      <c r="DF508" s="496"/>
      <c r="DG508" s="496"/>
      <c r="DH508" s="496"/>
      <c r="DI508" s="496"/>
      <c r="DJ508" s="496"/>
      <c r="DK508" s="496"/>
      <c r="DL508" s="496"/>
      <c r="DM508" s="496"/>
      <c r="DN508" s="496"/>
      <c r="DO508" s="496"/>
      <c r="DP508" s="496"/>
      <c r="DQ508" s="496"/>
      <c r="DR508" s="496"/>
      <c r="DS508" s="496"/>
      <c r="DT508" s="496"/>
      <c r="DU508" s="496"/>
      <c r="DV508" s="496"/>
      <c r="DW508" s="496"/>
      <c r="DX508" s="496"/>
      <c r="DY508" s="496"/>
      <c r="DZ508" s="496"/>
      <c r="EA508" s="496"/>
      <c r="EB508" s="496"/>
      <c r="EC508" s="496"/>
      <c r="ED508" s="496"/>
      <c r="EE508" s="496"/>
      <c r="EF508" s="496"/>
      <c r="EG508" s="496"/>
      <c r="EH508" s="496"/>
      <c r="EI508" s="496"/>
      <c r="EJ508" s="496"/>
      <c r="EK508" s="496"/>
      <c r="EL508" s="496"/>
      <c r="EM508" s="496"/>
      <c r="EN508" s="496"/>
      <c r="EO508" s="496"/>
      <c r="EP508" s="496"/>
      <c r="EQ508" s="496"/>
      <c r="ER508" s="496"/>
      <c r="ES508" s="496"/>
      <c r="ET508" s="496"/>
      <c r="EU508" s="496"/>
      <c r="EV508" s="496"/>
      <c r="EW508" s="496"/>
      <c r="EX508" s="496"/>
      <c r="EY508" s="496"/>
      <c r="EZ508" s="496"/>
      <c r="FA508" s="496"/>
      <c r="FB508" s="496"/>
      <c r="FC508" s="496"/>
      <c r="FD508" s="496"/>
      <c r="FE508" s="496"/>
      <c r="FF508" s="496"/>
      <c r="FG508" s="496"/>
      <c r="FH508" s="496"/>
      <c r="FI508" s="496"/>
      <c r="FJ508" s="496"/>
      <c r="FK508" s="496"/>
      <c r="FL508" s="496"/>
      <c r="FM508" s="496"/>
      <c r="FN508" s="496"/>
      <c r="FO508" s="496"/>
      <c r="FP508" s="496"/>
      <c r="FQ508" s="496"/>
      <c r="FR508" s="496"/>
      <c r="FS508" s="496"/>
      <c r="FT508" s="496"/>
      <c r="FU508" s="496"/>
      <c r="FV508" s="496"/>
      <c r="FW508" s="496"/>
      <c r="FX508" s="496"/>
      <c r="FY508" s="496"/>
      <c r="FZ508" s="496"/>
      <c r="GA508" s="496"/>
      <c r="GB508" s="496"/>
      <c r="GC508" s="496"/>
      <c r="GD508" s="496"/>
      <c r="GE508" s="496"/>
      <c r="GF508" s="496"/>
      <c r="GG508" s="496"/>
      <c r="GH508" s="496"/>
      <c r="GI508" s="496"/>
      <c r="GJ508" s="496"/>
      <c r="GK508" s="496"/>
      <c r="GL508" s="496"/>
      <c r="GM508" s="496"/>
      <c r="GN508" s="496"/>
      <c r="GO508" s="496"/>
      <c r="GP508" s="496"/>
      <c r="GQ508" s="496"/>
      <c r="GR508" s="496"/>
      <c r="GS508" s="496"/>
      <c r="GT508" s="496"/>
      <c r="GU508" s="496"/>
      <c r="GV508" s="496"/>
      <c r="GW508" s="496"/>
      <c r="GX508" s="496"/>
      <c r="GY508" s="496"/>
      <c r="GZ508" s="496"/>
      <c r="HA508" s="496"/>
      <c r="HB508" s="496"/>
      <c r="HC508" s="496"/>
      <c r="HD508" s="496"/>
      <c r="HE508" s="496"/>
      <c r="HF508" s="496"/>
      <c r="HG508" s="496"/>
      <c r="HH508" s="496"/>
      <c r="HI508" s="496"/>
      <c r="HJ508" s="496"/>
      <c r="HK508" s="496"/>
      <c r="HL508" s="496"/>
      <c r="HM508" s="496"/>
      <c r="HN508" s="496"/>
      <c r="HO508" s="496"/>
      <c r="HP508" s="496"/>
      <c r="HQ508" s="496"/>
      <c r="HR508" s="496"/>
      <c r="HS508" s="496"/>
      <c r="HT508" s="496"/>
      <c r="HU508" s="496"/>
      <c r="HV508" s="496"/>
      <c r="HW508" s="496"/>
      <c r="HX508" s="496"/>
      <c r="HY508" s="496"/>
      <c r="HZ508" s="496"/>
      <c r="IA508" s="496"/>
      <c r="IB508" s="496"/>
      <c r="IC508" s="496"/>
      <c r="ID508" s="496"/>
      <c r="IE508" s="496"/>
      <c r="IF508" s="496"/>
      <c r="IG508" s="496"/>
      <c r="IH508" s="496"/>
      <c r="II508" s="496"/>
      <c r="IJ508" s="496"/>
      <c r="IK508" s="496"/>
      <c r="IL508" s="496"/>
      <c r="IM508" s="496"/>
      <c r="IN508" s="496"/>
      <c r="IO508" s="496"/>
      <c r="IP508" s="496"/>
      <c r="IQ508" s="496"/>
      <c r="IR508" s="496"/>
      <c r="IS508" s="496"/>
      <c r="IT508" s="496"/>
      <c r="IU508" s="496"/>
      <c r="IV508" s="496"/>
      <c r="IW508" s="496"/>
    </row>
    <row r="509" customFormat="false" ht="12.75" hidden="false" customHeight="false" outlineLevel="1" collapsed="false">
      <c r="A509" s="131"/>
      <c r="B509" s="131"/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false" customHeight="false" outlineLevel="1" collapsed="false">
      <c r="A510" s="131"/>
      <c r="B510" s="131"/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false" customHeight="false" outlineLevel="1" collapsed="false">
      <c r="A511" s="131"/>
      <c r="B511" s="131"/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8.75" hidden="false" customHeight="false" outlineLevel="1" collapsed="false">
      <c r="A512" s="479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1" collapsed="false">
      <c r="A513" s="418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1" collapsed="false">
      <c r="A514" s="509"/>
      <c r="B514" s="510"/>
      <c r="C514" s="510"/>
      <c r="D514" s="510"/>
      <c r="E514" s="510"/>
      <c r="F514" s="510"/>
      <c r="G514" s="510"/>
      <c r="H514" s="510"/>
      <c r="I514" s="510"/>
      <c r="J514" s="510"/>
      <c r="K514" s="510"/>
      <c r="L514" s="510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1" collapsed="false">
      <c r="A515" s="13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false" customHeight="false" outlineLevel="1" collapsed="false">
      <c r="A516" s="219"/>
      <c r="B516" s="216"/>
      <c r="C516" s="216"/>
      <c r="D516" s="216"/>
      <c r="E516" s="216"/>
      <c r="F516" s="216"/>
      <c r="G516" s="216"/>
      <c r="H516" s="216"/>
      <c r="I516" s="216"/>
      <c r="J516" s="216"/>
      <c r="K516" s="216"/>
      <c r="L516" s="216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true" customHeight="false" outlineLevel="2" collapsed="false">
      <c r="A517" s="418"/>
      <c r="B517" s="131"/>
      <c r="C517" s="131"/>
      <c r="D517" s="131"/>
      <c r="E517" s="131"/>
      <c r="F517" s="131"/>
      <c r="G517" s="131"/>
      <c r="H517" s="131"/>
      <c r="I517" s="131"/>
      <c r="J517" s="131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true" customHeight="false" outlineLevel="2" collapsed="false">
      <c r="A518" s="177"/>
      <c r="B518" s="480"/>
      <c r="C518" s="480"/>
      <c r="D518" s="480"/>
      <c r="E518" s="480"/>
      <c r="F518" s="480"/>
      <c r="G518" s="480"/>
      <c r="H518" s="480"/>
      <c r="I518" s="480"/>
      <c r="J518" s="480"/>
      <c r="K518" s="480"/>
      <c r="L518" s="480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true" customHeight="false" outlineLevel="2" collapsed="false">
      <c r="A519" s="177"/>
      <c r="B519" s="480"/>
      <c r="C519" s="480"/>
      <c r="D519" s="480"/>
      <c r="E519" s="480"/>
      <c r="F519" s="480"/>
      <c r="G519" s="480"/>
      <c r="H519" s="480"/>
      <c r="I519" s="480"/>
      <c r="J519" s="480"/>
      <c r="K519" s="480"/>
      <c r="L519" s="480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true" customHeight="false" outlineLevel="2" collapsed="false">
      <c r="A520" s="511"/>
      <c r="B520" s="480"/>
      <c r="C520" s="480"/>
      <c r="D520" s="480"/>
      <c r="E520" s="480"/>
      <c r="F520" s="480"/>
      <c r="G520" s="480"/>
      <c r="H520" s="480"/>
      <c r="I520" s="480"/>
      <c r="J520" s="480"/>
      <c r="K520" s="480"/>
      <c r="L520" s="480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true" customHeight="false" outlineLevel="2" collapsed="false">
      <c r="A521" s="177"/>
      <c r="B521" s="480"/>
      <c r="C521" s="480"/>
      <c r="D521" s="480"/>
      <c r="E521" s="480"/>
      <c r="F521" s="480"/>
      <c r="G521" s="480"/>
      <c r="H521" s="480"/>
      <c r="I521" s="480"/>
      <c r="J521" s="480"/>
      <c r="K521" s="480"/>
      <c r="L521" s="480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true" customHeight="false" outlineLevel="2" collapsed="false">
      <c r="A522" s="131"/>
      <c r="B522" s="480"/>
      <c r="C522" s="480"/>
      <c r="D522" s="480"/>
      <c r="E522" s="480"/>
      <c r="F522" s="480"/>
      <c r="G522" s="480"/>
      <c r="H522" s="480"/>
      <c r="I522" s="480"/>
      <c r="J522" s="480"/>
      <c r="K522" s="480"/>
      <c r="L522" s="480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true" customHeight="false" outlineLevel="2" collapsed="false">
      <c r="A523" s="418"/>
      <c r="B523" s="480"/>
      <c r="C523" s="480"/>
      <c r="D523" s="480"/>
      <c r="E523" s="480"/>
      <c r="F523" s="480"/>
      <c r="G523" s="480"/>
      <c r="H523" s="480"/>
      <c r="I523" s="480"/>
      <c r="J523" s="480"/>
      <c r="K523" s="480"/>
      <c r="L523" s="480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true" customHeight="false" outlineLevel="2" collapsed="false">
      <c r="A524" s="177"/>
      <c r="B524" s="480"/>
      <c r="C524" s="480"/>
      <c r="D524" s="480"/>
      <c r="E524" s="480"/>
      <c r="F524" s="480"/>
      <c r="G524" s="480"/>
      <c r="H524" s="480"/>
      <c r="I524" s="480"/>
      <c r="J524" s="480"/>
      <c r="K524" s="480"/>
      <c r="L524" s="480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true" customHeight="false" outlineLevel="2" collapsed="false">
      <c r="A525" s="177"/>
      <c r="B525" s="480"/>
      <c r="C525" s="480"/>
      <c r="D525" s="480"/>
      <c r="E525" s="480"/>
      <c r="F525" s="480"/>
      <c r="G525" s="480"/>
      <c r="H525" s="480"/>
      <c r="I525" s="480"/>
      <c r="J525" s="480"/>
      <c r="K525" s="480"/>
      <c r="L525" s="480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true" customHeight="false" outlineLevel="2" collapsed="false">
      <c r="A526" s="177"/>
      <c r="B526" s="480"/>
      <c r="C526" s="480"/>
      <c r="D526" s="480"/>
      <c r="E526" s="480"/>
      <c r="F526" s="480"/>
      <c r="G526" s="480"/>
      <c r="H526" s="480"/>
      <c r="I526" s="480"/>
      <c r="J526" s="480"/>
      <c r="K526" s="480"/>
      <c r="L526" s="480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2" collapsed="false">
      <c r="A527" s="177"/>
      <c r="B527" s="480"/>
      <c r="C527" s="480"/>
      <c r="D527" s="480"/>
      <c r="E527" s="480"/>
      <c r="F527" s="480"/>
      <c r="G527" s="480"/>
      <c r="H527" s="480"/>
      <c r="I527" s="480"/>
      <c r="J527" s="480"/>
      <c r="K527" s="480"/>
      <c r="L527" s="480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2" collapsed="false">
      <c r="A528" s="177"/>
      <c r="B528" s="480"/>
      <c r="C528" s="480"/>
      <c r="D528" s="480"/>
      <c r="E528" s="480"/>
      <c r="F528" s="480"/>
      <c r="G528" s="480"/>
      <c r="H528" s="480"/>
      <c r="I528" s="480"/>
      <c r="J528" s="480"/>
      <c r="K528" s="480"/>
      <c r="L528" s="480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2" collapsed="false">
      <c r="A529" s="177"/>
      <c r="B529" s="480"/>
      <c r="C529" s="480"/>
      <c r="D529" s="480"/>
      <c r="E529" s="480"/>
      <c r="F529" s="480"/>
      <c r="G529" s="480"/>
      <c r="H529" s="480"/>
      <c r="I529" s="480"/>
      <c r="J529" s="480"/>
      <c r="K529" s="480"/>
      <c r="L529" s="480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2" collapsed="false">
      <c r="A530" s="177"/>
      <c r="B530" s="480"/>
      <c r="C530" s="480"/>
      <c r="D530" s="480"/>
      <c r="E530" s="480"/>
      <c r="F530" s="480"/>
      <c r="G530" s="480"/>
      <c r="H530" s="480"/>
      <c r="I530" s="480"/>
      <c r="J530" s="480"/>
      <c r="K530" s="480"/>
      <c r="L530" s="480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2" collapsed="false">
      <c r="A531" s="177"/>
      <c r="B531" s="480"/>
      <c r="C531" s="480"/>
      <c r="D531" s="480"/>
      <c r="E531" s="480"/>
      <c r="F531" s="480"/>
      <c r="G531" s="480"/>
      <c r="H531" s="480"/>
      <c r="I531" s="480"/>
      <c r="J531" s="480"/>
      <c r="K531" s="480"/>
      <c r="L531" s="480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2" collapsed="false">
      <c r="A532" s="177"/>
      <c r="B532" s="480"/>
      <c r="C532" s="480"/>
      <c r="D532" s="480"/>
      <c r="E532" s="480"/>
      <c r="F532" s="480"/>
      <c r="G532" s="480"/>
      <c r="H532" s="480"/>
      <c r="I532" s="480"/>
      <c r="J532" s="480"/>
      <c r="K532" s="480"/>
      <c r="L532" s="480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2" collapsed="false">
      <c r="A533" s="177"/>
      <c r="B533" s="480"/>
      <c r="C533" s="480"/>
      <c r="D533" s="480"/>
      <c r="E533" s="480"/>
      <c r="F533" s="480"/>
      <c r="G533" s="480"/>
      <c r="H533" s="480"/>
      <c r="I533" s="480"/>
      <c r="J533" s="480"/>
      <c r="K533" s="480"/>
      <c r="L533" s="480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2" collapsed="false">
      <c r="A534" s="131"/>
      <c r="B534" s="480"/>
      <c r="C534" s="480"/>
      <c r="D534" s="480"/>
      <c r="E534" s="480"/>
      <c r="F534" s="480"/>
      <c r="G534" s="480"/>
      <c r="H534" s="480"/>
      <c r="I534" s="480"/>
      <c r="J534" s="480"/>
      <c r="K534" s="480"/>
      <c r="L534" s="480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2" collapsed="false">
      <c r="A535" s="131"/>
      <c r="B535" s="480"/>
      <c r="C535" s="480"/>
      <c r="D535" s="480"/>
      <c r="E535" s="480"/>
      <c r="F535" s="480"/>
      <c r="G535" s="480"/>
      <c r="H535" s="480"/>
      <c r="I535" s="480"/>
      <c r="J535" s="480"/>
      <c r="K535" s="480"/>
      <c r="L535" s="480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2" collapsed="false">
      <c r="A536" s="131"/>
      <c r="B536" s="480"/>
      <c r="C536" s="480"/>
      <c r="D536" s="480"/>
      <c r="E536" s="480"/>
      <c r="F536" s="480"/>
      <c r="G536" s="480"/>
      <c r="H536" s="480"/>
      <c r="I536" s="480"/>
      <c r="J536" s="480"/>
      <c r="K536" s="480"/>
      <c r="L536" s="480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2" collapsed="false">
      <c r="A537" s="177"/>
      <c r="B537" s="480"/>
      <c r="C537" s="480"/>
      <c r="D537" s="480"/>
      <c r="E537" s="480"/>
      <c r="F537" s="480"/>
      <c r="G537" s="480"/>
      <c r="H537" s="480"/>
      <c r="I537" s="480"/>
      <c r="J537" s="480"/>
      <c r="K537" s="480"/>
      <c r="L537" s="480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2" collapsed="false">
      <c r="A538" s="131"/>
      <c r="B538" s="480"/>
      <c r="C538" s="480"/>
      <c r="D538" s="480"/>
      <c r="E538" s="480"/>
      <c r="F538" s="480"/>
      <c r="G538" s="480"/>
      <c r="H538" s="480"/>
      <c r="I538" s="480"/>
      <c r="J538" s="480"/>
      <c r="K538" s="480"/>
      <c r="L538" s="480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2" collapsed="false">
      <c r="A539" s="131"/>
      <c r="B539" s="480"/>
      <c r="C539" s="480"/>
      <c r="D539" s="480"/>
      <c r="E539" s="480"/>
      <c r="F539" s="480"/>
      <c r="G539" s="480"/>
      <c r="H539" s="480"/>
      <c r="I539" s="480"/>
      <c r="J539" s="480"/>
      <c r="K539" s="480"/>
      <c r="L539" s="480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2" collapsed="false">
      <c r="A540" s="418"/>
      <c r="B540" s="480"/>
      <c r="C540" s="480"/>
      <c r="D540" s="480"/>
      <c r="E540" s="480"/>
      <c r="F540" s="480"/>
      <c r="G540" s="480"/>
      <c r="H540" s="480"/>
      <c r="I540" s="480"/>
      <c r="J540" s="480"/>
      <c r="K540" s="480"/>
      <c r="L540" s="480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2" collapsed="false">
      <c r="A541" s="177"/>
      <c r="B541" s="480"/>
      <c r="C541" s="480"/>
      <c r="D541" s="480"/>
      <c r="E541" s="480"/>
      <c r="F541" s="480"/>
      <c r="G541" s="480"/>
      <c r="H541" s="480"/>
      <c r="I541" s="480"/>
      <c r="J541" s="480"/>
      <c r="K541" s="480"/>
      <c r="L541" s="480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1" collapsed="true">
      <c r="A542" s="418"/>
      <c r="B542" s="480"/>
      <c r="C542" s="480"/>
      <c r="D542" s="480"/>
      <c r="E542" s="480"/>
      <c r="F542" s="480"/>
      <c r="G542" s="480"/>
      <c r="H542" s="480"/>
      <c r="I542" s="480"/>
      <c r="J542" s="480"/>
      <c r="K542" s="480"/>
      <c r="L542" s="480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1" collapsed="false">
      <c r="A543" s="418"/>
      <c r="B543" s="480"/>
      <c r="C543" s="480"/>
      <c r="D543" s="480"/>
      <c r="E543" s="480"/>
      <c r="F543" s="480"/>
      <c r="G543" s="480"/>
      <c r="H543" s="480"/>
      <c r="I543" s="480"/>
      <c r="J543" s="480"/>
      <c r="K543" s="480"/>
      <c r="L543" s="480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1" collapsed="false">
      <c r="A544" s="418"/>
      <c r="B544" s="480"/>
      <c r="C544" s="480"/>
      <c r="D544" s="480"/>
      <c r="E544" s="480"/>
      <c r="F544" s="480"/>
      <c r="G544" s="480"/>
      <c r="H544" s="480"/>
      <c r="I544" s="480"/>
      <c r="J544" s="480"/>
      <c r="K544" s="480"/>
      <c r="L544" s="480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1" collapsed="false">
      <c r="A545" s="131"/>
      <c r="B545" s="480"/>
      <c r="C545" s="480"/>
      <c r="D545" s="480"/>
      <c r="E545" s="480"/>
      <c r="F545" s="480"/>
      <c r="G545" s="480"/>
      <c r="H545" s="480"/>
      <c r="I545" s="480"/>
      <c r="J545" s="480"/>
      <c r="K545" s="480"/>
      <c r="L545" s="480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1" collapsed="false">
      <c r="A546" s="131"/>
      <c r="B546" s="480"/>
      <c r="C546" s="480"/>
      <c r="D546" s="480"/>
      <c r="E546" s="480"/>
      <c r="F546" s="480"/>
      <c r="G546" s="480"/>
      <c r="H546" s="480"/>
      <c r="I546" s="480"/>
      <c r="J546" s="480"/>
      <c r="K546" s="480"/>
      <c r="L546" s="480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1" collapsed="false">
      <c r="A547" s="418"/>
      <c r="B547" s="480"/>
      <c r="C547" s="480"/>
      <c r="D547" s="480"/>
      <c r="E547" s="480"/>
      <c r="F547" s="480"/>
      <c r="G547" s="480"/>
      <c r="H547" s="480"/>
      <c r="I547" s="480"/>
      <c r="J547" s="480"/>
      <c r="K547" s="480"/>
      <c r="L547" s="480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1" collapsed="false">
      <c r="A548" s="418"/>
      <c r="B548" s="480"/>
      <c r="C548" s="480"/>
      <c r="D548" s="480"/>
      <c r="E548" s="480"/>
      <c r="F548" s="480"/>
      <c r="G548" s="480"/>
      <c r="H548" s="480"/>
      <c r="I548" s="480"/>
      <c r="J548" s="480"/>
      <c r="K548" s="480"/>
      <c r="L548" s="480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1" collapsed="false">
      <c r="A549" s="418"/>
      <c r="B549" s="480"/>
      <c r="C549" s="480"/>
      <c r="D549" s="480"/>
      <c r="E549" s="480"/>
      <c r="F549" s="480"/>
      <c r="G549" s="480"/>
      <c r="H549" s="480"/>
      <c r="I549" s="480"/>
      <c r="J549" s="480"/>
      <c r="K549" s="480"/>
      <c r="L549" s="480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1" collapsed="false">
      <c r="A550" s="418"/>
      <c r="B550" s="480"/>
      <c r="C550" s="480"/>
      <c r="D550" s="480"/>
      <c r="E550" s="480"/>
      <c r="F550" s="480"/>
      <c r="G550" s="480"/>
      <c r="H550" s="480"/>
      <c r="I550" s="480"/>
      <c r="J550" s="480"/>
      <c r="K550" s="480"/>
      <c r="L550" s="480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480"/>
      <c r="E551" s="480"/>
      <c r="F551" s="480"/>
      <c r="G551" s="480"/>
      <c r="H551" s="480"/>
      <c r="I551" s="480"/>
      <c r="J551" s="480"/>
      <c r="K551" s="480"/>
      <c r="L551" s="480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480"/>
      <c r="E552" s="480"/>
      <c r="F552" s="480"/>
      <c r="G552" s="480"/>
      <c r="H552" s="480"/>
      <c r="I552" s="480"/>
      <c r="J552" s="480"/>
      <c r="K552" s="480"/>
      <c r="L552" s="480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480"/>
      <c r="E553" s="480"/>
      <c r="F553" s="480"/>
      <c r="G553" s="480"/>
      <c r="H553" s="480"/>
      <c r="I553" s="480"/>
      <c r="J553" s="480"/>
      <c r="K553" s="480"/>
      <c r="L553" s="480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480"/>
      <c r="E554" s="480"/>
      <c r="F554" s="480"/>
      <c r="G554" s="480"/>
      <c r="H554" s="480"/>
      <c r="I554" s="480"/>
      <c r="J554" s="480"/>
      <c r="K554" s="480"/>
      <c r="L554" s="480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480"/>
      <c r="E555" s="480"/>
      <c r="F555" s="480"/>
      <c r="G555" s="480"/>
      <c r="H555" s="480"/>
      <c r="I555" s="480"/>
      <c r="J555" s="480"/>
      <c r="K555" s="480"/>
      <c r="L555" s="480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6.85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99"/>
    <col collapsed="false" customWidth="false" hidden="false" outlineLevel="0" max="25" min="24" style="131" width="9.14"/>
    <col collapsed="false" customWidth="true" hidden="false" outlineLevel="0" max="26" min="26" style="131" width="7.85"/>
    <col collapsed="false" customWidth="false" hidden="false" outlineLevel="0" max="257" min="27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270</v>
      </c>
      <c r="B2" s="437"/>
      <c r="C2" s="437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f aca="false">Brownsville!$B$5</f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</row>
    <row r="6" customFormat="false" ht="12.75" hidden="false" customHeight="false" outlineLevel="0" collapsed="false">
      <c r="A6" s="219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8"/>
      <c r="W7" s="438"/>
      <c r="X7" s="438"/>
      <c r="Y7" s="217" t="n">
        <f aca="false">SUM(Z7:AS7)-SUM(Z8:AS8)</f>
        <v>0</v>
      </c>
      <c r="Z7" s="218" t="n">
        <f aca="false">B10+B11</f>
        <v>1888.95631053572</v>
      </c>
      <c r="AA7" s="218" t="n">
        <f aca="false">C10+C11</f>
        <v>1945.62499985179</v>
      </c>
      <c r="AB7" s="218" t="n">
        <f aca="false">D10+D11</f>
        <v>2003.99374984734</v>
      </c>
      <c r="AC7" s="218" t="n">
        <f aca="false">E16</f>
        <v>1726.46091934276</v>
      </c>
      <c r="AD7" s="218" t="n">
        <f aca="false">F16</f>
        <v>1778.25474692304</v>
      </c>
      <c r="AE7" s="218" t="n">
        <f aca="false">G16</f>
        <v>1831.60238933074</v>
      </c>
      <c r="AF7" s="218" t="n">
        <f aca="false">H16</f>
        <v>1886.55046101066</v>
      </c>
      <c r="AG7" s="218" t="n">
        <f aca="false">I16</f>
        <v>1943.14697484098</v>
      </c>
      <c r="AH7" s="218" t="n">
        <f aca="false">J16</f>
        <v>2001.44138408621</v>
      </c>
      <c r="AI7" s="218" t="n">
        <f aca="false">K16</f>
        <v>2061.48462560879</v>
      </c>
      <c r="AJ7" s="218" t="n">
        <f aca="false">L16</f>
        <v>2123.32916437706</v>
      </c>
      <c r="AK7" s="218" t="n">
        <f aca="false">M16</f>
        <v>2187.02903930837</v>
      </c>
      <c r="AL7" s="218" t="n">
        <f aca="false">N16</f>
        <v>2252.63991048762</v>
      </c>
      <c r="AM7" s="218" t="n">
        <f aca="false">O16</f>
        <v>2320.21910780225</v>
      </c>
      <c r="AN7" s="218" t="n">
        <f aca="false">P16</f>
        <v>2389.82568103632</v>
      </c>
      <c r="AO7" s="218" t="n">
        <f aca="false">Q16</f>
        <v>2461.52045146741</v>
      </c>
      <c r="AP7" s="218" t="n">
        <f aca="false">R16</f>
        <v>2535.36606501143</v>
      </c>
      <c r="AQ7" s="218" t="n">
        <f aca="false">S16</f>
        <v>2611.42704696177</v>
      </c>
      <c r="AR7" s="218" t="n">
        <f aca="false">T16</f>
        <v>2689.76985837062</v>
      </c>
      <c r="AS7" s="218" t="n">
        <f aca="false">U16</f>
        <v>2770.46295412174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8"/>
      <c r="W8" s="1"/>
      <c r="X8" s="1"/>
      <c r="Y8" s="517" t="n">
        <v>0</v>
      </c>
      <c r="Z8" s="439" t="n">
        <f aca="false">B23+B24</f>
        <v>1888.95631053572</v>
      </c>
      <c r="AA8" s="439" t="n">
        <f aca="false">C23+C24</f>
        <v>1945.62499985179</v>
      </c>
      <c r="AB8" s="439" t="n">
        <f aca="false">D23+D24</f>
        <v>2003.99374984734</v>
      </c>
      <c r="AC8" s="439" t="n">
        <f aca="false">E23+1/3*E24</f>
        <v>1726.46091934276</v>
      </c>
      <c r="AD8" s="439" t="n">
        <f aca="false">F23+1/3*F24</f>
        <v>1778.25474692304</v>
      </c>
      <c r="AE8" s="439" t="n">
        <f aca="false">G23+1/3*G24</f>
        <v>1831.60238933074</v>
      </c>
      <c r="AF8" s="439" t="n">
        <f aca="false">H23+1/3*H24</f>
        <v>1886.55046101066</v>
      </c>
      <c r="AG8" s="439" t="n">
        <f aca="false">I23+1/3*I24</f>
        <v>1943.14697484098</v>
      </c>
      <c r="AH8" s="439" t="n">
        <f aca="false">J23+1/3*J24</f>
        <v>2001.44138408621</v>
      </c>
      <c r="AI8" s="439" t="n">
        <f aca="false">K23+1/3*K24</f>
        <v>2061.48462560879</v>
      </c>
      <c r="AJ8" s="439" t="n">
        <f aca="false">L23+1/3*L24</f>
        <v>2123.32916437706</v>
      </c>
      <c r="AK8" s="439" t="n">
        <f aca="false">M23+1/3*M24</f>
        <v>2187.02903930837</v>
      </c>
      <c r="AL8" s="439" t="n">
        <f aca="false">N23+1/3*N24</f>
        <v>2252.63991048762</v>
      </c>
      <c r="AM8" s="439" t="n">
        <f aca="false">O23+1/3*O24</f>
        <v>2320.21910780225</v>
      </c>
      <c r="AN8" s="439" t="n">
        <f aca="false">P23+1/3*P24</f>
        <v>2389.82568103632</v>
      </c>
      <c r="AO8" s="439" t="n">
        <f aca="false">Q23+1/3*Q24</f>
        <v>2461.52045146741</v>
      </c>
      <c r="AP8" s="439" t="n">
        <f aca="false">R23+1/3*R24</f>
        <v>2535.36606501143</v>
      </c>
      <c r="AQ8" s="439" t="n">
        <f aca="false">S23+1/3*S24</f>
        <v>2611.42704696177</v>
      </c>
      <c r="AR8" s="439" t="n">
        <f aca="false">T23+1/3*T24</f>
        <v>2689.76985837062</v>
      </c>
      <c r="AS8" s="439" t="n">
        <f aca="false">U23+1/3*U24</f>
        <v>2770.46295412174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Assumption'!D40*12*Assumptions!$H$9</f>
        <v>22560</v>
      </c>
      <c r="C9" s="26" t="n">
        <f aca="false">'Power Price Assumption'!E40*12*Assumptions!$H$9</f>
        <v>22560</v>
      </c>
      <c r="D9" s="26" t="n">
        <f aca="false">'Power Price Assumption'!F40*12*Assumptions!$H$9</f>
        <v>22560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8"/>
      <c r="W9" s="224" t="n">
        <f aca="false">SUM(B9:U9)</f>
        <v>67680</v>
      </c>
      <c r="X9" s="1"/>
      <c r="Y9" s="217"/>
      <c r="Z9" s="518" t="n">
        <f aca="false">Z7-Z8</f>
        <v>0</v>
      </c>
      <c r="AA9" s="518" t="n">
        <f aca="false">AA7-AA8</f>
        <v>0</v>
      </c>
      <c r="AB9" s="518" t="n">
        <f aca="false">AB7-AB8</f>
        <v>0</v>
      </c>
      <c r="AC9" s="518" t="n">
        <f aca="false">AC7-AC8</f>
        <v>0</v>
      </c>
      <c r="AD9" s="518" t="n">
        <f aca="false">AD7-AD8</f>
        <v>0</v>
      </c>
      <c r="AE9" s="518" t="n">
        <f aca="false">AE7-AE8</f>
        <v>0</v>
      </c>
      <c r="AF9" s="518" t="n">
        <f aca="false">AF7-AF8</f>
        <v>0</v>
      </c>
      <c r="AG9" s="518" t="n">
        <f aca="false">AG7-AG8</f>
        <v>0</v>
      </c>
      <c r="AH9" s="518" t="n">
        <f aca="false">AH7-AH8</f>
        <v>0</v>
      </c>
      <c r="AI9" s="518" t="n">
        <f aca="false">AI7-AI8</f>
        <v>0</v>
      </c>
      <c r="AJ9" s="518" t="n">
        <f aca="false">AJ7-AJ8</f>
        <v>0</v>
      </c>
      <c r="AK9" s="518" t="n">
        <f aca="false">AK7-AK8</f>
        <v>0</v>
      </c>
      <c r="AL9" s="518" t="n">
        <f aca="false">AL7-AL8</f>
        <v>0</v>
      </c>
      <c r="AM9" s="518" t="n">
        <f aca="false">AM7-AM8</f>
        <v>0</v>
      </c>
      <c r="AN9" s="518" t="n">
        <f aca="false">AN7-AN8</f>
        <v>0</v>
      </c>
      <c r="AO9" s="518" t="n">
        <f aca="false">AO7-AO8</f>
        <v>0</v>
      </c>
      <c r="AP9" s="518" t="n">
        <f aca="false">AP7-AP8</f>
        <v>0</v>
      </c>
      <c r="AQ9" s="518" t="n">
        <f aca="false">AQ7-AQ8</f>
        <v>0</v>
      </c>
      <c r="AR9" s="518" t="n">
        <f aca="false">AR7-AR8</f>
        <v>0</v>
      </c>
      <c r="AS9" s="518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122</v>
      </c>
      <c r="B10" s="26" t="n">
        <f aca="false">Assumptions!H19*Assumptions!H17/1000*(1+Assumptions!$H$25)</f>
        <v>1425.45631053572</v>
      </c>
      <c r="C10" s="26" t="n">
        <f aca="false">B10*(1+Assumptions!$H$25)</f>
        <v>1468.21999985179</v>
      </c>
      <c r="D10" s="26" t="n">
        <f aca="false">C10*(1+Assumptions!$H$25)</f>
        <v>1512.26659984734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8"/>
      <c r="W10" s="224" t="n">
        <f aca="false">SUM(B10:U10)</f>
        <v>4405.94291023484</v>
      </c>
      <c r="X10" s="1"/>
      <c r="Y10" s="1"/>
      <c r="Z10" s="1"/>
      <c r="AA10" s="1"/>
      <c r="AB10" s="33"/>
      <c r="AC10" s="33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123</v>
      </c>
      <c r="B11" s="34" t="n">
        <f aca="false">Assumptions!$H$18*Assumptions!$H$11*Assumptions!$H$8/1000*(1+Assumptions!$H$25)</f>
        <v>463.5</v>
      </c>
      <c r="C11" s="224" t="n">
        <f aca="false">B11*(1+Assumptions!$H$25)</f>
        <v>477.405</v>
      </c>
      <c r="D11" s="224" t="n">
        <f aca="false">C11*(1+Assumptions!$H$25)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8"/>
      <c r="W11" s="224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Contract'!$C$35/3</f>
        <v>#VALUE!</v>
      </c>
      <c r="C12" s="34" t="e">
        <f aca="false">'Amortization of Power Contract'!$C$35/3</f>
        <v>#VALUE!</v>
      </c>
      <c r="D12" s="34" t="e">
        <f aca="false">'Amortization of Power Contract'!$C$35/3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8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8"/>
      <c r="W13" s="224"/>
      <c r="X13" s="1"/>
      <c r="Y13" s="1"/>
      <c r="Z13" s="1"/>
      <c r="AA13" s="1"/>
      <c r="AB13" s="33"/>
      <c r="AC13" s="33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5" t="s">
        <v>125</v>
      </c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W14" s="224"/>
      <c r="X14" s="1"/>
      <c r="Y14" s="1"/>
      <c r="Z14" s="1"/>
      <c r="AA14" s="1"/>
      <c r="AB14" s="33"/>
      <c r="AC14" s="33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Assumption'!G40*Assumptions!$H$9*12</f>
        <v>38186.125205807</v>
      </c>
      <c r="F15" s="26" t="n">
        <f aca="false">'Power Price Assumption'!H40*Assumptions!$H$9*12</f>
        <v>40210.7260300661</v>
      </c>
      <c r="G15" s="26" t="n">
        <f aca="false">'Power Price Assumption'!I40*Assumptions!$H$9*12</f>
        <v>41027.4765488452</v>
      </c>
      <c r="H15" s="26" t="n">
        <f aca="false">'Power Price Assumption'!J40*Assumptions!$H$9*12</f>
        <v>41860.8167061558</v>
      </c>
      <c r="I15" s="26" t="n">
        <f aca="false">'Power Price Assumption'!K40*Assumptions!$H$9*12</f>
        <v>42711.0834667138</v>
      </c>
      <c r="J15" s="26" t="n">
        <f aca="false">'Power Price Assumption'!L40*Assumptions!$H$9*12</f>
        <v>43578.6206395809</v>
      </c>
      <c r="K15" s="26" t="n">
        <f aca="false">'Power Price Assumption'!M40*Assumptions!$H$9*12</f>
        <v>44463.779017185</v>
      </c>
      <c r="L15" s="26" t="n">
        <f aca="false">'Power Price Assumption'!N40*Assumptions!$H$9*12</f>
        <v>45033.9694589961</v>
      </c>
      <c r="M15" s="26" t="n">
        <f aca="false">'Power Price Assumption'!O40*Assumptions!$H$9*12</f>
        <v>45611.4718555515</v>
      </c>
      <c r="N15" s="26" t="n">
        <f aca="false">'Power Price Assumption'!P40*Assumptions!$H$9*12</f>
        <v>46196.3799732111</v>
      </c>
      <c r="O15" s="26" t="n">
        <f aca="false">'Power Price Assumption'!Q40*Assumptions!$H$9*12</f>
        <v>46788.7887807671</v>
      </c>
      <c r="P15" s="26" t="n">
        <f aca="false">'Power Price Assumption'!R40*Assumptions!$H$9*12</f>
        <v>47388.7944648634</v>
      </c>
      <c r="Q15" s="26" t="n">
        <f aca="false">'Power Price Assumption'!S40*Assumptions!$H$9*12</f>
        <v>48105.3178129975</v>
      </c>
      <c r="R15" s="26" t="n">
        <f aca="false">'Power Price Assumption'!T40*Assumptions!$H$9*12</f>
        <v>48832.6750663663</v>
      </c>
      <c r="S15" s="26" t="n">
        <f aca="false">'Power Price Assumption'!U40*Assumptions!$H$9*12</f>
        <v>49571.0300347088</v>
      </c>
      <c r="T15" s="26" t="n">
        <f aca="false">'Power Price Assumption'!V40*Assumptions!$H$9*12</f>
        <v>50320.5490045838</v>
      </c>
      <c r="U15" s="26" t="n">
        <f aca="false">'Power Price Assumption'!W40*Assumptions!$H$9*12</f>
        <v>51081.4007768196</v>
      </c>
      <c r="V15" s="440"/>
      <c r="W15" s="224" t="n">
        <f aca="false">SUM(B15:U15)</f>
        <v>770969.004843219</v>
      </c>
      <c r="X15" s="1"/>
      <c r="Y15" s="1"/>
      <c r="Z15" s="1"/>
      <c r="AA15" s="1"/>
      <c r="AB15" s="33"/>
      <c r="AC15" s="33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40"/>
      <c r="BE15" s="440"/>
      <c r="BF15" s="440"/>
      <c r="BG15" s="440"/>
      <c r="BH15" s="440"/>
      <c r="BI15" s="440"/>
      <c r="BJ15" s="440"/>
      <c r="BK15" s="440"/>
      <c r="BL15" s="440"/>
      <c r="BM15" s="440"/>
      <c r="BN15" s="440"/>
      <c r="BO15" s="440"/>
      <c r="BP15" s="440"/>
      <c r="BQ15" s="440"/>
      <c r="BR15" s="440"/>
      <c r="BS15" s="440"/>
      <c r="BT15" s="440"/>
      <c r="BU15" s="440"/>
      <c r="BV15" s="440"/>
      <c r="BW15" s="440"/>
      <c r="BX15" s="440"/>
      <c r="BY15" s="440"/>
      <c r="BZ15" s="440"/>
      <c r="CA15" s="440"/>
      <c r="CB15" s="440"/>
      <c r="CC15" s="440"/>
      <c r="CD15" s="440"/>
      <c r="CE15" s="440"/>
      <c r="CF15" s="440"/>
      <c r="CG15" s="440"/>
      <c r="CH15" s="440"/>
      <c r="CI15" s="440"/>
      <c r="CJ15" s="440"/>
      <c r="CK15" s="440"/>
      <c r="CL15" s="440"/>
      <c r="CM15" s="440"/>
      <c r="CN15" s="440"/>
      <c r="CO15" s="440"/>
      <c r="CP15" s="440"/>
      <c r="CQ15" s="440"/>
      <c r="CR15" s="440"/>
      <c r="CS15" s="440"/>
      <c r="CT15" s="440"/>
      <c r="CU15" s="440"/>
      <c r="CV15" s="440"/>
      <c r="CW15" s="440"/>
      <c r="CX15" s="440"/>
      <c r="CY15" s="440"/>
      <c r="CZ15" s="440"/>
      <c r="DA15" s="440"/>
      <c r="DB15" s="440"/>
      <c r="DC15" s="440"/>
      <c r="DD15" s="440"/>
      <c r="DE15" s="440"/>
      <c r="DF15" s="440"/>
      <c r="DG15" s="440"/>
      <c r="DH15" s="440"/>
      <c r="DI15" s="440"/>
      <c r="DJ15" s="440"/>
      <c r="DK15" s="440"/>
      <c r="DL15" s="440"/>
      <c r="DM15" s="440"/>
      <c r="DN15" s="440"/>
      <c r="DO15" s="440"/>
      <c r="DP15" s="440"/>
      <c r="DQ15" s="440"/>
      <c r="DR15" s="440"/>
      <c r="DS15" s="440"/>
      <c r="DT15" s="440"/>
      <c r="DU15" s="440"/>
      <c r="DV15" s="440"/>
      <c r="DW15" s="440"/>
      <c r="DX15" s="440"/>
      <c r="DY15" s="440"/>
      <c r="DZ15" s="440"/>
      <c r="EA15" s="440"/>
      <c r="EB15" s="440"/>
      <c r="EC15" s="440"/>
      <c r="ED15" s="440"/>
      <c r="EE15" s="440"/>
      <c r="EF15" s="440"/>
      <c r="EG15" s="440"/>
      <c r="EH15" s="440"/>
      <c r="EI15" s="440"/>
      <c r="EJ15" s="440"/>
      <c r="EK15" s="440"/>
      <c r="EL15" s="440"/>
      <c r="EM15" s="440"/>
      <c r="EN15" s="440"/>
      <c r="EO15" s="440"/>
      <c r="EP15" s="440"/>
      <c r="EQ15" s="440"/>
      <c r="ER15" s="440"/>
      <c r="ES15" s="440"/>
      <c r="ET15" s="440"/>
      <c r="EU15" s="440"/>
      <c r="EV15" s="440"/>
      <c r="EW15" s="440"/>
      <c r="EX15" s="440"/>
      <c r="EY15" s="440"/>
      <c r="EZ15" s="440"/>
      <c r="FA15" s="440"/>
      <c r="FB15" s="440"/>
      <c r="FC15" s="440"/>
      <c r="FD15" s="440"/>
      <c r="FE15" s="440"/>
      <c r="FF15" s="440"/>
      <c r="FG15" s="440"/>
      <c r="FH15" s="440"/>
      <c r="FI15" s="440"/>
      <c r="FJ15" s="440"/>
      <c r="FK15" s="440"/>
      <c r="FL15" s="440"/>
      <c r="FM15" s="440"/>
      <c r="FN15" s="440"/>
      <c r="FO15" s="440"/>
      <c r="FP15" s="440"/>
      <c r="FQ15" s="440"/>
      <c r="FR15" s="440"/>
      <c r="FS15" s="440"/>
      <c r="FT15" s="440"/>
      <c r="FU15" s="440"/>
      <c r="FV15" s="440"/>
      <c r="FW15" s="440"/>
      <c r="FX15" s="440"/>
      <c r="FY15" s="440"/>
      <c r="FZ15" s="440"/>
      <c r="GA15" s="440"/>
      <c r="GB15" s="440"/>
      <c r="GC15" s="440"/>
      <c r="GD15" s="440"/>
      <c r="GE15" s="440"/>
      <c r="GF15" s="440"/>
      <c r="GG15" s="440"/>
      <c r="GH15" s="440"/>
      <c r="GI15" s="440"/>
      <c r="GJ15" s="440"/>
      <c r="GK15" s="440"/>
      <c r="GL15" s="440"/>
      <c r="GM15" s="440"/>
      <c r="GN15" s="440"/>
      <c r="GO15" s="440"/>
      <c r="GP15" s="440"/>
      <c r="GQ15" s="440"/>
      <c r="GR15" s="440"/>
      <c r="GS15" s="440"/>
      <c r="GT15" s="440"/>
      <c r="GU15" s="440"/>
      <c r="GV15" s="440"/>
      <c r="GW15" s="440"/>
      <c r="GX15" s="440"/>
      <c r="GY15" s="440"/>
      <c r="GZ15" s="440"/>
      <c r="HA15" s="440"/>
      <c r="HB15" s="440"/>
      <c r="HC15" s="440"/>
      <c r="HD15" s="440"/>
      <c r="HE15" s="440"/>
      <c r="HF15" s="440"/>
      <c r="HG15" s="440"/>
      <c r="HH15" s="440"/>
      <c r="HI15" s="440"/>
      <c r="HJ15" s="440"/>
      <c r="HK15" s="440"/>
      <c r="HL15" s="440"/>
      <c r="HM15" s="440"/>
      <c r="HN15" s="440"/>
      <c r="HO15" s="440"/>
      <c r="HP15" s="440"/>
      <c r="HQ15" s="440"/>
      <c r="HR15" s="440"/>
      <c r="HS15" s="440"/>
      <c r="HT15" s="440"/>
      <c r="HU15" s="440"/>
      <c r="HV15" s="440"/>
      <c r="HW15" s="440"/>
      <c r="HX15" s="440"/>
      <c r="HY15" s="440"/>
      <c r="HZ15" s="440"/>
      <c r="IA15" s="440"/>
      <c r="IB15" s="440"/>
      <c r="IC15" s="440"/>
      <c r="ID15" s="440"/>
      <c r="IE15" s="440"/>
      <c r="IF15" s="440"/>
      <c r="IG15" s="440"/>
      <c r="IH15" s="440"/>
      <c r="II15" s="440"/>
      <c r="IJ15" s="440"/>
      <c r="IK15" s="440"/>
      <c r="IL15" s="440"/>
      <c r="IM15" s="440"/>
      <c r="IN15" s="440"/>
      <c r="IO15" s="440"/>
      <c r="IP15" s="440"/>
      <c r="IQ15" s="440"/>
      <c r="IR15" s="440"/>
      <c r="IS15" s="440"/>
      <c r="IT15" s="440"/>
      <c r="IU15" s="440"/>
      <c r="IV15" s="440"/>
      <c r="IW15" s="440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1/3*Assumptions!$H$18*Assumptions!$H$11*Assumptions!$H$8/1000*(1+Assumptions!$H$25)^(E5-2000)+Assumptions!$H$19*Assumptions!$H$17*(1+Assumptions!$H$25)^(E5-2000)/1000</f>
        <v>1726.46091934276</v>
      </c>
      <c r="F16" s="34" t="n">
        <f aca="false">1/3*Assumptions!$H$18*Assumptions!$H$11*Assumptions!$H$8/1000*(1+Assumptions!$H$25)^(F5-2000)+Assumptions!$H$19*Assumptions!$H$17*(1+Assumptions!$H$25)^(F5-2000)/1000</f>
        <v>1778.25474692304</v>
      </c>
      <c r="G16" s="34" t="n">
        <f aca="false">1/3*Assumptions!$H$18*Assumptions!$H$11*Assumptions!$H$8/1000*(1+Assumptions!$H$25)^(G5-2000)+Assumptions!$H$19*Assumptions!$H$17*(1+Assumptions!$H$25)^(G5-2000)/1000</f>
        <v>1831.60238933074</v>
      </c>
      <c r="H16" s="34" t="n">
        <f aca="false">1/3*Assumptions!$H$18*Assumptions!$H$11*Assumptions!$H$8/1000*(1+Assumptions!$H$25)^(H5-2000)+Assumptions!$H$19*Assumptions!$H$17*(1+Assumptions!$H$25)^(H5-2000)/1000</f>
        <v>1886.55046101066</v>
      </c>
      <c r="I16" s="34" t="n">
        <f aca="false">1/3*Assumptions!$H$18*Assumptions!$H$11*Assumptions!$H$8/1000*(1+Assumptions!$H$25)^(I5-2000)+Assumptions!$H$19*Assumptions!$H$17*(1+Assumptions!$H$25)^(I5-2000)/1000</f>
        <v>1943.14697484098</v>
      </c>
      <c r="J16" s="34" t="n">
        <f aca="false">1/3*Assumptions!$H$18*Assumptions!$H$11*Assumptions!$H$8/1000*(1+Assumptions!$H$25)^(J5-2000)+Assumptions!$H$19*Assumptions!$H$17*(1+Assumptions!$H$25)^(J5-2000)/1000</f>
        <v>2001.44138408621</v>
      </c>
      <c r="K16" s="34" t="n">
        <f aca="false">1/3*Assumptions!$H$18*Assumptions!$H$11*Assumptions!$H$8/1000*(1+Assumptions!$H$25)^(K5-2000)+Assumptions!$H$19*Assumptions!$H$17*(1+Assumptions!$H$25)^(K5-2000)/1000</f>
        <v>2061.48462560879</v>
      </c>
      <c r="L16" s="34" t="n">
        <f aca="false">1/3*Assumptions!$H$18*Assumptions!$H$11*Assumptions!$H$8/1000*(1+Assumptions!$H$25)^(L5-2000)+Assumptions!$H$19*Assumptions!$H$17*(1+Assumptions!$H$25)^(L5-2000)/1000</f>
        <v>2123.32916437706</v>
      </c>
      <c r="M16" s="34" t="n">
        <f aca="false">1/3*Assumptions!$H$18*Assumptions!$H$11*Assumptions!$H$8/1000*(1+Assumptions!$H$25)^(M5-2000)+Assumptions!$H$19*Assumptions!$H$17*(1+Assumptions!$H$25)^(M5-2000)/1000</f>
        <v>2187.02903930837</v>
      </c>
      <c r="N16" s="34" t="n">
        <f aca="false">1/3*Assumptions!$H$18*Assumptions!$H$11*Assumptions!$H$8/1000*(1+Assumptions!$H$25)^(N5-2000)+Assumptions!$H$19*Assumptions!$H$17*(1+Assumptions!$H$25)^(N5-2000)/1000</f>
        <v>2252.63991048762</v>
      </c>
      <c r="O16" s="34" t="n">
        <f aca="false">1/3*Assumptions!$H$18*Assumptions!$H$11*Assumptions!$H$8/1000*(1+Assumptions!$H$25)^(O5-2000)+Assumptions!$H$19*Assumptions!$H$17*(1+Assumptions!$H$25)^(O5-2000)/1000</f>
        <v>2320.21910780225</v>
      </c>
      <c r="P16" s="34" t="n">
        <f aca="false">1/3*Assumptions!$H$18*Assumptions!$H$11*Assumptions!$H$8/1000*(1+Assumptions!$H$25)^(P5-2000)+Assumptions!$H$19*Assumptions!$H$17*(1+Assumptions!$H$25)^(P5-2000)/1000</f>
        <v>2389.82568103632</v>
      </c>
      <c r="Q16" s="34" t="n">
        <f aca="false">1/3*Assumptions!$H$18*Assumptions!$H$11*Assumptions!$H$8/1000*(1+Assumptions!$H$25)^(Q5-2000)+Assumptions!$H$19*Assumptions!$H$17*(1+Assumptions!$H$25)^(Q5-2000)/1000</f>
        <v>2461.52045146741</v>
      </c>
      <c r="R16" s="34" t="n">
        <f aca="false">1/3*Assumptions!$H$18*Assumptions!$H$11*Assumptions!$H$8/1000*(1+Assumptions!$H$25)^(R5-2000)+Assumptions!$H$19*Assumptions!$H$17*(1+Assumptions!$H$25)^(R5-2000)/1000</f>
        <v>2535.36606501143</v>
      </c>
      <c r="S16" s="34" t="n">
        <f aca="false">1/3*Assumptions!$H$18*Assumptions!$H$11*Assumptions!$H$8/1000*(1+Assumptions!$H$25)^(S5-2000)+Assumptions!$H$19*Assumptions!$H$17*(1+Assumptions!$H$25)^(S5-2000)/1000</f>
        <v>2611.42704696177</v>
      </c>
      <c r="T16" s="34" t="n">
        <f aca="false">1/3*Assumptions!$H$18*Assumptions!$H$11*Assumptions!$H$8/1000*(1+Assumptions!$H$25)^(T5-2000)+Assumptions!$H$19*Assumptions!$H$17*(1+Assumptions!$H$25)^(T5-2000)/1000</f>
        <v>2689.76985837062</v>
      </c>
      <c r="U16" s="34" t="n">
        <f aca="false">1/3*Assumptions!$H$18*Assumptions!$H$11*Assumptions!$H$8/1000*(1+Assumptions!$H$25)^(U5-2000)+Assumptions!$H$19*Assumptions!$H$17*(1+Assumptions!$H$25)^(U5-2000)/1000</f>
        <v>2770.46295412174</v>
      </c>
      <c r="V16" s="440"/>
      <c r="W16" s="224" t="n">
        <f aca="false">SUM(B16:U16)</f>
        <v>37570.5307800878</v>
      </c>
      <c r="X16" s="1"/>
      <c r="Y16" s="1"/>
      <c r="Z16" s="1"/>
      <c r="AA16" s="1"/>
      <c r="AB16" s="33"/>
      <c r="AC16" s="33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40"/>
      <c r="BE16" s="440"/>
      <c r="BF16" s="440"/>
      <c r="BG16" s="440"/>
      <c r="BH16" s="440"/>
      <c r="BI16" s="440"/>
      <c r="BJ16" s="440"/>
      <c r="BK16" s="440"/>
      <c r="BL16" s="440"/>
      <c r="BM16" s="440"/>
      <c r="BN16" s="440"/>
      <c r="BO16" s="440"/>
      <c r="BP16" s="440"/>
      <c r="BQ16" s="440"/>
      <c r="BR16" s="440"/>
      <c r="BS16" s="440"/>
      <c r="BT16" s="440"/>
      <c r="BU16" s="440"/>
      <c r="BV16" s="440"/>
      <c r="BW16" s="440"/>
      <c r="BX16" s="440"/>
      <c r="BY16" s="440"/>
      <c r="BZ16" s="440"/>
      <c r="CA16" s="440"/>
      <c r="CB16" s="440"/>
      <c r="CC16" s="440"/>
      <c r="CD16" s="440"/>
      <c r="CE16" s="440"/>
      <c r="CF16" s="440"/>
      <c r="CG16" s="440"/>
      <c r="CH16" s="440"/>
      <c r="CI16" s="440"/>
      <c r="CJ16" s="440"/>
      <c r="CK16" s="440"/>
      <c r="CL16" s="440"/>
      <c r="CM16" s="440"/>
      <c r="CN16" s="440"/>
      <c r="CO16" s="440"/>
      <c r="CP16" s="440"/>
      <c r="CQ16" s="440"/>
      <c r="CR16" s="440"/>
      <c r="CS16" s="440"/>
      <c r="CT16" s="440"/>
      <c r="CU16" s="440"/>
      <c r="CV16" s="440"/>
      <c r="CW16" s="440"/>
      <c r="CX16" s="440"/>
      <c r="CY16" s="440"/>
      <c r="CZ16" s="440"/>
      <c r="DA16" s="440"/>
      <c r="DB16" s="440"/>
      <c r="DC16" s="440"/>
      <c r="DD16" s="440"/>
      <c r="DE16" s="440"/>
      <c r="DF16" s="440"/>
      <c r="DG16" s="440"/>
      <c r="DH16" s="440"/>
      <c r="DI16" s="440"/>
      <c r="DJ16" s="440"/>
      <c r="DK16" s="440"/>
      <c r="DL16" s="440"/>
      <c r="DM16" s="440"/>
      <c r="DN16" s="440"/>
      <c r="DO16" s="440"/>
      <c r="DP16" s="440"/>
      <c r="DQ16" s="440"/>
      <c r="DR16" s="440"/>
      <c r="DS16" s="440"/>
      <c r="DT16" s="440"/>
      <c r="DU16" s="440"/>
      <c r="DV16" s="440"/>
      <c r="DW16" s="440"/>
      <c r="DX16" s="440"/>
      <c r="DY16" s="440"/>
      <c r="DZ16" s="440"/>
      <c r="EA16" s="440"/>
      <c r="EB16" s="440"/>
      <c r="EC16" s="440"/>
      <c r="ED16" s="440"/>
      <c r="EE16" s="440"/>
      <c r="EF16" s="440"/>
      <c r="EG16" s="440"/>
      <c r="EH16" s="440"/>
      <c r="EI16" s="440"/>
      <c r="EJ16" s="440"/>
      <c r="EK16" s="440"/>
      <c r="EL16" s="440"/>
      <c r="EM16" s="440"/>
      <c r="EN16" s="440"/>
      <c r="EO16" s="440"/>
      <c r="EP16" s="440"/>
      <c r="EQ16" s="440"/>
      <c r="ER16" s="440"/>
      <c r="ES16" s="440"/>
      <c r="ET16" s="440"/>
      <c r="EU16" s="440"/>
      <c r="EV16" s="440"/>
      <c r="EW16" s="440"/>
      <c r="EX16" s="440"/>
      <c r="EY16" s="440"/>
      <c r="EZ16" s="440"/>
      <c r="FA16" s="440"/>
      <c r="FB16" s="440"/>
      <c r="FC16" s="440"/>
      <c r="FD16" s="440"/>
      <c r="FE16" s="440"/>
      <c r="FF16" s="440"/>
      <c r="FG16" s="440"/>
      <c r="FH16" s="440"/>
      <c r="FI16" s="440"/>
      <c r="FJ16" s="440"/>
      <c r="FK16" s="440"/>
      <c r="FL16" s="440"/>
      <c r="FM16" s="440"/>
      <c r="FN16" s="440"/>
      <c r="FO16" s="440"/>
      <c r="FP16" s="440"/>
      <c r="FQ16" s="440"/>
      <c r="FR16" s="440"/>
      <c r="FS16" s="440"/>
      <c r="FT16" s="440"/>
      <c r="FU16" s="440"/>
      <c r="FV16" s="440"/>
      <c r="FW16" s="440"/>
      <c r="FX16" s="440"/>
      <c r="FY16" s="440"/>
      <c r="FZ16" s="440"/>
      <c r="GA16" s="440"/>
      <c r="GB16" s="440"/>
      <c r="GC16" s="440"/>
      <c r="GD16" s="440"/>
      <c r="GE16" s="440"/>
      <c r="GF16" s="440"/>
      <c r="GG16" s="440"/>
      <c r="GH16" s="440"/>
      <c r="GI16" s="440"/>
      <c r="GJ16" s="440"/>
      <c r="GK16" s="440"/>
      <c r="GL16" s="440"/>
      <c r="GM16" s="440"/>
      <c r="GN16" s="440"/>
      <c r="GO16" s="440"/>
      <c r="GP16" s="440"/>
      <c r="GQ16" s="440"/>
      <c r="GR16" s="440"/>
      <c r="GS16" s="440"/>
      <c r="GT16" s="440"/>
      <c r="GU16" s="440"/>
      <c r="GV16" s="440"/>
      <c r="GW16" s="440"/>
      <c r="GX16" s="440"/>
      <c r="GY16" s="440"/>
      <c r="GZ16" s="440"/>
      <c r="HA16" s="440"/>
      <c r="HB16" s="440"/>
      <c r="HC16" s="440"/>
      <c r="HD16" s="440"/>
      <c r="HE16" s="440"/>
      <c r="HF16" s="440"/>
      <c r="HG16" s="440"/>
      <c r="HH16" s="440"/>
      <c r="HI16" s="440"/>
      <c r="HJ16" s="440"/>
      <c r="HK16" s="440"/>
      <c r="HL16" s="440"/>
      <c r="HM16" s="440"/>
      <c r="HN16" s="440"/>
      <c r="HO16" s="440"/>
      <c r="HP16" s="440"/>
      <c r="HQ16" s="440"/>
      <c r="HR16" s="440"/>
      <c r="HS16" s="440"/>
      <c r="HT16" s="440"/>
      <c r="HU16" s="440"/>
      <c r="HV16" s="440"/>
      <c r="HW16" s="440"/>
      <c r="HX16" s="440"/>
      <c r="HY16" s="440"/>
      <c r="HZ16" s="440"/>
      <c r="IA16" s="440"/>
      <c r="IB16" s="440"/>
      <c r="IC16" s="440"/>
      <c r="ID16" s="440"/>
      <c r="IE16" s="440"/>
      <c r="IF16" s="440"/>
      <c r="IG16" s="440"/>
      <c r="IH16" s="440"/>
      <c r="II16" s="440"/>
      <c r="IJ16" s="440"/>
      <c r="IK16" s="440"/>
      <c r="IL16" s="440"/>
      <c r="IM16" s="440"/>
      <c r="IN16" s="440"/>
      <c r="IO16" s="440"/>
      <c r="IP16" s="440"/>
      <c r="IQ16" s="440"/>
      <c r="IR16" s="440"/>
      <c r="IS16" s="440"/>
      <c r="IT16" s="440"/>
      <c r="IU16" s="440"/>
      <c r="IV16" s="440"/>
      <c r="IW16" s="440"/>
    </row>
    <row r="17" customFormat="false" ht="12" hidden="false" customHeight="true" outlineLevel="0" collapsed="false">
      <c r="A17" s="113"/>
      <c r="B17" s="440"/>
      <c r="C17" s="440"/>
      <c r="D17" s="440"/>
      <c r="E17" s="440"/>
      <c r="F17" s="440"/>
      <c r="G17" s="440"/>
      <c r="H17" s="440"/>
      <c r="I17" s="440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224" t="n">
        <f aca="false">SUM(B17:U17)</f>
        <v>0</v>
      </c>
      <c r="X17" s="1"/>
      <c r="Y17" s="1"/>
      <c r="Z17" s="1"/>
      <c r="AA17" s="1"/>
      <c r="AB17" s="33"/>
      <c r="AC17" s="33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40"/>
      <c r="BE17" s="440"/>
      <c r="BF17" s="440"/>
      <c r="BG17" s="440"/>
      <c r="BH17" s="440"/>
      <c r="BI17" s="440"/>
      <c r="BJ17" s="440"/>
      <c r="BK17" s="440"/>
      <c r="BL17" s="440"/>
      <c r="BM17" s="440"/>
      <c r="BN17" s="440"/>
      <c r="BO17" s="440"/>
      <c r="BP17" s="440"/>
      <c r="BQ17" s="440"/>
      <c r="BR17" s="440"/>
      <c r="BS17" s="440"/>
      <c r="BT17" s="440"/>
      <c r="BU17" s="440"/>
      <c r="BV17" s="440"/>
      <c r="BW17" s="440"/>
      <c r="BX17" s="440"/>
      <c r="BY17" s="440"/>
      <c r="BZ17" s="440"/>
      <c r="CA17" s="440"/>
      <c r="CB17" s="440"/>
      <c r="CC17" s="440"/>
      <c r="CD17" s="440"/>
      <c r="CE17" s="440"/>
      <c r="CF17" s="440"/>
      <c r="CG17" s="440"/>
      <c r="CH17" s="440"/>
      <c r="CI17" s="440"/>
      <c r="CJ17" s="440"/>
      <c r="CK17" s="440"/>
      <c r="CL17" s="440"/>
      <c r="CM17" s="440"/>
      <c r="CN17" s="440"/>
      <c r="CO17" s="440"/>
      <c r="CP17" s="440"/>
      <c r="CQ17" s="440"/>
      <c r="CR17" s="440"/>
      <c r="CS17" s="440"/>
      <c r="CT17" s="440"/>
      <c r="CU17" s="440"/>
      <c r="CV17" s="440"/>
      <c r="CW17" s="440"/>
      <c r="CX17" s="440"/>
      <c r="CY17" s="440"/>
      <c r="CZ17" s="440"/>
      <c r="DA17" s="440"/>
      <c r="DB17" s="440"/>
      <c r="DC17" s="440"/>
      <c r="DD17" s="440"/>
      <c r="DE17" s="440"/>
      <c r="DF17" s="440"/>
      <c r="DG17" s="440"/>
      <c r="DH17" s="440"/>
      <c r="DI17" s="440"/>
      <c r="DJ17" s="440"/>
      <c r="DK17" s="440"/>
      <c r="DL17" s="440"/>
      <c r="DM17" s="440"/>
      <c r="DN17" s="440"/>
      <c r="DO17" s="440"/>
      <c r="DP17" s="440"/>
      <c r="DQ17" s="440"/>
      <c r="DR17" s="440"/>
      <c r="DS17" s="440"/>
      <c r="DT17" s="440"/>
      <c r="DU17" s="440"/>
      <c r="DV17" s="440"/>
      <c r="DW17" s="440"/>
      <c r="DX17" s="440"/>
      <c r="DY17" s="440"/>
      <c r="DZ17" s="440"/>
      <c r="EA17" s="440"/>
      <c r="EB17" s="440"/>
      <c r="EC17" s="440"/>
      <c r="ED17" s="440"/>
      <c r="EE17" s="440"/>
      <c r="EF17" s="440"/>
      <c r="EG17" s="440"/>
      <c r="EH17" s="440"/>
      <c r="EI17" s="440"/>
      <c r="EJ17" s="440"/>
      <c r="EK17" s="440"/>
      <c r="EL17" s="440"/>
      <c r="EM17" s="440"/>
      <c r="EN17" s="440"/>
      <c r="EO17" s="440"/>
      <c r="EP17" s="440"/>
      <c r="EQ17" s="440"/>
      <c r="ER17" s="440"/>
      <c r="ES17" s="440"/>
      <c r="ET17" s="440"/>
      <c r="EU17" s="440"/>
      <c r="EV17" s="440"/>
      <c r="EW17" s="440"/>
      <c r="EX17" s="440"/>
      <c r="EY17" s="440"/>
      <c r="EZ17" s="440"/>
      <c r="FA17" s="440"/>
      <c r="FB17" s="440"/>
      <c r="FC17" s="440"/>
      <c r="FD17" s="440"/>
      <c r="FE17" s="440"/>
      <c r="FF17" s="440"/>
      <c r="FG17" s="440"/>
      <c r="FH17" s="440"/>
      <c r="FI17" s="440"/>
      <c r="FJ17" s="440"/>
      <c r="FK17" s="440"/>
      <c r="FL17" s="440"/>
      <c r="FM17" s="440"/>
      <c r="FN17" s="440"/>
      <c r="FO17" s="440"/>
      <c r="FP17" s="440"/>
      <c r="FQ17" s="440"/>
      <c r="FR17" s="440"/>
      <c r="FS17" s="440"/>
      <c r="FT17" s="440"/>
      <c r="FU17" s="440"/>
      <c r="FV17" s="440"/>
      <c r="FW17" s="440"/>
      <c r="FX17" s="440"/>
      <c r="FY17" s="440"/>
      <c r="FZ17" s="440"/>
      <c r="GA17" s="440"/>
      <c r="GB17" s="440"/>
      <c r="GC17" s="440"/>
      <c r="GD17" s="440"/>
      <c r="GE17" s="440"/>
      <c r="GF17" s="440"/>
      <c r="GG17" s="440"/>
      <c r="GH17" s="440"/>
      <c r="GI17" s="440"/>
      <c r="GJ17" s="440"/>
      <c r="GK17" s="440"/>
      <c r="GL17" s="440"/>
      <c r="GM17" s="440"/>
      <c r="GN17" s="440"/>
      <c r="GO17" s="440"/>
      <c r="GP17" s="440"/>
      <c r="GQ17" s="440"/>
      <c r="GR17" s="440"/>
      <c r="GS17" s="440"/>
      <c r="GT17" s="440"/>
      <c r="GU17" s="440"/>
      <c r="GV17" s="440"/>
      <c r="GW17" s="440"/>
      <c r="GX17" s="440"/>
      <c r="GY17" s="440"/>
      <c r="GZ17" s="440"/>
      <c r="HA17" s="440"/>
      <c r="HB17" s="440"/>
      <c r="HC17" s="440"/>
      <c r="HD17" s="440"/>
      <c r="HE17" s="440"/>
      <c r="HF17" s="440"/>
      <c r="HG17" s="440"/>
      <c r="HH17" s="440"/>
      <c r="HI17" s="440"/>
      <c r="HJ17" s="440"/>
      <c r="HK17" s="440"/>
      <c r="HL17" s="440"/>
      <c r="HM17" s="440"/>
      <c r="HN17" s="440"/>
      <c r="HO17" s="440"/>
      <c r="HP17" s="440"/>
      <c r="HQ17" s="440"/>
      <c r="HR17" s="440"/>
      <c r="HS17" s="440"/>
      <c r="HT17" s="440"/>
      <c r="HU17" s="440"/>
      <c r="HV17" s="440"/>
      <c r="HW17" s="440"/>
      <c r="HX17" s="440"/>
      <c r="HY17" s="440"/>
      <c r="HZ17" s="440"/>
      <c r="IA17" s="440"/>
      <c r="IB17" s="440"/>
      <c r="IC17" s="440"/>
      <c r="ID17" s="440"/>
      <c r="IE17" s="440"/>
      <c r="IF17" s="440"/>
      <c r="IG17" s="440"/>
      <c r="IH17" s="440"/>
      <c r="II17" s="440"/>
      <c r="IJ17" s="440"/>
      <c r="IK17" s="440"/>
      <c r="IL17" s="440"/>
      <c r="IM17" s="440"/>
      <c r="IN17" s="440"/>
      <c r="IO17" s="440"/>
      <c r="IP17" s="440"/>
      <c r="IQ17" s="440"/>
      <c r="IR17" s="440"/>
      <c r="IS17" s="440"/>
      <c r="IT17" s="440"/>
      <c r="IU17" s="440"/>
      <c r="IV17" s="440"/>
      <c r="IW17" s="440"/>
    </row>
    <row r="18" customFormat="false" ht="12" hidden="false" customHeight="true" outlineLevel="0" collapsed="false">
      <c r="A18" s="113" t="s">
        <v>127</v>
      </c>
      <c r="B18" s="385" t="n">
        <f aca="false">(SUM(B9:B11)-SUM(B22:B28))*'Summary Output'!$B$29/4</f>
        <v>258.54100325</v>
      </c>
      <c r="C18" s="385" t="n">
        <f aca="false">(SUM(C9:C11)-SUM(C22:C28))*'Summary Output'!$B$29/4</f>
        <v>256.3623958475</v>
      </c>
      <c r="D18" s="385" t="n">
        <f aca="false">(SUM(D9:D11)-SUM(D22:D28))*'Summary Output'!$B$29/4</f>
        <v>254.401812847925</v>
      </c>
      <c r="E18" s="385" t="n">
        <f aca="false">(SUM(E9:E16)-SUM(E22:E28))*'Summary Output'!$B$29/4</f>
        <v>443.77181539345</v>
      </c>
      <c r="F18" s="385" t="n">
        <f aca="false">(SUM(F9:F16)-SUM(F22:F28))*'Summary Output'!$B$29/4</f>
        <v>467.555352581315</v>
      </c>
      <c r="G18" s="385" t="n">
        <f aca="false">(SUM(G9:G16)-SUM(G22:G28))*'Summary Output'!$B$29/4</f>
        <v>475.312141507219</v>
      </c>
      <c r="H18" s="385" t="n">
        <f aca="false">(SUM(H9:H16)-SUM(H22:H28))*'Summary Output'!$B$29/4</f>
        <v>482.623675388</v>
      </c>
      <c r="I18" s="385" t="n">
        <f aca="false">(SUM(I9:I16)-SUM(I22:I28))*'Summary Output'!$B$29/4</f>
        <v>490.871148516807</v>
      </c>
      <c r="J18" s="385" t="n">
        <f aca="false">(SUM(J9:J16)-SUM(J22:J28))*'Summary Output'!$B$29/4</f>
        <v>500.556453333132</v>
      </c>
      <c r="K18" s="385" t="n">
        <f aca="false">(SUM(K9:K16)-SUM(K22:K28))*'Summary Output'!$B$29/4</f>
        <v>511.408156413334</v>
      </c>
      <c r="L18" s="385" t="n">
        <f aca="false">(SUM(L9:L16)-SUM(L22:L28))*'Summary Output'!$B$29/4</f>
        <v>515.527648746929</v>
      </c>
      <c r="M18" s="385" t="n">
        <f aca="false">(SUM(M9:M16)-SUM(M22:M28))*'Summary Output'!$B$29/4</f>
        <v>521.645306994156</v>
      </c>
      <c r="N18" s="385" t="n">
        <f aca="false">(SUM(N9:N16)-SUM(N22:N28))*'Summary Output'!$B$29/4</f>
        <v>527.822078228894</v>
      </c>
      <c r="O18" s="385" t="n">
        <f aca="false">(SUM(O9:O16)-SUM(O22:O28))*'Summary Output'!$B$29/4</f>
        <v>534.058570680256</v>
      </c>
      <c r="P18" s="385" t="n">
        <f aca="false">(SUM(P9:P16)-SUM(P22:P28))*'Summary Output'!$B$29/4</f>
        <v>540.35496555908</v>
      </c>
      <c r="Q18" s="385" t="n">
        <f aca="false">(SUM(Q9:Q16)-SUM(Q22:Q28))*'Summary Output'!$B$29/4</f>
        <v>548.071720953205</v>
      </c>
      <c r="R18" s="385" t="n">
        <f aca="false">(SUM(R9:R16)-SUM(R22:R28))*'Summary Output'!$B$29/4</f>
        <v>555.886706569037</v>
      </c>
      <c r="S18" s="385" t="n">
        <f aca="false">(SUM(S9:S16)-SUM(S22:S28))*'Summary Output'!$B$29/4</f>
        <v>563.800854220502</v>
      </c>
      <c r="T18" s="385" t="n">
        <f aca="false">(SUM(T9:T16)-SUM(T22:T28))*'Summary Output'!$B$29/4</f>
        <v>571.815093207539</v>
      </c>
      <c r="U18" s="385" t="n">
        <f aca="false">(SUM(U9:U16)-SUM(U22:U28))*'Summary Output'!$B$29/4</f>
        <v>579.930349779994</v>
      </c>
      <c r="V18" s="440"/>
      <c r="W18" s="224" t="n">
        <f aca="false">SUM(B18:U18)</f>
        <v>9600.31725001827</v>
      </c>
      <c r="X18" s="1"/>
      <c r="Y18" s="1"/>
      <c r="Z18" s="1"/>
      <c r="AA18" s="1"/>
      <c r="AB18" s="33"/>
      <c r="AC18" s="33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40"/>
      <c r="BE18" s="440"/>
      <c r="BF18" s="440"/>
      <c r="BG18" s="440"/>
      <c r="BH18" s="440"/>
      <c r="BI18" s="440"/>
      <c r="BJ18" s="440"/>
      <c r="BK18" s="440"/>
      <c r="BL18" s="440"/>
      <c r="BM18" s="440"/>
      <c r="BN18" s="440"/>
      <c r="BO18" s="440"/>
      <c r="BP18" s="440"/>
      <c r="BQ18" s="440"/>
      <c r="BR18" s="440"/>
      <c r="BS18" s="440"/>
      <c r="BT18" s="440"/>
      <c r="BU18" s="440"/>
      <c r="BV18" s="440"/>
      <c r="BW18" s="440"/>
      <c r="BX18" s="440"/>
      <c r="BY18" s="440"/>
      <c r="BZ18" s="440"/>
      <c r="CA18" s="440"/>
      <c r="CB18" s="440"/>
      <c r="CC18" s="440"/>
      <c r="CD18" s="440"/>
      <c r="CE18" s="440"/>
      <c r="CF18" s="440"/>
      <c r="CG18" s="440"/>
      <c r="CH18" s="440"/>
      <c r="CI18" s="440"/>
      <c r="CJ18" s="440"/>
      <c r="CK18" s="440"/>
      <c r="CL18" s="440"/>
      <c r="CM18" s="440"/>
      <c r="CN18" s="440"/>
      <c r="CO18" s="440"/>
      <c r="CP18" s="440"/>
      <c r="CQ18" s="440"/>
      <c r="CR18" s="440"/>
      <c r="CS18" s="440"/>
      <c r="CT18" s="440"/>
      <c r="CU18" s="440"/>
      <c r="CV18" s="440"/>
      <c r="CW18" s="440"/>
      <c r="CX18" s="440"/>
      <c r="CY18" s="440"/>
      <c r="CZ18" s="440"/>
      <c r="DA18" s="440"/>
      <c r="DB18" s="440"/>
      <c r="DC18" s="440"/>
      <c r="DD18" s="440"/>
      <c r="DE18" s="440"/>
      <c r="DF18" s="440"/>
      <c r="DG18" s="440"/>
      <c r="DH18" s="440"/>
      <c r="DI18" s="440"/>
      <c r="DJ18" s="440"/>
      <c r="DK18" s="440"/>
      <c r="DL18" s="440"/>
      <c r="DM18" s="440"/>
      <c r="DN18" s="440"/>
      <c r="DO18" s="440"/>
      <c r="DP18" s="440"/>
      <c r="DQ18" s="440"/>
      <c r="DR18" s="440"/>
      <c r="DS18" s="440"/>
      <c r="DT18" s="440"/>
      <c r="DU18" s="440"/>
      <c r="DV18" s="440"/>
      <c r="DW18" s="440"/>
      <c r="DX18" s="440"/>
      <c r="DY18" s="440"/>
      <c r="DZ18" s="440"/>
      <c r="EA18" s="440"/>
      <c r="EB18" s="440"/>
      <c r="EC18" s="440"/>
      <c r="ED18" s="440"/>
      <c r="EE18" s="440"/>
      <c r="EF18" s="440"/>
      <c r="EG18" s="440"/>
      <c r="EH18" s="440"/>
      <c r="EI18" s="440"/>
      <c r="EJ18" s="440"/>
      <c r="EK18" s="440"/>
      <c r="EL18" s="440"/>
      <c r="EM18" s="440"/>
      <c r="EN18" s="440"/>
      <c r="EO18" s="440"/>
      <c r="EP18" s="440"/>
      <c r="EQ18" s="440"/>
      <c r="ER18" s="440"/>
      <c r="ES18" s="440"/>
      <c r="ET18" s="440"/>
      <c r="EU18" s="440"/>
      <c r="EV18" s="440"/>
      <c r="EW18" s="440"/>
      <c r="EX18" s="440"/>
      <c r="EY18" s="440"/>
      <c r="EZ18" s="440"/>
      <c r="FA18" s="440"/>
      <c r="FB18" s="440"/>
      <c r="FC18" s="440"/>
      <c r="FD18" s="440"/>
      <c r="FE18" s="440"/>
      <c r="FF18" s="440"/>
      <c r="FG18" s="440"/>
      <c r="FH18" s="440"/>
      <c r="FI18" s="440"/>
      <c r="FJ18" s="440"/>
      <c r="FK18" s="440"/>
      <c r="FL18" s="440"/>
      <c r="FM18" s="440"/>
      <c r="FN18" s="440"/>
      <c r="FO18" s="440"/>
      <c r="FP18" s="440"/>
      <c r="FQ18" s="440"/>
      <c r="FR18" s="440"/>
      <c r="FS18" s="440"/>
      <c r="FT18" s="440"/>
      <c r="FU18" s="440"/>
      <c r="FV18" s="440"/>
      <c r="FW18" s="440"/>
      <c r="FX18" s="440"/>
      <c r="FY18" s="440"/>
      <c r="FZ18" s="440"/>
      <c r="GA18" s="440"/>
      <c r="GB18" s="440"/>
      <c r="GC18" s="440"/>
      <c r="GD18" s="440"/>
      <c r="GE18" s="440"/>
      <c r="GF18" s="440"/>
      <c r="GG18" s="440"/>
      <c r="GH18" s="440"/>
      <c r="GI18" s="440"/>
      <c r="GJ18" s="440"/>
      <c r="GK18" s="440"/>
      <c r="GL18" s="440"/>
      <c r="GM18" s="440"/>
      <c r="GN18" s="440"/>
      <c r="GO18" s="440"/>
      <c r="GP18" s="440"/>
      <c r="GQ18" s="440"/>
      <c r="GR18" s="440"/>
      <c r="GS18" s="440"/>
      <c r="GT18" s="440"/>
      <c r="GU18" s="440"/>
      <c r="GV18" s="440"/>
      <c r="GW18" s="440"/>
      <c r="GX18" s="440"/>
      <c r="GY18" s="440"/>
      <c r="GZ18" s="440"/>
      <c r="HA18" s="440"/>
      <c r="HB18" s="440"/>
      <c r="HC18" s="440"/>
      <c r="HD18" s="440"/>
      <c r="HE18" s="440"/>
      <c r="HF18" s="440"/>
      <c r="HG18" s="440"/>
      <c r="HH18" s="440"/>
      <c r="HI18" s="440"/>
      <c r="HJ18" s="440"/>
      <c r="HK18" s="440"/>
      <c r="HL18" s="440"/>
      <c r="HM18" s="440"/>
      <c r="HN18" s="440"/>
      <c r="HO18" s="440"/>
      <c r="HP18" s="440"/>
      <c r="HQ18" s="440"/>
      <c r="HR18" s="440"/>
      <c r="HS18" s="440"/>
      <c r="HT18" s="440"/>
      <c r="HU18" s="440"/>
      <c r="HV18" s="440"/>
      <c r="HW18" s="440"/>
      <c r="HX18" s="440"/>
      <c r="HY18" s="440"/>
      <c r="HZ18" s="440"/>
      <c r="IA18" s="440"/>
      <c r="IB18" s="440"/>
      <c r="IC18" s="440"/>
      <c r="ID18" s="440"/>
      <c r="IE18" s="440"/>
      <c r="IF18" s="440"/>
      <c r="IG18" s="440"/>
      <c r="IH18" s="440"/>
      <c r="II18" s="440"/>
      <c r="IJ18" s="440"/>
      <c r="IK18" s="440"/>
      <c r="IL18" s="440"/>
      <c r="IM18" s="440"/>
      <c r="IN18" s="440"/>
      <c r="IO18" s="440"/>
      <c r="IP18" s="440"/>
      <c r="IQ18" s="440"/>
      <c r="IR18" s="440"/>
      <c r="IS18" s="440"/>
      <c r="IT18" s="440"/>
      <c r="IU18" s="440"/>
      <c r="IV18" s="440"/>
      <c r="IW18" s="440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40356.3579405432</v>
      </c>
      <c r="F19" s="26" t="n">
        <f aca="false">SUM(F9:F18)</f>
        <v>42456.5361295705</v>
      </c>
      <c r="G19" s="26" t="n">
        <f aca="false">SUM(G9:G18)</f>
        <v>43334.3910796832</v>
      </c>
      <c r="H19" s="26" t="n">
        <f aca="false">SUM(H9:H18)</f>
        <v>44229.9908425545</v>
      </c>
      <c r="I19" s="26" t="n">
        <f aca="false">SUM(I9:I18)</f>
        <v>45145.1015900716</v>
      </c>
      <c r="J19" s="26" t="n">
        <f aca="false">SUM(J9:J18)</f>
        <v>46080.6184770002</v>
      </c>
      <c r="K19" s="26" t="n">
        <f aca="false">SUM(K9:K18)</f>
        <v>47036.6717992071</v>
      </c>
      <c r="L19" s="26" t="n">
        <f aca="false">SUM(L9:L18)</f>
        <v>47672.8262721201</v>
      </c>
      <c r="M19" s="26" t="n">
        <f aca="false">SUM(M9:M18)</f>
        <v>48320.1462018541</v>
      </c>
      <c r="N19" s="26" t="n">
        <f aca="false">SUM(N9:N18)</f>
        <v>48976.8419619276</v>
      </c>
      <c r="O19" s="26" t="n">
        <f aca="false">SUM(O9:O18)</f>
        <v>49643.0664592496</v>
      </c>
      <c r="P19" s="26" t="n">
        <f aca="false">SUM(P9:P18)</f>
        <v>50318.9751114588</v>
      </c>
      <c r="Q19" s="26" t="n">
        <f aca="false">SUM(Q9:Q18)</f>
        <v>51114.9099854181</v>
      </c>
      <c r="R19" s="26" t="n">
        <f aca="false">SUM(R9:R18)</f>
        <v>51923.9278379467</v>
      </c>
      <c r="S19" s="26" t="n">
        <f aca="false">SUM(S9:S18)</f>
        <v>52746.2579358911</v>
      </c>
      <c r="T19" s="26" t="n">
        <f aca="false">SUM(T9:T18)</f>
        <v>53582.133956162</v>
      </c>
      <c r="U19" s="26" t="n">
        <f aca="false">SUM(U9:U18)</f>
        <v>54431.7940807213</v>
      </c>
      <c r="V19" s="440"/>
      <c r="W19" s="224" t="e">
        <f aca="false">SUM(B19:U19)</f>
        <v>#VALUE!</v>
      </c>
      <c r="X19" s="1"/>
      <c r="Y19" s="1"/>
      <c r="Z19" s="1"/>
      <c r="AA19" s="1"/>
      <c r="AB19" s="33"/>
      <c r="AC19" s="33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0"/>
      <c r="BY19" s="440"/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0"/>
      <c r="DF19" s="440"/>
      <c r="DG19" s="440"/>
      <c r="DH19" s="440"/>
      <c r="DI19" s="440"/>
      <c r="DJ19" s="440"/>
      <c r="DK19" s="440"/>
      <c r="DL19" s="440"/>
      <c r="DM19" s="440"/>
      <c r="DN19" s="440"/>
      <c r="DO19" s="440"/>
      <c r="DP19" s="440"/>
      <c r="DQ19" s="440"/>
      <c r="DR19" s="440"/>
      <c r="DS19" s="440"/>
      <c r="DT19" s="440"/>
      <c r="DU19" s="440"/>
      <c r="DV19" s="440"/>
      <c r="DW19" s="440"/>
      <c r="DX19" s="440"/>
      <c r="DY19" s="440"/>
      <c r="DZ19" s="440"/>
      <c r="EA19" s="440"/>
      <c r="EB19" s="440"/>
      <c r="EC19" s="440"/>
      <c r="ED19" s="440"/>
      <c r="EE19" s="440"/>
      <c r="EF19" s="440"/>
      <c r="EG19" s="440"/>
      <c r="EH19" s="440"/>
      <c r="EI19" s="440"/>
      <c r="EJ19" s="440"/>
      <c r="EK19" s="440"/>
      <c r="EL19" s="440"/>
      <c r="EM19" s="440"/>
      <c r="EN19" s="440"/>
      <c r="EO19" s="440"/>
      <c r="EP19" s="440"/>
      <c r="EQ19" s="440"/>
      <c r="ER19" s="440"/>
      <c r="ES19" s="440"/>
      <c r="ET19" s="440"/>
      <c r="EU19" s="440"/>
      <c r="EV19" s="440"/>
      <c r="EW19" s="440"/>
      <c r="EX19" s="440"/>
      <c r="EY19" s="440"/>
      <c r="EZ19" s="440"/>
      <c r="FA19" s="440"/>
      <c r="FB19" s="440"/>
      <c r="FC19" s="440"/>
      <c r="FD19" s="440"/>
      <c r="FE19" s="440"/>
      <c r="FF19" s="440"/>
      <c r="FG19" s="440"/>
      <c r="FH19" s="440"/>
      <c r="FI19" s="440"/>
      <c r="FJ19" s="440"/>
      <c r="FK19" s="440"/>
      <c r="FL19" s="440"/>
      <c r="FM19" s="440"/>
      <c r="FN19" s="440"/>
      <c r="FO19" s="440"/>
      <c r="FP19" s="440"/>
      <c r="FQ19" s="440"/>
      <c r="FR19" s="440"/>
      <c r="FS19" s="440"/>
      <c r="FT19" s="440"/>
      <c r="FU19" s="440"/>
      <c r="FV19" s="440"/>
      <c r="FW19" s="440"/>
      <c r="FX19" s="440"/>
      <c r="FY19" s="440"/>
      <c r="FZ19" s="440"/>
      <c r="GA19" s="440"/>
      <c r="GB19" s="440"/>
      <c r="GC19" s="440"/>
      <c r="GD19" s="440"/>
      <c r="GE19" s="440"/>
      <c r="GF19" s="440"/>
      <c r="GG19" s="440"/>
      <c r="GH19" s="440"/>
      <c r="GI19" s="440"/>
      <c r="GJ19" s="440"/>
      <c r="GK19" s="440"/>
      <c r="GL19" s="440"/>
      <c r="GM19" s="440"/>
      <c r="GN19" s="440"/>
      <c r="GO19" s="440"/>
      <c r="GP19" s="440"/>
      <c r="GQ19" s="440"/>
      <c r="GR19" s="440"/>
      <c r="GS19" s="440"/>
      <c r="GT19" s="440"/>
      <c r="GU19" s="440"/>
      <c r="GV19" s="440"/>
      <c r="GW19" s="440"/>
      <c r="GX19" s="440"/>
      <c r="GY19" s="440"/>
      <c r="GZ19" s="440"/>
      <c r="HA19" s="440"/>
      <c r="HB19" s="440"/>
      <c r="HC19" s="440"/>
      <c r="HD19" s="440"/>
      <c r="HE19" s="440"/>
      <c r="HF19" s="440"/>
      <c r="HG19" s="440"/>
      <c r="HH19" s="440"/>
      <c r="HI19" s="440"/>
      <c r="HJ19" s="440"/>
      <c r="HK19" s="440"/>
      <c r="HL19" s="440"/>
      <c r="HM19" s="440"/>
      <c r="HN19" s="440"/>
      <c r="HO19" s="440"/>
      <c r="HP19" s="440"/>
      <c r="HQ19" s="440"/>
      <c r="HR19" s="440"/>
      <c r="HS19" s="440"/>
      <c r="HT19" s="440"/>
      <c r="HU19" s="440"/>
      <c r="HV19" s="440"/>
      <c r="HW19" s="440"/>
      <c r="HX19" s="440"/>
      <c r="HY19" s="440"/>
      <c r="HZ19" s="440"/>
      <c r="IA19" s="440"/>
      <c r="IB19" s="440"/>
      <c r="IC19" s="440"/>
      <c r="ID19" s="440"/>
      <c r="IE19" s="440"/>
      <c r="IF19" s="440"/>
      <c r="IG19" s="440"/>
      <c r="IH19" s="440"/>
      <c r="II19" s="440"/>
      <c r="IJ19" s="440"/>
      <c r="IK19" s="440"/>
      <c r="IL19" s="440"/>
      <c r="IM19" s="440"/>
      <c r="IN19" s="440"/>
      <c r="IO19" s="440"/>
      <c r="IP19" s="440"/>
      <c r="IQ19" s="440"/>
      <c r="IR19" s="440"/>
      <c r="IS19" s="440"/>
      <c r="IT19" s="440"/>
      <c r="IU19" s="440"/>
      <c r="IV19" s="440"/>
      <c r="IW19" s="440"/>
    </row>
    <row r="20" customFormat="false" ht="12" hidden="false" customHeight="true" outlineLevel="0" collapsed="false">
      <c r="A20" s="44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40"/>
      <c r="W20" s="224"/>
      <c r="X20" s="440"/>
      <c r="Y20" s="440"/>
      <c r="Z20" s="440"/>
      <c r="AA20" s="440"/>
      <c r="AB20" s="440"/>
      <c r="AC20" s="440"/>
      <c r="AD20" s="440"/>
      <c r="AE20" s="440"/>
      <c r="AF20" s="440"/>
      <c r="AG20" s="440"/>
      <c r="AH20" s="440"/>
      <c r="AI20" s="440"/>
      <c r="AJ20" s="440"/>
      <c r="AK20" s="440"/>
      <c r="AL20" s="440"/>
      <c r="AM20" s="440"/>
      <c r="AN20" s="440"/>
      <c r="AO20" s="440"/>
      <c r="AP20" s="440"/>
      <c r="AQ20" s="440"/>
      <c r="AR20" s="440"/>
      <c r="AS20" s="440"/>
      <c r="AT20" s="440"/>
      <c r="AU20" s="440"/>
      <c r="AV20" s="440"/>
      <c r="AW20" s="440"/>
      <c r="AX20" s="440"/>
      <c r="AY20" s="440"/>
      <c r="AZ20" s="440"/>
      <c r="BA20" s="440"/>
      <c r="BB20" s="440"/>
      <c r="BC20" s="440"/>
      <c r="BD20" s="440"/>
      <c r="BE20" s="440"/>
      <c r="BF20" s="440"/>
      <c r="BG20" s="440"/>
      <c r="BH20" s="440"/>
      <c r="BI20" s="440"/>
      <c r="BJ20" s="440"/>
      <c r="BK20" s="440"/>
      <c r="BL20" s="440"/>
      <c r="BM20" s="440"/>
      <c r="BN20" s="440"/>
      <c r="BO20" s="440"/>
      <c r="BP20" s="440"/>
      <c r="BQ20" s="440"/>
      <c r="BR20" s="440"/>
      <c r="BS20" s="440"/>
      <c r="BT20" s="440"/>
      <c r="BU20" s="440"/>
      <c r="BV20" s="440"/>
      <c r="BW20" s="440"/>
      <c r="BX20" s="440"/>
      <c r="BY20" s="440"/>
      <c r="BZ20" s="440"/>
      <c r="CA20" s="440"/>
      <c r="CB20" s="440"/>
      <c r="CC20" s="440"/>
      <c r="CD20" s="440"/>
      <c r="CE20" s="440"/>
      <c r="CF20" s="440"/>
      <c r="CG20" s="440"/>
      <c r="CH20" s="440"/>
      <c r="CI20" s="440"/>
      <c r="CJ20" s="440"/>
      <c r="CK20" s="440"/>
      <c r="CL20" s="440"/>
      <c r="CM20" s="440"/>
      <c r="CN20" s="440"/>
      <c r="CO20" s="440"/>
      <c r="CP20" s="440"/>
      <c r="CQ20" s="440"/>
      <c r="CR20" s="440"/>
      <c r="CS20" s="440"/>
      <c r="CT20" s="440"/>
      <c r="CU20" s="440"/>
      <c r="CV20" s="440"/>
      <c r="CW20" s="440"/>
      <c r="CX20" s="440"/>
      <c r="CY20" s="440"/>
      <c r="CZ20" s="440"/>
      <c r="DA20" s="440"/>
      <c r="DB20" s="440"/>
      <c r="DC20" s="440"/>
      <c r="DD20" s="440"/>
      <c r="DE20" s="440"/>
      <c r="DF20" s="440"/>
      <c r="DG20" s="440"/>
      <c r="DH20" s="440"/>
      <c r="DI20" s="440"/>
      <c r="DJ20" s="440"/>
      <c r="DK20" s="440"/>
      <c r="DL20" s="440"/>
      <c r="DM20" s="440"/>
      <c r="DN20" s="440"/>
      <c r="DO20" s="440"/>
      <c r="DP20" s="440"/>
      <c r="DQ20" s="440"/>
      <c r="DR20" s="440"/>
      <c r="DS20" s="440"/>
      <c r="DT20" s="440"/>
      <c r="DU20" s="440"/>
      <c r="DV20" s="440"/>
      <c r="DW20" s="440"/>
      <c r="DX20" s="440"/>
      <c r="DY20" s="440"/>
      <c r="DZ20" s="440"/>
      <c r="EA20" s="440"/>
      <c r="EB20" s="440"/>
      <c r="EC20" s="440"/>
      <c r="ED20" s="440"/>
      <c r="EE20" s="440"/>
      <c r="EF20" s="440"/>
      <c r="EG20" s="440"/>
      <c r="EH20" s="440"/>
      <c r="EI20" s="440"/>
      <c r="EJ20" s="440"/>
      <c r="EK20" s="440"/>
      <c r="EL20" s="440"/>
      <c r="EM20" s="440"/>
      <c r="EN20" s="440"/>
      <c r="EO20" s="440"/>
      <c r="EP20" s="440"/>
      <c r="EQ20" s="440"/>
      <c r="ER20" s="440"/>
      <c r="ES20" s="440"/>
      <c r="ET20" s="440"/>
      <c r="EU20" s="440"/>
      <c r="EV20" s="440"/>
      <c r="EW20" s="440"/>
      <c r="EX20" s="440"/>
      <c r="EY20" s="440"/>
      <c r="EZ20" s="440"/>
      <c r="FA20" s="440"/>
      <c r="FB20" s="440"/>
      <c r="FC20" s="440"/>
      <c r="FD20" s="440"/>
      <c r="FE20" s="440"/>
      <c r="FF20" s="440"/>
      <c r="FG20" s="440"/>
      <c r="FH20" s="440"/>
      <c r="FI20" s="440"/>
      <c r="FJ20" s="440"/>
      <c r="FK20" s="440"/>
      <c r="FL20" s="440"/>
      <c r="FM20" s="440"/>
      <c r="FN20" s="440"/>
      <c r="FO20" s="440"/>
      <c r="FP20" s="440"/>
      <c r="FQ20" s="440"/>
      <c r="FR20" s="440"/>
      <c r="FS20" s="440"/>
      <c r="FT20" s="440"/>
      <c r="FU20" s="440"/>
      <c r="FV20" s="440"/>
      <c r="FW20" s="440"/>
      <c r="FX20" s="440"/>
      <c r="FY20" s="440"/>
      <c r="FZ20" s="440"/>
      <c r="GA20" s="440"/>
      <c r="GB20" s="440"/>
      <c r="GC20" s="440"/>
      <c r="GD20" s="440"/>
      <c r="GE20" s="440"/>
      <c r="GF20" s="440"/>
      <c r="GG20" s="440"/>
      <c r="GH20" s="440"/>
      <c r="GI20" s="440"/>
      <c r="GJ20" s="440"/>
      <c r="GK20" s="440"/>
      <c r="GL20" s="440"/>
      <c r="GM20" s="440"/>
      <c r="GN20" s="440"/>
      <c r="GO20" s="440"/>
      <c r="GP20" s="440"/>
      <c r="GQ20" s="440"/>
      <c r="GR20" s="440"/>
      <c r="GS20" s="440"/>
      <c r="GT20" s="440"/>
      <c r="GU20" s="440"/>
      <c r="GV20" s="440"/>
      <c r="GW20" s="440"/>
      <c r="GX20" s="440"/>
      <c r="GY20" s="440"/>
      <c r="GZ20" s="440"/>
      <c r="HA20" s="440"/>
      <c r="HB20" s="440"/>
      <c r="HC20" s="440"/>
      <c r="HD20" s="440"/>
      <c r="HE20" s="440"/>
      <c r="HF20" s="440"/>
      <c r="HG20" s="440"/>
      <c r="HH20" s="440"/>
      <c r="HI20" s="440"/>
      <c r="HJ20" s="440"/>
      <c r="HK20" s="440"/>
      <c r="HL20" s="440"/>
      <c r="HM20" s="440"/>
      <c r="HN20" s="440"/>
      <c r="HO20" s="440"/>
      <c r="HP20" s="440"/>
      <c r="HQ20" s="440"/>
      <c r="HR20" s="440"/>
      <c r="HS20" s="440"/>
      <c r="HT20" s="440"/>
      <c r="HU20" s="440"/>
      <c r="HV20" s="440"/>
      <c r="HW20" s="440"/>
      <c r="HX20" s="440"/>
      <c r="HY20" s="440"/>
      <c r="HZ20" s="440"/>
      <c r="IA20" s="440"/>
      <c r="IB20" s="440"/>
      <c r="IC20" s="440"/>
      <c r="ID20" s="440"/>
      <c r="IE20" s="440"/>
      <c r="IF20" s="440"/>
      <c r="IG20" s="440"/>
      <c r="IH20" s="440"/>
      <c r="II20" s="440"/>
      <c r="IJ20" s="440"/>
      <c r="IK20" s="440"/>
      <c r="IL20" s="440"/>
      <c r="IM20" s="440"/>
      <c r="IN20" s="440"/>
      <c r="IO20" s="440"/>
      <c r="IP20" s="440"/>
      <c r="IQ20" s="440"/>
      <c r="IR20" s="440"/>
      <c r="IS20" s="440"/>
      <c r="IT20" s="440"/>
      <c r="IU20" s="440"/>
      <c r="IV20" s="440"/>
      <c r="IW20" s="440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</row>
    <row r="22" customFormat="false" ht="12.75" hidden="false" customHeight="false" outlineLevel="0" collapsed="false">
      <c r="A22" s="113" t="s">
        <v>85</v>
      </c>
      <c r="B22" s="34" t="n">
        <f aca="false">Assumptions!H28*(1+Assumptions!$H$25)</f>
        <v>1561.26399428571</v>
      </c>
      <c r="C22" s="224" t="n">
        <f aca="false">B22*(1+Assumptions!$H$25)</f>
        <v>1608.10191411429</v>
      </c>
      <c r="D22" s="224" t="n">
        <f aca="false">C22*(1+Assumptions!$H$25)</f>
        <v>1656.34497153771</v>
      </c>
      <c r="E22" s="224" t="n">
        <f aca="false">D22*(1+Assumptions!$H$25)</f>
        <v>1706.03532068385</v>
      </c>
      <c r="F22" s="224" t="n">
        <f aca="false">E22*(1+Assumptions!$H$25)</f>
        <v>1757.21638030436</v>
      </c>
      <c r="G22" s="224" t="n">
        <f aca="false">F22*(1+Assumptions!$H$25)</f>
        <v>1809.93287171349</v>
      </c>
      <c r="H22" s="224" t="n">
        <f aca="false">G22*(1+Assumptions!$H$25)</f>
        <v>1864.2308578649</v>
      </c>
      <c r="I22" s="224" t="n">
        <f aca="false">H22*(1+Assumptions!$H$25)</f>
        <v>1920.15778360084</v>
      </c>
      <c r="J22" s="224" t="n">
        <f aca="false">I22*(1+Assumptions!$H$25)</f>
        <v>1977.76251710887</v>
      </c>
      <c r="K22" s="224" t="n">
        <f aca="false">J22*(1+Assumptions!$H$25)</f>
        <v>2037.09539262214</v>
      </c>
      <c r="L22" s="224" t="n">
        <f aca="false">K22*(1+Assumptions!$H$25)</f>
        <v>2098.2082544008</v>
      </c>
      <c r="M22" s="224" t="n">
        <f aca="false">L22*(1+Assumptions!$H$25)</f>
        <v>2161.15450203282</v>
      </c>
      <c r="N22" s="224" t="n">
        <f aca="false">M22*(1+Assumptions!$H$25)</f>
        <v>2225.98913709381</v>
      </c>
      <c r="O22" s="224" t="n">
        <f aca="false">N22*(1+Assumptions!$H$25)</f>
        <v>2292.76881120662</v>
      </c>
      <c r="P22" s="224" t="n">
        <f aca="false">O22*(1+Assumptions!$H$25)</f>
        <v>2361.55187554282</v>
      </c>
      <c r="Q22" s="224" t="n">
        <f aca="false">P22*(1+Assumptions!$H$25)</f>
        <v>2432.39843180911</v>
      </c>
      <c r="R22" s="224" t="n">
        <f aca="false">Q22*(1+Assumptions!$H$25)</f>
        <v>2505.37038476338</v>
      </c>
      <c r="S22" s="224" t="n">
        <f aca="false">R22*(1+Assumptions!$H$25)</f>
        <v>2580.53149630628</v>
      </c>
      <c r="T22" s="224" t="n">
        <f aca="false">S22*(1+Assumptions!$H$25)</f>
        <v>2657.94744119547</v>
      </c>
      <c r="U22" s="224" t="n">
        <f aca="false">T22*(1+Assumptions!$H$25)</f>
        <v>2737.68586443133</v>
      </c>
      <c r="W22" s="224" t="n">
        <f aca="false">SUM(B22:U22)</f>
        <v>41951.7482026186</v>
      </c>
    </row>
    <row r="23" customFormat="false" ht="12.75" hidden="false" customHeight="false" outlineLevel="0" collapsed="false">
      <c r="A23" s="113" t="s">
        <v>86</v>
      </c>
      <c r="B23" s="34" t="n">
        <f aca="false">Assumptions!$H$29*(1+Assumptions!$H$25)</f>
        <v>1425.45631053572</v>
      </c>
      <c r="C23" s="26" t="n">
        <f aca="false">B23*(1+Assumptions!$H$25)</f>
        <v>1468.21999985179</v>
      </c>
      <c r="D23" s="26" t="n">
        <f aca="false">C23*(1+Assumptions!$H$25)</f>
        <v>1512.26659984734</v>
      </c>
      <c r="E23" s="34" t="n">
        <f aca="false">Assumptions!$H$19*Assumptions!$H$23*(1+Assumptions!$H$25)^(E5-2000)/1000</f>
        <v>1557.63459784276</v>
      </c>
      <c r="F23" s="34" t="n">
        <f aca="false">Assumptions!$H$19*Assumptions!$H$23*(1+Assumptions!$H$25)^(F5-2000)/1000</f>
        <v>1604.36363577804</v>
      </c>
      <c r="G23" s="34" t="n">
        <f aca="false">Assumptions!$H$19*Assumptions!$H$23*(1+Assumptions!$H$25)^(G5-2000)/1000</f>
        <v>1652.49454485139</v>
      </c>
      <c r="H23" s="34" t="n">
        <f aca="false">Assumptions!$H$19*Assumptions!$H$23*(1+Assumptions!$H$25)^(H5-2000)/1000</f>
        <v>1702.06938119693</v>
      </c>
      <c r="I23" s="34" t="n">
        <f aca="false">Assumptions!$H$19*Assumptions!$H$23*(1+Assumptions!$H$25)^(I5-2000)/1000</f>
        <v>1753.13146263283</v>
      </c>
      <c r="J23" s="34" t="n">
        <f aca="false">Assumptions!$H$19*Assumptions!$H$23*(1+Assumptions!$H$25)^(J5-2000)/1000</f>
        <v>1805.72540651182</v>
      </c>
      <c r="K23" s="34" t="n">
        <f aca="false">Assumptions!$H$19*Assumptions!$H$23*(1+Assumptions!$H$25)^(K5-2000)/1000</f>
        <v>1859.89716870717</v>
      </c>
      <c r="L23" s="34" t="n">
        <f aca="false">Assumptions!$H$19*Assumptions!$H$23*(1+Assumptions!$H$25)^(L5-2000)/1000</f>
        <v>1915.69408376839</v>
      </c>
      <c r="M23" s="34" t="n">
        <f aca="false">Assumptions!$H$19*Assumptions!$H$23*(1+Assumptions!$H$25)^(M5-2000)/1000</f>
        <v>1973.16490628144</v>
      </c>
      <c r="N23" s="34" t="n">
        <f aca="false">Assumptions!$H$19*Assumptions!$H$23*(1+Assumptions!$H$25)^(N5-2000)/1000</f>
        <v>2032.35985346988</v>
      </c>
      <c r="O23" s="34" t="n">
        <f aca="false">Assumptions!$H$19*Assumptions!$H$23*(1+Assumptions!$H$25)^(O5-2000)/1000</f>
        <v>2093.33064907398</v>
      </c>
      <c r="P23" s="34" t="n">
        <f aca="false">Assumptions!$H$19*Assumptions!$H$23*(1+Assumptions!$H$25)^(P5-2000)/1000</f>
        <v>2156.1305685462</v>
      </c>
      <c r="Q23" s="34" t="n">
        <f aca="false">Assumptions!$H$19*Assumptions!$H$23*(1+Assumptions!$H$25)^(Q5-2000)/1000</f>
        <v>2220.81448560259</v>
      </c>
      <c r="R23" s="34" t="n">
        <f aca="false">Assumptions!$H$19*Assumptions!$H$23*(1+Assumptions!$H$25)^(R5-2000)/1000</f>
        <v>2287.43892017066</v>
      </c>
      <c r="S23" s="34" t="n">
        <f aca="false">Assumptions!$H$19*Assumptions!$H$23*(1+Assumptions!$H$25)^(S5-2000)/1000</f>
        <v>2356.06208777578</v>
      </c>
      <c r="T23" s="34" t="n">
        <f aca="false">Assumptions!$H$19*Assumptions!$H$23*(1+Assumptions!$H$25)^(T5-2000)/1000</f>
        <v>2426.74395040906</v>
      </c>
      <c r="U23" s="34" t="n">
        <f aca="false">Assumptions!$H$19*Assumptions!$H$23*(1+Assumptions!$H$25)^(U5-2000)/1000</f>
        <v>2499.54626892133</v>
      </c>
      <c r="W23" s="224" t="n">
        <f aca="false">SUM(B23:U23)</f>
        <v>38302.5448817751</v>
      </c>
    </row>
    <row r="24" customFormat="false" ht="12.75" hidden="false" customHeight="false" outlineLevel="0" collapsed="false">
      <c r="A24" s="113" t="s">
        <v>130</v>
      </c>
      <c r="B24" s="34" t="n">
        <f aca="false">Assumptions!$H$24*Assumptions!$H$11*Assumptions!$H$8/1000*(1+Assumptions!$H$25)</f>
        <v>463.5</v>
      </c>
      <c r="C24" s="224" t="n">
        <f aca="false">B24*(1+Assumptions!$H$25)</f>
        <v>477.405</v>
      </c>
      <c r="D24" s="224" t="n">
        <f aca="false">C24*(1+Assumptions!$H$25)</f>
        <v>491.72715</v>
      </c>
      <c r="E24" s="224" t="n">
        <f aca="false">D24*(1+Assumptions!$H$25)</f>
        <v>506.4789645</v>
      </c>
      <c r="F24" s="224" t="n">
        <f aca="false">E24*(1+Assumptions!$H$25)</f>
        <v>521.673333435</v>
      </c>
      <c r="G24" s="224" t="n">
        <f aca="false">F24*(1+Assumptions!$H$25)</f>
        <v>537.32353343805</v>
      </c>
      <c r="H24" s="224" t="n">
        <f aca="false">G24*(1+Assumptions!$H$25)</f>
        <v>553.443239441192</v>
      </c>
      <c r="I24" s="224" t="n">
        <f aca="false">H24*(1+Assumptions!$H$25)</f>
        <v>570.046536624428</v>
      </c>
      <c r="J24" s="224" t="n">
        <f aca="false">I24*(1+Assumptions!$H$25)</f>
        <v>587.14793272316</v>
      </c>
      <c r="K24" s="224" t="n">
        <f aca="false">J24*(1+Assumptions!$H$25)</f>
        <v>604.762370704855</v>
      </c>
      <c r="L24" s="224" t="n">
        <f aca="false">K24*(1+Assumptions!$H$25)</f>
        <v>622.905241826001</v>
      </c>
      <c r="M24" s="224" t="n">
        <f aca="false">L24*(1+Assumptions!$H$25)</f>
        <v>641.592399080781</v>
      </c>
      <c r="N24" s="224" t="n">
        <f aca="false">M24*(1+Assumptions!$H$25)</f>
        <v>660.840171053204</v>
      </c>
      <c r="O24" s="224" t="n">
        <f aca="false">N24*(1+Assumptions!$H$25)</f>
        <v>680.6653761848</v>
      </c>
      <c r="P24" s="224" t="n">
        <f aca="false">O24*(1+Assumptions!$H$25)</f>
        <v>701.085337470344</v>
      </c>
      <c r="Q24" s="224" t="n">
        <f aca="false">P24*(1+Assumptions!$H$25)</f>
        <v>722.117897594455</v>
      </c>
      <c r="R24" s="224" t="n">
        <f aca="false">Q24*(1+Assumptions!$H$25)</f>
        <v>743.781434522288</v>
      </c>
      <c r="S24" s="224" t="n">
        <f aca="false">R24*(1+Assumptions!$H$25)</f>
        <v>766.094877557957</v>
      </c>
      <c r="T24" s="224" t="n">
        <f aca="false">S24*(1+Assumptions!$H$25)</f>
        <v>789.077723884696</v>
      </c>
      <c r="U24" s="224" t="n">
        <f aca="false">T24*(1+Assumptions!$H$25)</f>
        <v>812.750055601237</v>
      </c>
      <c r="W24" s="224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Assumptions!H31*(1+Assumptions!$H$25)</f>
        <v>0</v>
      </c>
      <c r="C25" s="224" t="n">
        <f aca="false">B25*(1+Assumptions!$H$25)</f>
        <v>0</v>
      </c>
      <c r="D25" s="224" t="n">
        <f aca="false">C25*(1+Assumptions!$H$25)</f>
        <v>0</v>
      </c>
      <c r="E25" s="224" t="n">
        <f aca="false">D25*(1+Assumptions!$H$25)</f>
        <v>0</v>
      </c>
      <c r="F25" s="224" t="n">
        <f aca="false">E25*(1+Assumptions!$H$25)</f>
        <v>0</v>
      </c>
      <c r="G25" s="224" t="n">
        <f aca="false">F25*(1+Assumptions!$H$25)</f>
        <v>0</v>
      </c>
      <c r="H25" s="224" t="n">
        <f aca="false">G25*(1+Assumptions!$H$25)</f>
        <v>0</v>
      </c>
      <c r="I25" s="224" t="n">
        <f aca="false">H25*(1+Assumptions!$H$25)</f>
        <v>0</v>
      </c>
      <c r="J25" s="224" t="n">
        <f aca="false">I25*(1+Assumptions!$H$25)</f>
        <v>0</v>
      </c>
      <c r="K25" s="224" t="n">
        <f aca="false">J25*(1+Assumptions!$H$25)</f>
        <v>0</v>
      </c>
      <c r="L25" s="224" t="n">
        <f aca="false">K25*(1+Assumptions!$H$25)</f>
        <v>0</v>
      </c>
      <c r="M25" s="224" t="n">
        <f aca="false">L25*(1+Assumptions!$H$25)</f>
        <v>0</v>
      </c>
      <c r="N25" s="224" t="n">
        <f aca="false">M25*(1+Assumptions!$H$25)</f>
        <v>0</v>
      </c>
      <c r="O25" s="224" t="n">
        <f aca="false">N25*(1+Assumptions!$H$25)</f>
        <v>0</v>
      </c>
      <c r="P25" s="224" t="n">
        <f aca="false">O25*(1+Assumptions!$H$25)</f>
        <v>0</v>
      </c>
      <c r="Q25" s="224" t="n">
        <f aca="false">P25*(1+Assumptions!$H$25)</f>
        <v>0</v>
      </c>
      <c r="R25" s="224" t="n">
        <f aca="false">Q25*(1+Assumptions!$H$25)</f>
        <v>0</v>
      </c>
      <c r="S25" s="224" t="n">
        <f aca="false">R25*(1+Assumptions!$H$25)</f>
        <v>0</v>
      </c>
      <c r="T25" s="224" t="n">
        <f aca="false">S25*(1+Assumptions!$H$25)</f>
        <v>0</v>
      </c>
      <c r="U25" s="224" t="n">
        <f aca="false">T25*(1+Assumptions!$H$25)</f>
        <v>0</v>
      </c>
      <c r="W25" s="224" t="n">
        <f aca="false">SUM(B25:U25)</f>
        <v>0</v>
      </c>
    </row>
    <row r="26" customFormat="false" ht="12.75" hidden="false" customHeight="false" outlineLevel="0" collapsed="false">
      <c r="A26" s="113" t="s">
        <v>89</v>
      </c>
      <c r="B26" s="34" t="n">
        <f aca="false">Assumptions!H32*(1+Assumptions!$H$25)</f>
        <v>315.455745714286</v>
      </c>
      <c r="C26" s="224" t="n">
        <f aca="false">B26*(1+Assumptions!$H$25)</f>
        <v>324.919418085714</v>
      </c>
      <c r="D26" s="224" t="n">
        <f aca="false">C26*(1+Assumptions!$H$25)</f>
        <v>334.667000628286</v>
      </c>
      <c r="E26" s="224" t="n">
        <f aca="false">D26*(1+Assumptions!$H$25)</f>
        <v>344.707010647134</v>
      </c>
      <c r="F26" s="224" t="n">
        <f aca="false">E26*(1+Assumptions!$H$25)</f>
        <v>355.048220966548</v>
      </c>
      <c r="G26" s="224" t="n">
        <f aca="false">F26*(1+Assumptions!$H$25)</f>
        <v>365.699667595545</v>
      </c>
      <c r="H26" s="224" t="n">
        <f aca="false">G26*(1+Assumptions!$H$25)</f>
        <v>376.670657623411</v>
      </c>
      <c r="I26" s="224" t="n">
        <f aca="false">H26*(1+Assumptions!$H$25)</f>
        <v>387.970777352113</v>
      </c>
      <c r="J26" s="224" t="n">
        <f aca="false">I26*(1+Assumptions!$H$25)</f>
        <v>399.609900672677</v>
      </c>
      <c r="K26" s="224" t="n">
        <f aca="false">J26*(1+Assumptions!$H$25)</f>
        <v>411.598197692857</v>
      </c>
      <c r="L26" s="224" t="n">
        <f aca="false">K26*(1+Assumptions!$H$25)</f>
        <v>423.946143623643</v>
      </c>
      <c r="M26" s="224" t="n">
        <f aca="false">L26*(1+Assumptions!$H$25)</f>
        <v>436.664527932352</v>
      </c>
      <c r="N26" s="224" t="n">
        <f aca="false">M26*(1+Assumptions!$H$25)</f>
        <v>449.764463770323</v>
      </c>
      <c r="O26" s="224" t="n">
        <f aca="false">N26*(1+Assumptions!$H$25)</f>
        <v>463.257397683432</v>
      </c>
      <c r="P26" s="224" t="n">
        <f aca="false">O26*(1+Assumptions!$H$25)</f>
        <v>477.155119613935</v>
      </c>
      <c r="Q26" s="224" t="n">
        <f aca="false">P26*(1+Assumptions!$H$25)</f>
        <v>491.469773202354</v>
      </c>
      <c r="R26" s="224" t="n">
        <f aca="false">Q26*(1+Assumptions!$H$25)</f>
        <v>506.213866398424</v>
      </c>
      <c r="S26" s="224" t="n">
        <f aca="false">R26*(1+Assumptions!$H$25)</f>
        <v>521.400282390377</v>
      </c>
      <c r="T26" s="224" t="n">
        <f aca="false">S26*(1+Assumptions!$H$25)</f>
        <v>537.042290862088</v>
      </c>
      <c r="U26" s="224" t="n">
        <f aca="false">T26*(1+Assumptions!$H$25)</f>
        <v>553.153559587951</v>
      </c>
      <c r="W26" s="224" t="n">
        <f aca="false">SUM(B26:U26)</f>
        <v>8476.41402204345</v>
      </c>
    </row>
    <row r="27" customFormat="false" ht="12.75" hidden="false" customHeight="false" outlineLevel="0" collapsed="false">
      <c r="A27" s="113" t="s">
        <v>90</v>
      </c>
      <c r="B27" s="442" t="n">
        <v>0</v>
      </c>
      <c r="C27" s="442" t="n">
        <v>117.987</v>
      </c>
      <c r="D27" s="442" t="n">
        <v>216.843</v>
      </c>
      <c r="E27" s="442" t="n">
        <v>295.985</v>
      </c>
      <c r="F27" s="442" t="n">
        <v>346.251</v>
      </c>
      <c r="G27" s="442" t="n">
        <v>468.657</v>
      </c>
      <c r="H27" s="442" t="n">
        <v>641.059</v>
      </c>
      <c r="I27" s="442" t="n">
        <v>753.232</v>
      </c>
      <c r="J27" s="442" t="n">
        <v>765.3</v>
      </c>
      <c r="K27" s="442" t="n">
        <v>699.258</v>
      </c>
      <c r="L27" s="442" t="n">
        <v>854.333</v>
      </c>
      <c r="M27" s="442" t="n">
        <v>854.3</v>
      </c>
      <c r="N27" s="442" t="n">
        <v>854.3</v>
      </c>
      <c r="O27" s="442" t="n">
        <v>854.3</v>
      </c>
      <c r="P27" s="442" t="n">
        <v>854.3</v>
      </c>
      <c r="Q27" s="442" t="n">
        <v>854.3</v>
      </c>
      <c r="R27" s="442" t="n">
        <v>854.3</v>
      </c>
      <c r="S27" s="442" t="n">
        <v>854.3</v>
      </c>
      <c r="T27" s="442" t="n">
        <v>854.3</v>
      </c>
      <c r="U27" s="442" t="n">
        <v>854.3</v>
      </c>
      <c r="W27" s="224" t="n">
        <f aca="false">SUM(B27:U27)</f>
        <v>12847.605</v>
      </c>
    </row>
    <row r="28" customFormat="false" ht="12.75" hidden="false" customHeight="false" outlineLevel="0" collapsed="false">
      <c r="A28" s="113" t="s">
        <v>231</v>
      </c>
      <c r="B28" s="229" t="n">
        <v>0</v>
      </c>
      <c r="C28" s="229" t="n">
        <v>0</v>
      </c>
      <c r="D28" s="229" t="n">
        <v>0</v>
      </c>
      <c r="E28" s="229" t="n">
        <v>0</v>
      </c>
      <c r="F28" s="229" t="n">
        <v>0</v>
      </c>
      <c r="G28" s="229" t="n">
        <v>0</v>
      </c>
      <c r="H28" s="229" t="n">
        <v>0</v>
      </c>
      <c r="I28" s="229" t="n">
        <v>0</v>
      </c>
      <c r="J28" s="229" t="n">
        <v>0</v>
      </c>
      <c r="K28" s="229" t="n">
        <v>0</v>
      </c>
      <c r="L28" s="229" t="n">
        <v>0</v>
      </c>
      <c r="M28" s="229" t="n">
        <v>0</v>
      </c>
      <c r="N28" s="229" t="n">
        <v>0</v>
      </c>
      <c r="O28" s="229" t="n">
        <v>0</v>
      </c>
      <c r="P28" s="229" t="n">
        <v>0</v>
      </c>
      <c r="Q28" s="229" t="n">
        <v>0</v>
      </c>
      <c r="R28" s="229" t="n">
        <v>0</v>
      </c>
      <c r="S28" s="229" t="n">
        <v>0</v>
      </c>
      <c r="T28" s="229" t="n">
        <v>0</v>
      </c>
      <c r="U28" s="229" t="n">
        <v>0</v>
      </c>
      <c r="V28" s="224"/>
      <c r="W28" s="224" t="n">
        <f aca="false">SUM(B28:U28)</f>
        <v>0</v>
      </c>
      <c r="X28" s="1"/>
      <c r="Y28" s="1"/>
      <c r="Z28" s="1"/>
      <c r="AA28" s="1"/>
      <c r="AB28" s="33"/>
      <c r="AC28" s="33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" hidden="false" customHeight="true" outlineLevel="0" collapsed="false">
      <c r="A29" s="113" t="s">
        <v>133</v>
      </c>
      <c r="B29" s="34" t="n">
        <f aca="false">SUM(B22:B28)</f>
        <v>3765.67605053572</v>
      </c>
      <c r="C29" s="34" t="n">
        <f aca="false">SUM(C22:C28)</f>
        <v>3996.63333205179</v>
      </c>
      <c r="D29" s="34" t="n">
        <f aca="false">SUM(D22:D28)</f>
        <v>4211.84872201334</v>
      </c>
      <c r="E29" s="34" t="n">
        <f aca="false">SUM(E22:E28)</f>
        <v>4410.84089367374</v>
      </c>
      <c r="F29" s="34" t="n">
        <f aca="false">SUM(F22:F28)</f>
        <v>4584.55257048395</v>
      </c>
      <c r="G29" s="34" t="n">
        <f aca="false">SUM(G22:G28)</f>
        <v>4834.10761759847</v>
      </c>
      <c r="H29" s="34" t="n">
        <f aca="false">SUM(H22:H28)</f>
        <v>5137.47313612643</v>
      </c>
      <c r="I29" s="34" t="n">
        <f aca="false">SUM(I22:I28)</f>
        <v>5384.53856021022</v>
      </c>
      <c r="J29" s="34" t="n">
        <f aca="false">SUM(J22:J28)</f>
        <v>5535.54575701653</v>
      </c>
      <c r="K29" s="34" t="n">
        <f aca="false">SUM(K22:K28)</f>
        <v>5612.61112972702</v>
      </c>
      <c r="L29" s="34" t="n">
        <f aca="false">SUM(L22:L28)</f>
        <v>5915.08672361883</v>
      </c>
      <c r="M29" s="34" t="n">
        <f aca="false">SUM(M22:M28)</f>
        <v>6066.8763353274</v>
      </c>
      <c r="N29" s="34" t="n">
        <f aca="false">SUM(N22:N28)</f>
        <v>6223.25362538722</v>
      </c>
      <c r="O29" s="34" t="n">
        <f aca="false">SUM(O22:O28)</f>
        <v>6384.32223414884</v>
      </c>
      <c r="P29" s="34" t="n">
        <f aca="false">SUM(P22:P28)</f>
        <v>6550.2229011733</v>
      </c>
      <c r="Q29" s="34" t="n">
        <f aca="false">SUM(Q22:Q28)</f>
        <v>6721.1005882085</v>
      </c>
      <c r="R29" s="34" t="n">
        <f aca="false">SUM(R22:R28)</f>
        <v>6897.10460585476</v>
      </c>
      <c r="S29" s="34" t="n">
        <f aca="false">SUM(S22:S28)</f>
        <v>7078.3887440304</v>
      </c>
      <c r="T29" s="34" t="n">
        <f aca="false">SUM(T22:T28)</f>
        <v>7265.11140635131</v>
      </c>
      <c r="U29" s="34" t="n">
        <f aca="false">SUM(U22:U28)</f>
        <v>7457.43574854185</v>
      </c>
      <c r="W29" s="224" t="n">
        <f aca="false">SUM(B29:U29)</f>
        <v>114032.73068208</v>
      </c>
    </row>
    <row r="30" customFormat="false" ht="12.75" hidden="false" customHeight="false" outlineLevel="1" collapsed="false">
      <c r="A30" s="232"/>
      <c r="B30" s="519"/>
      <c r="C30" s="443"/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0"/>
      <c r="W30" s="224"/>
      <c r="X30" s="440"/>
      <c r="Y30" s="440"/>
      <c r="Z30" s="440"/>
      <c r="AA30" s="440"/>
      <c r="AB30" s="440"/>
      <c r="AC30" s="440"/>
      <c r="AD30" s="440"/>
      <c r="AE30" s="440"/>
      <c r="AF30" s="440"/>
      <c r="AG30" s="440"/>
      <c r="AH30" s="440"/>
      <c r="AI30" s="440"/>
      <c r="AJ30" s="440"/>
      <c r="AK30" s="440"/>
      <c r="AL30" s="440"/>
      <c r="AM30" s="440"/>
      <c r="AN30" s="440"/>
      <c r="AO30" s="440"/>
      <c r="AP30" s="440"/>
      <c r="AQ30" s="440"/>
      <c r="AR30" s="440"/>
      <c r="AS30" s="440"/>
      <c r="AT30" s="440"/>
      <c r="AU30" s="440"/>
      <c r="AV30" s="440"/>
      <c r="AW30" s="440"/>
      <c r="AX30" s="440"/>
      <c r="AY30" s="440"/>
      <c r="AZ30" s="440"/>
      <c r="BA30" s="440"/>
      <c r="BB30" s="440"/>
      <c r="BC30" s="440"/>
      <c r="BD30" s="440"/>
      <c r="BE30" s="440"/>
      <c r="BF30" s="440"/>
      <c r="BG30" s="440"/>
      <c r="BH30" s="440"/>
      <c r="BI30" s="440"/>
      <c r="BJ30" s="440"/>
      <c r="BK30" s="440"/>
      <c r="BL30" s="440"/>
      <c r="BM30" s="440"/>
      <c r="BN30" s="440"/>
      <c r="BO30" s="440"/>
      <c r="BP30" s="440"/>
      <c r="BQ30" s="440"/>
      <c r="BR30" s="440"/>
      <c r="BS30" s="440"/>
      <c r="BT30" s="440"/>
      <c r="BU30" s="440"/>
      <c r="BV30" s="440"/>
      <c r="BW30" s="440"/>
      <c r="BX30" s="440"/>
      <c r="BY30" s="440"/>
      <c r="BZ30" s="440"/>
      <c r="CA30" s="440"/>
      <c r="CB30" s="440"/>
      <c r="CC30" s="440"/>
      <c r="CD30" s="440"/>
      <c r="CE30" s="440"/>
      <c r="CF30" s="440"/>
      <c r="CG30" s="440"/>
      <c r="CH30" s="440"/>
      <c r="CI30" s="440"/>
      <c r="CJ30" s="440"/>
      <c r="CK30" s="440"/>
      <c r="CL30" s="440"/>
      <c r="CM30" s="440"/>
      <c r="CN30" s="440"/>
      <c r="CO30" s="440"/>
      <c r="CP30" s="440"/>
      <c r="CQ30" s="440"/>
      <c r="CR30" s="440"/>
      <c r="CS30" s="440"/>
      <c r="CT30" s="440"/>
      <c r="CU30" s="440"/>
      <c r="CV30" s="440"/>
      <c r="CW30" s="440"/>
      <c r="CX30" s="440"/>
      <c r="CY30" s="440"/>
      <c r="CZ30" s="440"/>
      <c r="DA30" s="440"/>
      <c r="DB30" s="440"/>
      <c r="DC30" s="440"/>
      <c r="DD30" s="440"/>
      <c r="DE30" s="440"/>
      <c r="DF30" s="440"/>
      <c r="DG30" s="440"/>
      <c r="DH30" s="440"/>
      <c r="DI30" s="440"/>
      <c r="DJ30" s="440"/>
      <c r="DK30" s="440"/>
      <c r="DL30" s="440"/>
      <c r="DM30" s="440"/>
      <c r="DN30" s="440"/>
      <c r="DO30" s="440"/>
      <c r="DP30" s="440"/>
      <c r="DQ30" s="440"/>
      <c r="DR30" s="440"/>
      <c r="DS30" s="440"/>
      <c r="DT30" s="440"/>
      <c r="DU30" s="440"/>
      <c r="DV30" s="440"/>
      <c r="DW30" s="440"/>
      <c r="DX30" s="440"/>
      <c r="DY30" s="440"/>
      <c r="DZ30" s="440"/>
      <c r="EA30" s="440"/>
      <c r="EB30" s="440"/>
      <c r="EC30" s="440"/>
      <c r="ED30" s="440"/>
      <c r="EE30" s="440"/>
      <c r="EF30" s="440"/>
      <c r="EG30" s="440"/>
      <c r="EH30" s="440"/>
      <c r="EI30" s="440"/>
      <c r="EJ30" s="440"/>
      <c r="EK30" s="440"/>
      <c r="EL30" s="440"/>
      <c r="EM30" s="440"/>
      <c r="EN30" s="440"/>
      <c r="EO30" s="440"/>
      <c r="EP30" s="440"/>
      <c r="EQ30" s="440"/>
      <c r="ER30" s="440"/>
      <c r="ES30" s="440"/>
      <c r="ET30" s="440"/>
      <c r="EU30" s="440"/>
      <c r="EV30" s="440"/>
      <c r="EW30" s="440"/>
      <c r="EX30" s="440"/>
      <c r="EY30" s="440"/>
      <c r="EZ30" s="440"/>
      <c r="FA30" s="440"/>
      <c r="FB30" s="440"/>
      <c r="FC30" s="440"/>
      <c r="FD30" s="440"/>
      <c r="FE30" s="440"/>
      <c r="FF30" s="440"/>
      <c r="FG30" s="440"/>
      <c r="FH30" s="440"/>
      <c r="FI30" s="440"/>
      <c r="FJ30" s="440"/>
      <c r="FK30" s="440"/>
      <c r="FL30" s="440"/>
      <c r="FM30" s="440"/>
      <c r="FN30" s="440"/>
      <c r="FO30" s="440"/>
      <c r="FP30" s="440"/>
      <c r="FQ30" s="440"/>
      <c r="FR30" s="440"/>
      <c r="FS30" s="440"/>
      <c r="FT30" s="440"/>
      <c r="FU30" s="440"/>
      <c r="FV30" s="440"/>
      <c r="FW30" s="440"/>
      <c r="FX30" s="440"/>
      <c r="FY30" s="440"/>
      <c r="FZ30" s="440"/>
      <c r="GA30" s="440"/>
      <c r="GB30" s="440"/>
      <c r="GC30" s="440"/>
      <c r="GD30" s="440"/>
      <c r="GE30" s="440"/>
      <c r="GF30" s="440"/>
      <c r="GG30" s="440"/>
      <c r="GH30" s="440"/>
      <c r="GI30" s="440"/>
      <c r="GJ30" s="440"/>
      <c r="GK30" s="440"/>
      <c r="GL30" s="440"/>
      <c r="GM30" s="440"/>
      <c r="GN30" s="440"/>
      <c r="GO30" s="440"/>
      <c r="GP30" s="440"/>
      <c r="GQ30" s="440"/>
      <c r="GR30" s="440"/>
      <c r="GS30" s="440"/>
      <c r="GT30" s="440"/>
      <c r="GU30" s="440"/>
      <c r="GV30" s="440"/>
      <c r="GW30" s="440"/>
      <c r="GX30" s="440"/>
      <c r="GY30" s="440"/>
      <c r="GZ30" s="440"/>
      <c r="HA30" s="440"/>
      <c r="HB30" s="440"/>
      <c r="HC30" s="440"/>
      <c r="HD30" s="440"/>
      <c r="HE30" s="440"/>
      <c r="HF30" s="440"/>
      <c r="HG30" s="440"/>
      <c r="HH30" s="440"/>
      <c r="HI30" s="440"/>
      <c r="HJ30" s="440"/>
      <c r="HK30" s="440"/>
      <c r="HL30" s="440"/>
      <c r="HM30" s="440"/>
      <c r="HN30" s="440"/>
      <c r="HO30" s="440"/>
      <c r="HP30" s="440"/>
      <c r="HQ30" s="440"/>
      <c r="HR30" s="440"/>
      <c r="HS30" s="440"/>
      <c r="HT30" s="440"/>
      <c r="HU30" s="440"/>
      <c r="HV30" s="440"/>
      <c r="HW30" s="440"/>
      <c r="HX30" s="440"/>
      <c r="HY30" s="440"/>
      <c r="HZ30" s="440"/>
      <c r="IA30" s="440"/>
      <c r="IB30" s="440"/>
      <c r="IC30" s="440"/>
      <c r="ID30" s="440"/>
      <c r="IE30" s="440"/>
      <c r="IF30" s="440"/>
      <c r="IG30" s="440"/>
      <c r="IH30" s="440"/>
      <c r="II30" s="440"/>
      <c r="IJ30" s="440"/>
      <c r="IK30" s="440"/>
      <c r="IL30" s="440"/>
      <c r="IM30" s="440"/>
      <c r="IN30" s="440"/>
      <c r="IO30" s="440"/>
      <c r="IP30" s="440"/>
      <c r="IQ30" s="440"/>
      <c r="IR30" s="440"/>
      <c r="IS30" s="440"/>
      <c r="IT30" s="440"/>
      <c r="IU30" s="440"/>
      <c r="IV30" s="440"/>
      <c r="IW30" s="440"/>
    </row>
    <row r="31" customFormat="false" ht="6.75" hidden="false" customHeight="true" outlineLevel="0" collapsed="false">
      <c r="A31" s="232"/>
      <c r="B31" s="443"/>
      <c r="C31" s="443"/>
      <c r="D31" s="443"/>
      <c r="E31" s="443"/>
      <c r="F31" s="443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3"/>
      <c r="S31" s="443"/>
      <c r="T31" s="443"/>
      <c r="U31" s="443"/>
      <c r="V31" s="440"/>
      <c r="W31" s="224"/>
      <c r="X31" s="440"/>
      <c r="Y31" s="440"/>
      <c r="Z31" s="440"/>
      <c r="AA31" s="440"/>
      <c r="AB31" s="440"/>
      <c r="AC31" s="440"/>
      <c r="AD31" s="440"/>
      <c r="AE31" s="440"/>
      <c r="AF31" s="440"/>
      <c r="AG31" s="440"/>
      <c r="AH31" s="440"/>
      <c r="AI31" s="440"/>
      <c r="AJ31" s="440"/>
      <c r="AK31" s="440"/>
      <c r="AL31" s="440"/>
      <c r="AM31" s="440"/>
      <c r="AN31" s="440"/>
      <c r="AO31" s="440"/>
      <c r="AP31" s="440"/>
      <c r="AQ31" s="440"/>
      <c r="AR31" s="440"/>
      <c r="AS31" s="440"/>
      <c r="AT31" s="440"/>
      <c r="AU31" s="440"/>
      <c r="AV31" s="440"/>
      <c r="AW31" s="440"/>
      <c r="AX31" s="440"/>
      <c r="AY31" s="440"/>
      <c r="AZ31" s="440"/>
      <c r="BA31" s="440"/>
      <c r="BB31" s="440"/>
      <c r="BC31" s="440"/>
      <c r="BD31" s="440"/>
      <c r="BE31" s="440"/>
      <c r="BF31" s="440"/>
      <c r="BG31" s="440"/>
      <c r="BH31" s="440"/>
      <c r="BI31" s="440"/>
      <c r="BJ31" s="440"/>
      <c r="BK31" s="440"/>
      <c r="BL31" s="440"/>
      <c r="BM31" s="440"/>
      <c r="BN31" s="440"/>
      <c r="BO31" s="440"/>
      <c r="BP31" s="440"/>
      <c r="BQ31" s="440"/>
      <c r="BR31" s="440"/>
      <c r="BS31" s="440"/>
      <c r="BT31" s="440"/>
      <c r="BU31" s="440"/>
      <c r="BV31" s="440"/>
      <c r="BW31" s="440"/>
      <c r="BX31" s="440"/>
      <c r="BY31" s="440"/>
      <c r="BZ31" s="440"/>
      <c r="CA31" s="440"/>
      <c r="CB31" s="440"/>
      <c r="CC31" s="440"/>
      <c r="CD31" s="440"/>
      <c r="CE31" s="440"/>
      <c r="CF31" s="440"/>
      <c r="CG31" s="440"/>
      <c r="CH31" s="440"/>
      <c r="CI31" s="440"/>
      <c r="CJ31" s="440"/>
      <c r="CK31" s="440"/>
      <c r="CL31" s="440"/>
      <c r="CM31" s="440"/>
      <c r="CN31" s="440"/>
      <c r="CO31" s="440"/>
      <c r="CP31" s="440"/>
      <c r="CQ31" s="440"/>
      <c r="CR31" s="440"/>
      <c r="CS31" s="440"/>
      <c r="CT31" s="440"/>
      <c r="CU31" s="440"/>
      <c r="CV31" s="440"/>
      <c r="CW31" s="440"/>
      <c r="CX31" s="440"/>
      <c r="CY31" s="440"/>
      <c r="CZ31" s="440"/>
      <c r="DA31" s="440"/>
      <c r="DB31" s="440"/>
      <c r="DC31" s="440"/>
      <c r="DD31" s="440"/>
      <c r="DE31" s="440"/>
      <c r="DF31" s="440"/>
      <c r="DG31" s="440"/>
      <c r="DH31" s="440"/>
      <c r="DI31" s="440"/>
      <c r="DJ31" s="440"/>
      <c r="DK31" s="440"/>
      <c r="DL31" s="440"/>
      <c r="DM31" s="440"/>
      <c r="DN31" s="440"/>
      <c r="DO31" s="440"/>
      <c r="DP31" s="440"/>
      <c r="DQ31" s="440"/>
      <c r="DR31" s="440"/>
      <c r="DS31" s="440"/>
      <c r="DT31" s="440"/>
      <c r="DU31" s="440"/>
      <c r="DV31" s="440"/>
      <c r="DW31" s="440"/>
      <c r="DX31" s="440"/>
      <c r="DY31" s="440"/>
      <c r="DZ31" s="440"/>
      <c r="EA31" s="440"/>
      <c r="EB31" s="440"/>
      <c r="EC31" s="440"/>
      <c r="ED31" s="440"/>
      <c r="EE31" s="440"/>
      <c r="EF31" s="440"/>
      <c r="EG31" s="440"/>
      <c r="EH31" s="440"/>
      <c r="EI31" s="440"/>
      <c r="EJ31" s="440"/>
      <c r="EK31" s="440"/>
      <c r="EL31" s="440"/>
      <c r="EM31" s="440"/>
      <c r="EN31" s="440"/>
      <c r="EO31" s="440"/>
      <c r="EP31" s="440"/>
      <c r="EQ31" s="440"/>
      <c r="ER31" s="440"/>
      <c r="ES31" s="440"/>
      <c r="ET31" s="440"/>
      <c r="EU31" s="440"/>
      <c r="EV31" s="440"/>
      <c r="EW31" s="440"/>
      <c r="EX31" s="440"/>
      <c r="EY31" s="440"/>
      <c r="EZ31" s="440"/>
      <c r="FA31" s="440"/>
      <c r="FB31" s="440"/>
      <c r="FC31" s="440"/>
      <c r="FD31" s="440"/>
      <c r="FE31" s="440"/>
      <c r="FF31" s="440"/>
      <c r="FG31" s="440"/>
      <c r="FH31" s="440"/>
      <c r="FI31" s="440"/>
      <c r="FJ31" s="440"/>
      <c r="FK31" s="440"/>
      <c r="FL31" s="440"/>
      <c r="FM31" s="440"/>
      <c r="FN31" s="440"/>
      <c r="FO31" s="440"/>
      <c r="FP31" s="440"/>
      <c r="FQ31" s="440"/>
      <c r="FR31" s="440"/>
      <c r="FS31" s="440"/>
      <c r="FT31" s="440"/>
      <c r="FU31" s="440"/>
      <c r="FV31" s="440"/>
      <c r="FW31" s="440"/>
      <c r="FX31" s="440"/>
      <c r="FY31" s="440"/>
      <c r="FZ31" s="440"/>
      <c r="GA31" s="440"/>
      <c r="GB31" s="440"/>
      <c r="GC31" s="440"/>
      <c r="GD31" s="440"/>
      <c r="GE31" s="440"/>
      <c r="GF31" s="440"/>
      <c r="GG31" s="440"/>
      <c r="GH31" s="440"/>
      <c r="GI31" s="440"/>
      <c r="GJ31" s="440"/>
      <c r="GK31" s="440"/>
      <c r="GL31" s="440"/>
      <c r="GM31" s="440"/>
      <c r="GN31" s="440"/>
      <c r="GO31" s="440"/>
      <c r="GP31" s="440"/>
      <c r="GQ31" s="440"/>
      <c r="GR31" s="440"/>
      <c r="GS31" s="440"/>
      <c r="GT31" s="440"/>
      <c r="GU31" s="440"/>
      <c r="GV31" s="440"/>
      <c r="GW31" s="440"/>
      <c r="GX31" s="440"/>
      <c r="GY31" s="440"/>
      <c r="GZ31" s="440"/>
      <c r="HA31" s="440"/>
      <c r="HB31" s="440"/>
      <c r="HC31" s="440"/>
      <c r="HD31" s="440"/>
      <c r="HE31" s="440"/>
      <c r="HF31" s="440"/>
      <c r="HG31" s="440"/>
      <c r="HH31" s="440"/>
      <c r="HI31" s="440"/>
      <c r="HJ31" s="440"/>
      <c r="HK31" s="440"/>
      <c r="HL31" s="440"/>
      <c r="HM31" s="440"/>
      <c r="HN31" s="440"/>
      <c r="HO31" s="440"/>
      <c r="HP31" s="440"/>
      <c r="HQ31" s="440"/>
      <c r="HR31" s="440"/>
      <c r="HS31" s="440"/>
      <c r="HT31" s="440"/>
      <c r="HU31" s="440"/>
      <c r="HV31" s="440"/>
      <c r="HW31" s="440"/>
      <c r="HX31" s="440"/>
      <c r="HY31" s="440"/>
      <c r="HZ31" s="440"/>
      <c r="IA31" s="440"/>
      <c r="IB31" s="440"/>
      <c r="IC31" s="440"/>
      <c r="ID31" s="440"/>
      <c r="IE31" s="440"/>
      <c r="IF31" s="440"/>
      <c r="IG31" s="440"/>
      <c r="IH31" s="440"/>
      <c r="II31" s="440"/>
      <c r="IJ31" s="440"/>
      <c r="IK31" s="440"/>
      <c r="IL31" s="440"/>
      <c r="IM31" s="440"/>
      <c r="IN31" s="440"/>
      <c r="IO31" s="440"/>
      <c r="IP31" s="440"/>
      <c r="IQ31" s="440"/>
      <c r="IR31" s="440"/>
      <c r="IS31" s="440"/>
      <c r="IT31" s="440"/>
      <c r="IU31" s="440"/>
      <c r="IV31" s="440"/>
      <c r="IW31" s="440"/>
    </row>
    <row r="32" customFormat="false" ht="12.75" hidden="false" customHeight="false" outlineLevel="0" collapsed="false">
      <c r="A32" s="223" t="s">
        <v>134</v>
      </c>
      <c r="B32" s="220" t="e">
        <f aca="false">B19-B29</f>
        <v>#VALUE!</v>
      </c>
      <c r="C32" s="220" t="e">
        <f aca="false">C19-C29</f>
        <v>#VALUE!</v>
      </c>
      <c r="D32" s="220" t="e">
        <f aca="false">D19-D29</f>
        <v>#VALUE!</v>
      </c>
      <c r="E32" s="220" t="n">
        <f aca="false">E19-E29</f>
        <v>35945.5170468694</v>
      </c>
      <c r="F32" s="220" t="n">
        <f aca="false">F19-F29</f>
        <v>37871.9835590865</v>
      </c>
      <c r="G32" s="220" t="n">
        <f aca="false">G19-G29</f>
        <v>38500.2834620847</v>
      </c>
      <c r="H32" s="220" t="n">
        <f aca="false">H19-H29</f>
        <v>39092.517706428</v>
      </c>
      <c r="I32" s="220" t="n">
        <f aca="false">I19-I29</f>
        <v>39760.5630298614</v>
      </c>
      <c r="J32" s="220" t="n">
        <f aca="false">J19-J29</f>
        <v>40545.0727199837</v>
      </c>
      <c r="K32" s="220" t="n">
        <f aca="false">K19-K29</f>
        <v>41424.0606694801</v>
      </c>
      <c r="L32" s="220" t="n">
        <f aca="false">L19-L29</f>
        <v>41757.7395485013</v>
      </c>
      <c r="M32" s="220" t="n">
        <f aca="false">M19-M29</f>
        <v>42253.2698665267</v>
      </c>
      <c r="N32" s="220" t="n">
        <f aca="false">N19-N29</f>
        <v>42753.5883365404</v>
      </c>
      <c r="O32" s="220" t="n">
        <f aca="false">O19-O29</f>
        <v>43258.7442251007</v>
      </c>
      <c r="P32" s="220" t="n">
        <f aca="false">P19-P29</f>
        <v>43768.7522102855</v>
      </c>
      <c r="Q32" s="220" t="n">
        <f aca="false">Q19-Q29</f>
        <v>44393.8093972096</v>
      </c>
      <c r="R32" s="220" t="n">
        <f aca="false">R19-R29</f>
        <v>45026.823232092</v>
      </c>
      <c r="S32" s="220" t="n">
        <f aca="false">S19-S29</f>
        <v>45667.8691918607</v>
      </c>
      <c r="T32" s="220" t="n">
        <f aca="false">T19-T29</f>
        <v>46317.0225498107</v>
      </c>
      <c r="U32" s="220" t="n">
        <f aca="false">U19-U29</f>
        <v>46974.3583321795</v>
      </c>
      <c r="V32" s="418"/>
      <c r="W32" s="224" t="e">
        <f aca="false">SUM(B32:U32)</f>
        <v>#VALUE!</v>
      </c>
      <c r="X32" s="418"/>
      <c r="Y32" s="418"/>
      <c r="Z32" s="418"/>
      <c r="AA32" s="418"/>
      <c r="AB32" s="418"/>
      <c r="AC32" s="418"/>
      <c r="AD32" s="418"/>
      <c r="AE32" s="418"/>
      <c r="AF32" s="418"/>
      <c r="AG32" s="418"/>
      <c r="AH32" s="418"/>
      <c r="AI32" s="418"/>
      <c r="AJ32" s="418"/>
      <c r="AK32" s="418"/>
      <c r="AL32" s="418"/>
      <c r="AM32" s="418"/>
      <c r="AN32" s="418"/>
      <c r="AO32" s="418"/>
      <c r="AP32" s="418"/>
      <c r="AQ32" s="418"/>
      <c r="AR32" s="418"/>
      <c r="AS32" s="418"/>
      <c r="AT32" s="418"/>
      <c r="AU32" s="418"/>
      <c r="AV32" s="418"/>
      <c r="AW32" s="418"/>
      <c r="AX32" s="418"/>
      <c r="AY32" s="418"/>
      <c r="AZ32" s="418"/>
      <c r="BA32" s="418"/>
      <c r="BB32" s="418"/>
      <c r="BC32" s="418"/>
      <c r="BD32" s="418"/>
      <c r="BE32" s="418"/>
      <c r="BF32" s="418"/>
      <c r="BG32" s="418"/>
      <c r="BH32" s="418"/>
      <c r="BI32" s="418"/>
      <c r="BJ32" s="418"/>
      <c r="BK32" s="418"/>
      <c r="BL32" s="418"/>
      <c r="BM32" s="418"/>
      <c r="BN32" s="418"/>
      <c r="BO32" s="418"/>
      <c r="BP32" s="418"/>
      <c r="BQ32" s="418"/>
      <c r="BR32" s="418"/>
      <c r="BS32" s="418"/>
      <c r="BT32" s="418"/>
      <c r="BU32" s="418"/>
      <c r="BV32" s="418"/>
      <c r="BW32" s="418"/>
      <c r="BX32" s="418"/>
      <c r="BY32" s="418"/>
      <c r="BZ32" s="418"/>
      <c r="CA32" s="418"/>
      <c r="CB32" s="418"/>
      <c r="CC32" s="418"/>
      <c r="CD32" s="418"/>
      <c r="CE32" s="418"/>
      <c r="CF32" s="418"/>
      <c r="CG32" s="418"/>
      <c r="CH32" s="418"/>
      <c r="CI32" s="418"/>
      <c r="CJ32" s="418"/>
      <c r="CK32" s="418"/>
      <c r="CL32" s="418"/>
      <c r="CM32" s="418"/>
      <c r="CN32" s="418"/>
      <c r="CO32" s="418"/>
      <c r="CP32" s="418"/>
      <c r="CQ32" s="418"/>
      <c r="CR32" s="418"/>
      <c r="CS32" s="418"/>
      <c r="CT32" s="418"/>
      <c r="CU32" s="418"/>
      <c r="CV32" s="418"/>
      <c r="CW32" s="418"/>
      <c r="CX32" s="418"/>
      <c r="CY32" s="418"/>
      <c r="CZ32" s="418"/>
      <c r="DA32" s="418"/>
      <c r="DB32" s="418"/>
      <c r="DC32" s="418"/>
      <c r="DD32" s="418"/>
      <c r="DE32" s="418"/>
      <c r="DF32" s="418"/>
      <c r="DG32" s="418"/>
      <c r="DH32" s="418"/>
      <c r="DI32" s="418"/>
      <c r="DJ32" s="418"/>
      <c r="DK32" s="418"/>
      <c r="DL32" s="418"/>
      <c r="DM32" s="418"/>
      <c r="DN32" s="418"/>
      <c r="DO32" s="418"/>
      <c r="DP32" s="418"/>
      <c r="DQ32" s="418"/>
      <c r="DR32" s="418"/>
      <c r="DS32" s="418"/>
      <c r="DT32" s="418"/>
      <c r="DU32" s="418"/>
      <c r="DV32" s="418"/>
      <c r="DW32" s="418"/>
      <c r="DX32" s="418"/>
      <c r="DY32" s="418"/>
      <c r="DZ32" s="418"/>
      <c r="EA32" s="418"/>
      <c r="EB32" s="418"/>
      <c r="EC32" s="418"/>
      <c r="ED32" s="418"/>
      <c r="EE32" s="418"/>
      <c r="EF32" s="418"/>
      <c r="EG32" s="418"/>
      <c r="EH32" s="418"/>
      <c r="EI32" s="418"/>
      <c r="EJ32" s="418"/>
      <c r="EK32" s="418"/>
      <c r="EL32" s="418"/>
      <c r="EM32" s="418"/>
      <c r="EN32" s="418"/>
      <c r="EO32" s="418"/>
      <c r="EP32" s="418"/>
      <c r="EQ32" s="418"/>
      <c r="ER32" s="418"/>
      <c r="ES32" s="418"/>
      <c r="ET32" s="418"/>
      <c r="EU32" s="418"/>
      <c r="EV32" s="418"/>
      <c r="EW32" s="418"/>
      <c r="EX32" s="418"/>
      <c r="EY32" s="418"/>
      <c r="EZ32" s="418"/>
      <c r="FA32" s="418"/>
      <c r="FB32" s="418"/>
      <c r="FC32" s="418"/>
      <c r="FD32" s="418"/>
      <c r="FE32" s="418"/>
      <c r="FF32" s="418"/>
      <c r="FG32" s="418"/>
      <c r="FH32" s="418"/>
      <c r="FI32" s="418"/>
      <c r="FJ32" s="418"/>
      <c r="FK32" s="418"/>
      <c r="FL32" s="418"/>
      <c r="FM32" s="418"/>
      <c r="FN32" s="418"/>
      <c r="FO32" s="418"/>
      <c r="FP32" s="418"/>
      <c r="FQ32" s="418"/>
      <c r="FR32" s="418"/>
      <c r="FS32" s="418"/>
      <c r="FT32" s="418"/>
      <c r="FU32" s="418"/>
      <c r="FV32" s="418"/>
      <c r="FW32" s="418"/>
      <c r="FX32" s="418"/>
      <c r="FY32" s="418"/>
      <c r="FZ32" s="418"/>
      <c r="GA32" s="418"/>
      <c r="GB32" s="418"/>
      <c r="GC32" s="418"/>
      <c r="GD32" s="418"/>
      <c r="GE32" s="418"/>
      <c r="GF32" s="418"/>
      <c r="GG32" s="418"/>
      <c r="GH32" s="418"/>
      <c r="GI32" s="418"/>
      <c r="GJ32" s="418"/>
      <c r="GK32" s="418"/>
      <c r="GL32" s="418"/>
      <c r="GM32" s="418"/>
      <c r="GN32" s="418"/>
      <c r="GO32" s="418"/>
      <c r="GP32" s="418"/>
      <c r="GQ32" s="418"/>
      <c r="GR32" s="418"/>
      <c r="GS32" s="418"/>
      <c r="GT32" s="418"/>
      <c r="GU32" s="418"/>
      <c r="GV32" s="418"/>
      <c r="GW32" s="418"/>
      <c r="GX32" s="418"/>
      <c r="GY32" s="418"/>
      <c r="GZ32" s="418"/>
      <c r="HA32" s="418"/>
      <c r="HB32" s="418"/>
      <c r="HC32" s="418"/>
      <c r="HD32" s="418"/>
      <c r="HE32" s="418"/>
      <c r="HF32" s="418"/>
      <c r="HG32" s="418"/>
      <c r="HH32" s="418"/>
      <c r="HI32" s="418"/>
      <c r="HJ32" s="418"/>
      <c r="HK32" s="418"/>
      <c r="HL32" s="418"/>
      <c r="HM32" s="418"/>
      <c r="HN32" s="418"/>
      <c r="HO32" s="418"/>
      <c r="HP32" s="418"/>
      <c r="HQ32" s="418"/>
      <c r="HR32" s="418"/>
      <c r="HS32" s="418"/>
      <c r="HT32" s="418"/>
      <c r="HU32" s="418"/>
      <c r="HV32" s="418"/>
      <c r="HW32" s="418"/>
      <c r="HX32" s="418"/>
      <c r="HY32" s="418"/>
      <c r="HZ32" s="418"/>
      <c r="IA32" s="418"/>
      <c r="IB32" s="418"/>
      <c r="IC32" s="418"/>
      <c r="ID32" s="418"/>
      <c r="IE32" s="418"/>
      <c r="IF32" s="418"/>
      <c r="IG32" s="418"/>
      <c r="IH32" s="418"/>
      <c r="II32" s="418"/>
      <c r="IJ32" s="418"/>
      <c r="IK32" s="418"/>
      <c r="IL32" s="418"/>
      <c r="IM32" s="418"/>
      <c r="IN32" s="418"/>
      <c r="IO32" s="418"/>
      <c r="IP32" s="418"/>
      <c r="IQ32" s="418"/>
      <c r="IR32" s="418"/>
      <c r="IS32" s="418"/>
      <c r="IT32" s="418"/>
      <c r="IU32" s="418"/>
      <c r="IV32" s="418"/>
      <c r="IW32" s="418"/>
    </row>
    <row r="33" customFormat="false" ht="12.75" hidden="false" customHeight="false" outlineLevel="0" collapsed="false">
      <c r="A33" s="223"/>
      <c r="B33" s="444"/>
      <c r="C33" s="445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444"/>
      <c r="V33" s="418"/>
      <c r="W33" s="224"/>
      <c r="X33" s="418"/>
      <c r="Y33" s="418"/>
      <c r="Z33" s="418"/>
      <c r="AA33" s="418"/>
      <c r="AB33" s="418"/>
      <c r="AC33" s="418"/>
      <c r="AD33" s="418"/>
      <c r="AE33" s="418"/>
      <c r="AF33" s="418"/>
      <c r="AG33" s="418"/>
      <c r="AH33" s="418"/>
      <c r="AI33" s="418"/>
      <c r="AJ33" s="418"/>
      <c r="AK33" s="418"/>
      <c r="AL33" s="418"/>
      <c r="AM33" s="418"/>
      <c r="AN33" s="418"/>
      <c r="AO33" s="418"/>
      <c r="AP33" s="418"/>
      <c r="AQ33" s="418"/>
      <c r="AR33" s="418"/>
      <c r="AS33" s="418"/>
      <c r="AT33" s="418"/>
      <c r="AU33" s="418"/>
      <c r="AV33" s="418"/>
      <c r="AW33" s="418"/>
      <c r="AX33" s="418"/>
      <c r="AY33" s="418"/>
      <c r="AZ33" s="418"/>
      <c r="BA33" s="418"/>
      <c r="BB33" s="418"/>
      <c r="BC33" s="418"/>
      <c r="BD33" s="418"/>
      <c r="BE33" s="418"/>
      <c r="BF33" s="418"/>
      <c r="BG33" s="418"/>
      <c r="BH33" s="418"/>
      <c r="BI33" s="418"/>
      <c r="BJ33" s="418"/>
      <c r="BK33" s="418"/>
      <c r="BL33" s="418"/>
      <c r="BM33" s="418"/>
      <c r="BN33" s="418"/>
      <c r="BO33" s="418"/>
      <c r="BP33" s="418"/>
      <c r="BQ33" s="418"/>
      <c r="BR33" s="418"/>
      <c r="BS33" s="418"/>
      <c r="BT33" s="418"/>
      <c r="BU33" s="418"/>
      <c r="BV33" s="418"/>
      <c r="BW33" s="418"/>
      <c r="BX33" s="418"/>
      <c r="BY33" s="418"/>
      <c r="BZ33" s="418"/>
      <c r="CA33" s="418"/>
      <c r="CB33" s="418"/>
      <c r="CC33" s="418"/>
      <c r="CD33" s="418"/>
      <c r="CE33" s="418"/>
      <c r="CF33" s="418"/>
      <c r="CG33" s="418"/>
      <c r="CH33" s="418"/>
      <c r="CI33" s="418"/>
      <c r="CJ33" s="418"/>
      <c r="CK33" s="418"/>
      <c r="CL33" s="418"/>
      <c r="CM33" s="418"/>
      <c r="CN33" s="418"/>
      <c r="CO33" s="418"/>
      <c r="CP33" s="418"/>
      <c r="CQ33" s="418"/>
      <c r="CR33" s="418"/>
      <c r="CS33" s="418"/>
      <c r="CT33" s="418"/>
      <c r="CU33" s="418"/>
      <c r="CV33" s="418"/>
      <c r="CW33" s="418"/>
      <c r="CX33" s="418"/>
      <c r="CY33" s="418"/>
      <c r="CZ33" s="418"/>
      <c r="DA33" s="418"/>
      <c r="DB33" s="418"/>
      <c r="DC33" s="418"/>
      <c r="DD33" s="418"/>
      <c r="DE33" s="418"/>
      <c r="DF33" s="418"/>
      <c r="DG33" s="418"/>
      <c r="DH33" s="418"/>
      <c r="DI33" s="418"/>
      <c r="DJ33" s="418"/>
      <c r="DK33" s="418"/>
      <c r="DL33" s="418"/>
      <c r="DM33" s="418"/>
      <c r="DN33" s="418"/>
      <c r="DO33" s="418"/>
      <c r="DP33" s="418"/>
      <c r="DQ33" s="418"/>
      <c r="DR33" s="418"/>
      <c r="DS33" s="418"/>
      <c r="DT33" s="418"/>
      <c r="DU33" s="418"/>
      <c r="DV33" s="418"/>
      <c r="DW33" s="418"/>
      <c r="DX33" s="418"/>
      <c r="DY33" s="418"/>
      <c r="DZ33" s="418"/>
      <c r="EA33" s="418"/>
      <c r="EB33" s="418"/>
      <c r="EC33" s="418"/>
      <c r="ED33" s="418"/>
      <c r="EE33" s="418"/>
      <c r="EF33" s="418"/>
      <c r="EG33" s="418"/>
      <c r="EH33" s="418"/>
      <c r="EI33" s="418"/>
      <c r="EJ33" s="418"/>
      <c r="EK33" s="418"/>
      <c r="EL33" s="418"/>
      <c r="EM33" s="418"/>
      <c r="EN33" s="418"/>
      <c r="EO33" s="418"/>
      <c r="EP33" s="418"/>
      <c r="EQ33" s="418"/>
      <c r="ER33" s="418"/>
      <c r="ES33" s="418"/>
      <c r="ET33" s="418"/>
      <c r="EU33" s="418"/>
      <c r="EV33" s="418"/>
      <c r="EW33" s="418"/>
      <c r="EX33" s="418"/>
      <c r="EY33" s="418"/>
      <c r="EZ33" s="418"/>
      <c r="FA33" s="418"/>
      <c r="FB33" s="418"/>
      <c r="FC33" s="418"/>
      <c r="FD33" s="418"/>
      <c r="FE33" s="418"/>
      <c r="FF33" s="418"/>
      <c r="FG33" s="418"/>
      <c r="FH33" s="418"/>
      <c r="FI33" s="418"/>
      <c r="FJ33" s="418"/>
      <c r="FK33" s="418"/>
      <c r="FL33" s="418"/>
      <c r="FM33" s="418"/>
      <c r="FN33" s="418"/>
      <c r="FO33" s="418"/>
      <c r="FP33" s="418"/>
      <c r="FQ33" s="418"/>
      <c r="FR33" s="418"/>
      <c r="FS33" s="418"/>
      <c r="FT33" s="418"/>
      <c r="FU33" s="418"/>
      <c r="FV33" s="418"/>
      <c r="FW33" s="418"/>
      <c r="FX33" s="418"/>
      <c r="FY33" s="418"/>
      <c r="FZ33" s="418"/>
      <c r="GA33" s="418"/>
      <c r="GB33" s="418"/>
      <c r="GC33" s="418"/>
      <c r="GD33" s="418"/>
      <c r="GE33" s="418"/>
      <c r="GF33" s="418"/>
      <c r="GG33" s="418"/>
      <c r="GH33" s="418"/>
      <c r="GI33" s="418"/>
      <c r="GJ33" s="418"/>
      <c r="GK33" s="418"/>
      <c r="GL33" s="418"/>
      <c r="GM33" s="418"/>
      <c r="GN33" s="418"/>
      <c r="GO33" s="418"/>
      <c r="GP33" s="418"/>
      <c r="GQ33" s="418"/>
      <c r="GR33" s="418"/>
      <c r="GS33" s="418"/>
      <c r="GT33" s="418"/>
      <c r="GU33" s="418"/>
      <c r="GV33" s="418"/>
      <c r="GW33" s="418"/>
      <c r="GX33" s="418"/>
      <c r="GY33" s="418"/>
      <c r="GZ33" s="418"/>
      <c r="HA33" s="418"/>
      <c r="HB33" s="418"/>
      <c r="HC33" s="418"/>
      <c r="HD33" s="418"/>
      <c r="HE33" s="418"/>
      <c r="HF33" s="418"/>
      <c r="HG33" s="418"/>
      <c r="HH33" s="418"/>
      <c r="HI33" s="418"/>
      <c r="HJ33" s="418"/>
      <c r="HK33" s="418"/>
      <c r="HL33" s="418"/>
      <c r="HM33" s="418"/>
      <c r="HN33" s="418"/>
      <c r="HO33" s="418"/>
      <c r="HP33" s="418"/>
      <c r="HQ33" s="418"/>
      <c r="HR33" s="418"/>
      <c r="HS33" s="418"/>
      <c r="HT33" s="418"/>
      <c r="HU33" s="418"/>
      <c r="HV33" s="418"/>
      <c r="HW33" s="418"/>
      <c r="HX33" s="418"/>
      <c r="HY33" s="418"/>
      <c r="HZ33" s="418"/>
      <c r="IA33" s="418"/>
      <c r="IB33" s="418"/>
      <c r="IC33" s="418"/>
      <c r="ID33" s="418"/>
      <c r="IE33" s="418"/>
      <c r="IF33" s="418"/>
      <c r="IG33" s="418"/>
      <c r="IH33" s="418"/>
      <c r="II33" s="418"/>
      <c r="IJ33" s="418"/>
      <c r="IK33" s="418"/>
      <c r="IL33" s="418"/>
      <c r="IM33" s="418"/>
      <c r="IN33" s="418"/>
      <c r="IO33" s="418"/>
      <c r="IP33" s="418"/>
      <c r="IQ33" s="418"/>
      <c r="IR33" s="418"/>
      <c r="IS33" s="418"/>
      <c r="IT33" s="418"/>
      <c r="IU33" s="418"/>
      <c r="IV33" s="418"/>
      <c r="IW33" s="418"/>
    </row>
    <row r="34" customFormat="false" ht="12.75" hidden="false" customHeight="false" outlineLevel="0" collapsed="false">
      <c r="A34" s="113" t="s">
        <v>135</v>
      </c>
      <c r="B34" s="34" t="e">
        <f aca="false">Depreciation!C45</f>
        <v>#VALUE!</v>
      </c>
      <c r="C34" s="34" t="e">
        <f aca="false">Depreciation!D45</f>
        <v>#VALUE!</v>
      </c>
      <c r="D34" s="34" t="e">
        <f aca="false">Depreciation!E45</f>
        <v>#VALUE!</v>
      </c>
      <c r="E34" s="34" t="e">
        <f aca="false">Depreciation!F45</f>
        <v>#VALUE!</v>
      </c>
      <c r="F34" s="34" t="e">
        <f aca="false">Depreciation!G45</f>
        <v>#VALUE!</v>
      </c>
      <c r="G34" s="34" t="e">
        <f aca="false">Depreciation!H45</f>
        <v>#VALUE!</v>
      </c>
      <c r="H34" s="34" t="e">
        <f aca="false">Depreciation!I45</f>
        <v>#VALUE!</v>
      </c>
      <c r="I34" s="34" t="e">
        <f aca="false">Depreciation!J45</f>
        <v>#VALUE!</v>
      </c>
      <c r="J34" s="34" t="e">
        <f aca="false">Depreciation!K45</f>
        <v>#VALUE!</v>
      </c>
      <c r="K34" s="34" t="e">
        <f aca="false">Depreciation!L45</f>
        <v>#VALUE!</v>
      </c>
      <c r="L34" s="34" t="e">
        <f aca="false">Depreciation!M45</f>
        <v>#VALUE!</v>
      </c>
      <c r="M34" s="34" t="e">
        <f aca="false">Depreciation!N45</f>
        <v>#VALUE!</v>
      </c>
      <c r="N34" s="34" t="e">
        <f aca="false">Depreciation!O45</f>
        <v>#VALUE!</v>
      </c>
      <c r="O34" s="34" t="e">
        <f aca="false">Depreciation!P45</f>
        <v>#VALUE!</v>
      </c>
      <c r="P34" s="34" t="e">
        <f aca="false">Depreciation!Q45</f>
        <v>#VALUE!</v>
      </c>
      <c r="Q34" s="34" t="e">
        <f aca="false">Depreciation!R45</f>
        <v>#VALUE!</v>
      </c>
      <c r="R34" s="34" t="e">
        <f aca="false">Depreciation!S45</f>
        <v>#VALUE!</v>
      </c>
      <c r="S34" s="34" t="e">
        <f aca="false">Depreciation!T45</f>
        <v>#VALUE!</v>
      </c>
      <c r="T34" s="34" t="e">
        <f aca="false">Depreciation!U45</f>
        <v>#VALUE!</v>
      </c>
      <c r="U34" s="34" t="e">
        <f aca="false">Depreciation!V45</f>
        <v>#VALUE!</v>
      </c>
      <c r="W34" s="224" t="e">
        <f aca="false">SUM(B34:U34)</f>
        <v>#VALUE!</v>
      </c>
    </row>
    <row r="35" customFormat="false" ht="12.75" hidden="false" customHeight="false" outlineLevel="0" collapsed="false">
      <c r="A35" s="113"/>
      <c r="B35" s="34"/>
      <c r="C35" s="22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</row>
    <row r="36" customFormat="false" ht="12.75" hidden="false" customHeight="false" outlineLevel="0" collapsed="false">
      <c r="A36" s="223" t="s">
        <v>136</v>
      </c>
      <c r="B36" s="444" t="e">
        <f aca="false">B32-B34</f>
        <v>#VALUE!</v>
      </c>
      <c r="C36" s="444" t="e">
        <f aca="false">C32-C34</f>
        <v>#VALUE!</v>
      </c>
      <c r="D36" s="444" t="e">
        <f aca="false">D32-D34</f>
        <v>#VALUE!</v>
      </c>
      <c r="E36" s="444" t="e">
        <f aca="false">E32-E34</f>
        <v>#VALUE!</v>
      </c>
      <c r="F36" s="444" t="e">
        <f aca="false">F32-F34</f>
        <v>#VALUE!</v>
      </c>
      <c r="G36" s="444" t="e">
        <f aca="false">G32-G34</f>
        <v>#VALUE!</v>
      </c>
      <c r="H36" s="444" t="e">
        <f aca="false">H32-H34</f>
        <v>#VALUE!</v>
      </c>
      <c r="I36" s="444" t="e">
        <f aca="false">I32-I34</f>
        <v>#VALUE!</v>
      </c>
      <c r="J36" s="444" t="e">
        <f aca="false">J32-J34</f>
        <v>#VALUE!</v>
      </c>
      <c r="K36" s="444" t="e">
        <f aca="false">K32-K34</f>
        <v>#VALUE!</v>
      </c>
      <c r="L36" s="444" t="e">
        <f aca="false">L32-L34</f>
        <v>#VALUE!</v>
      </c>
      <c r="M36" s="444" t="e">
        <f aca="false">M32-M34</f>
        <v>#VALUE!</v>
      </c>
      <c r="N36" s="444" t="e">
        <f aca="false">N32-N34</f>
        <v>#VALUE!</v>
      </c>
      <c r="O36" s="444" t="e">
        <f aca="false">O32-O34</f>
        <v>#VALUE!</v>
      </c>
      <c r="P36" s="444" t="e">
        <f aca="false">P32-P34</f>
        <v>#VALUE!</v>
      </c>
      <c r="Q36" s="444" t="e">
        <f aca="false">Q32-Q34</f>
        <v>#VALUE!</v>
      </c>
      <c r="R36" s="444" t="e">
        <f aca="false">R32-R34</f>
        <v>#VALUE!</v>
      </c>
      <c r="S36" s="444" t="e">
        <f aca="false">S32-S34</f>
        <v>#VALUE!</v>
      </c>
      <c r="T36" s="444" t="e">
        <f aca="false">T32-T34</f>
        <v>#VALUE!</v>
      </c>
      <c r="U36" s="444" t="e">
        <f aca="false">U32-U34</f>
        <v>#VALUE!</v>
      </c>
      <c r="V36" s="418"/>
      <c r="W36" s="224" t="e">
        <f aca="false">SUM(B36:U36)</f>
        <v>#VALUE!</v>
      </c>
      <c r="X36" s="418"/>
      <c r="Y36" s="418"/>
      <c r="Z36" s="418"/>
      <c r="AA36" s="418"/>
      <c r="AB36" s="418"/>
      <c r="AC36" s="418"/>
      <c r="AD36" s="418"/>
      <c r="AE36" s="418"/>
      <c r="AF36" s="418"/>
      <c r="AG36" s="418"/>
      <c r="AH36" s="418"/>
      <c r="AI36" s="418"/>
      <c r="AJ36" s="418"/>
      <c r="AK36" s="418"/>
      <c r="AL36" s="418"/>
      <c r="AM36" s="418"/>
      <c r="AN36" s="418"/>
      <c r="AO36" s="418"/>
      <c r="AP36" s="418"/>
      <c r="AQ36" s="418"/>
      <c r="AR36" s="418"/>
      <c r="AS36" s="418"/>
      <c r="AT36" s="418"/>
      <c r="AU36" s="418"/>
      <c r="AV36" s="418"/>
      <c r="AW36" s="418"/>
      <c r="AX36" s="418"/>
      <c r="AY36" s="418"/>
      <c r="AZ36" s="418"/>
      <c r="BA36" s="418"/>
      <c r="BB36" s="418"/>
      <c r="BC36" s="418"/>
      <c r="BD36" s="418"/>
      <c r="BE36" s="418"/>
      <c r="BF36" s="418"/>
      <c r="BG36" s="418"/>
      <c r="BH36" s="418"/>
      <c r="BI36" s="418"/>
      <c r="BJ36" s="418"/>
      <c r="BK36" s="418"/>
      <c r="BL36" s="418"/>
      <c r="BM36" s="418"/>
      <c r="BN36" s="418"/>
      <c r="BO36" s="418"/>
      <c r="BP36" s="418"/>
      <c r="BQ36" s="418"/>
      <c r="BR36" s="418"/>
      <c r="BS36" s="418"/>
      <c r="BT36" s="418"/>
      <c r="BU36" s="418"/>
      <c r="BV36" s="418"/>
      <c r="BW36" s="418"/>
      <c r="BX36" s="418"/>
      <c r="BY36" s="418"/>
      <c r="BZ36" s="418"/>
      <c r="CA36" s="418"/>
      <c r="CB36" s="418"/>
      <c r="CC36" s="418"/>
      <c r="CD36" s="418"/>
      <c r="CE36" s="418"/>
      <c r="CF36" s="418"/>
      <c r="CG36" s="418"/>
      <c r="CH36" s="418"/>
      <c r="CI36" s="418"/>
      <c r="CJ36" s="418"/>
      <c r="CK36" s="418"/>
      <c r="CL36" s="418"/>
      <c r="CM36" s="418"/>
      <c r="CN36" s="418"/>
      <c r="CO36" s="418"/>
      <c r="CP36" s="418"/>
      <c r="CQ36" s="418"/>
      <c r="CR36" s="418"/>
      <c r="CS36" s="418"/>
      <c r="CT36" s="418"/>
      <c r="CU36" s="418"/>
      <c r="CV36" s="418"/>
      <c r="CW36" s="418"/>
      <c r="CX36" s="418"/>
      <c r="CY36" s="418"/>
      <c r="CZ36" s="418"/>
      <c r="DA36" s="418"/>
      <c r="DB36" s="418"/>
      <c r="DC36" s="418"/>
      <c r="DD36" s="418"/>
      <c r="DE36" s="418"/>
      <c r="DF36" s="418"/>
      <c r="DG36" s="418"/>
      <c r="DH36" s="418"/>
      <c r="DI36" s="418"/>
      <c r="DJ36" s="418"/>
      <c r="DK36" s="418"/>
      <c r="DL36" s="418"/>
      <c r="DM36" s="418"/>
      <c r="DN36" s="418"/>
      <c r="DO36" s="418"/>
      <c r="DP36" s="418"/>
      <c r="DQ36" s="418"/>
      <c r="DR36" s="418"/>
      <c r="DS36" s="418"/>
      <c r="DT36" s="418"/>
      <c r="DU36" s="418"/>
      <c r="DV36" s="418"/>
      <c r="DW36" s="418"/>
      <c r="DX36" s="418"/>
      <c r="DY36" s="418"/>
      <c r="DZ36" s="418"/>
      <c r="EA36" s="418"/>
      <c r="EB36" s="418"/>
      <c r="EC36" s="418"/>
      <c r="ED36" s="418"/>
      <c r="EE36" s="418"/>
      <c r="EF36" s="418"/>
      <c r="EG36" s="418"/>
      <c r="EH36" s="418"/>
      <c r="EI36" s="418"/>
      <c r="EJ36" s="418"/>
      <c r="EK36" s="418"/>
      <c r="EL36" s="418"/>
      <c r="EM36" s="418"/>
      <c r="EN36" s="418"/>
      <c r="EO36" s="418"/>
      <c r="EP36" s="418"/>
      <c r="EQ36" s="418"/>
      <c r="ER36" s="418"/>
      <c r="ES36" s="418"/>
      <c r="ET36" s="418"/>
      <c r="EU36" s="418"/>
      <c r="EV36" s="418"/>
      <c r="EW36" s="418"/>
      <c r="EX36" s="418"/>
      <c r="EY36" s="418"/>
      <c r="EZ36" s="418"/>
      <c r="FA36" s="418"/>
      <c r="FB36" s="418"/>
      <c r="FC36" s="418"/>
      <c r="FD36" s="418"/>
      <c r="FE36" s="418"/>
      <c r="FF36" s="418"/>
      <c r="FG36" s="418"/>
      <c r="FH36" s="418"/>
      <c r="FI36" s="418"/>
      <c r="FJ36" s="418"/>
      <c r="FK36" s="418"/>
      <c r="FL36" s="418"/>
      <c r="FM36" s="418"/>
      <c r="FN36" s="418"/>
      <c r="FO36" s="418"/>
      <c r="FP36" s="418"/>
      <c r="FQ36" s="418"/>
      <c r="FR36" s="418"/>
      <c r="FS36" s="418"/>
      <c r="FT36" s="418"/>
      <c r="FU36" s="418"/>
      <c r="FV36" s="418"/>
      <c r="FW36" s="418"/>
      <c r="FX36" s="418"/>
      <c r="FY36" s="418"/>
      <c r="FZ36" s="418"/>
      <c r="GA36" s="418"/>
      <c r="GB36" s="418"/>
      <c r="GC36" s="418"/>
      <c r="GD36" s="418"/>
      <c r="GE36" s="418"/>
      <c r="GF36" s="418"/>
      <c r="GG36" s="418"/>
      <c r="GH36" s="418"/>
      <c r="GI36" s="418"/>
      <c r="GJ36" s="418"/>
      <c r="GK36" s="418"/>
      <c r="GL36" s="418"/>
      <c r="GM36" s="418"/>
      <c r="GN36" s="418"/>
      <c r="GO36" s="418"/>
      <c r="GP36" s="418"/>
      <c r="GQ36" s="418"/>
      <c r="GR36" s="418"/>
      <c r="GS36" s="418"/>
      <c r="GT36" s="418"/>
      <c r="GU36" s="418"/>
      <c r="GV36" s="418"/>
      <c r="GW36" s="418"/>
      <c r="GX36" s="418"/>
      <c r="GY36" s="418"/>
      <c r="GZ36" s="418"/>
      <c r="HA36" s="418"/>
      <c r="HB36" s="418"/>
      <c r="HC36" s="418"/>
      <c r="HD36" s="418"/>
      <c r="HE36" s="418"/>
      <c r="HF36" s="418"/>
      <c r="HG36" s="418"/>
      <c r="HH36" s="418"/>
      <c r="HI36" s="418"/>
      <c r="HJ36" s="418"/>
      <c r="HK36" s="418"/>
      <c r="HL36" s="418"/>
      <c r="HM36" s="418"/>
      <c r="HN36" s="418"/>
      <c r="HO36" s="418"/>
      <c r="HP36" s="418"/>
      <c r="HQ36" s="418"/>
      <c r="HR36" s="418"/>
      <c r="HS36" s="418"/>
      <c r="HT36" s="418"/>
      <c r="HU36" s="418"/>
      <c r="HV36" s="418"/>
      <c r="HW36" s="418"/>
      <c r="HX36" s="418"/>
      <c r="HY36" s="418"/>
      <c r="HZ36" s="418"/>
      <c r="IA36" s="418"/>
      <c r="IB36" s="418"/>
      <c r="IC36" s="418"/>
      <c r="ID36" s="418"/>
      <c r="IE36" s="418"/>
      <c r="IF36" s="418"/>
      <c r="IG36" s="418"/>
      <c r="IH36" s="418"/>
      <c r="II36" s="418"/>
      <c r="IJ36" s="418"/>
      <c r="IK36" s="418"/>
      <c r="IL36" s="418"/>
      <c r="IM36" s="418"/>
      <c r="IN36" s="418"/>
      <c r="IO36" s="418"/>
      <c r="IP36" s="418"/>
      <c r="IQ36" s="418"/>
      <c r="IR36" s="418"/>
      <c r="IS36" s="418"/>
      <c r="IT36" s="418"/>
      <c r="IU36" s="418"/>
      <c r="IV36" s="418"/>
      <c r="IW36" s="418"/>
    </row>
    <row r="37" customFormat="false" ht="12.75" hidden="false" customHeight="false" outlineLevel="0" collapsed="false">
      <c r="A37" s="223"/>
      <c r="B37" s="444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444"/>
      <c r="O37" s="444"/>
      <c r="P37" s="444"/>
      <c r="Q37" s="444"/>
      <c r="R37" s="444"/>
      <c r="S37" s="444"/>
      <c r="T37" s="444"/>
      <c r="U37" s="444"/>
      <c r="V37" s="418"/>
      <c r="W37" s="224"/>
      <c r="X37" s="418"/>
      <c r="Y37" s="418"/>
      <c r="Z37" s="418"/>
      <c r="AA37" s="418"/>
      <c r="AB37" s="418"/>
      <c r="AC37" s="418"/>
      <c r="AD37" s="418"/>
      <c r="AE37" s="418"/>
      <c r="AF37" s="418"/>
      <c r="AG37" s="418"/>
      <c r="AH37" s="418"/>
      <c r="AI37" s="418"/>
      <c r="AJ37" s="418"/>
      <c r="AK37" s="418"/>
      <c r="AL37" s="418"/>
      <c r="AM37" s="418"/>
      <c r="AN37" s="418"/>
      <c r="AO37" s="418"/>
      <c r="AP37" s="418"/>
      <c r="AQ37" s="418"/>
      <c r="AR37" s="418"/>
      <c r="AS37" s="418"/>
      <c r="AT37" s="418"/>
      <c r="AU37" s="418"/>
      <c r="AV37" s="418"/>
      <c r="AW37" s="418"/>
      <c r="AX37" s="418"/>
      <c r="AY37" s="418"/>
      <c r="AZ37" s="418"/>
      <c r="BA37" s="418"/>
      <c r="BB37" s="418"/>
      <c r="BC37" s="418"/>
      <c r="BD37" s="418"/>
      <c r="BE37" s="418"/>
      <c r="BF37" s="418"/>
      <c r="BG37" s="418"/>
      <c r="BH37" s="418"/>
      <c r="BI37" s="418"/>
      <c r="BJ37" s="418"/>
      <c r="BK37" s="418"/>
      <c r="BL37" s="418"/>
      <c r="BM37" s="418"/>
      <c r="BN37" s="418"/>
      <c r="BO37" s="418"/>
      <c r="BP37" s="418"/>
      <c r="BQ37" s="418"/>
      <c r="BR37" s="418"/>
      <c r="BS37" s="418"/>
      <c r="BT37" s="418"/>
      <c r="BU37" s="418"/>
      <c r="BV37" s="418"/>
      <c r="BW37" s="418"/>
      <c r="BX37" s="418"/>
      <c r="BY37" s="418"/>
      <c r="BZ37" s="418"/>
      <c r="CA37" s="418"/>
      <c r="CB37" s="418"/>
      <c r="CC37" s="418"/>
      <c r="CD37" s="418"/>
      <c r="CE37" s="418"/>
      <c r="CF37" s="418"/>
      <c r="CG37" s="418"/>
      <c r="CH37" s="418"/>
      <c r="CI37" s="418"/>
      <c r="CJ37" s="418"/>
      <c r="CK37" s="418"/>
      <c r="CL37" s="418"/>
      <c r="CM37" s="418"/>
      <c r="CN37" s="418"/>
      <c r="CO37" s="418"/>
      <c r="CP37" s="418"/>
      <c r="CQ37" s="418"/>
      <c r="CR37" s="418"/>
      <c r="CS37" s="418"/>
      <c r="CT37" s="418"/>
      <c r="CU37" s="418"/>
      <c r="CV37" s="418"/>
      <c r="CW37" s="418"/>
      <c r="CX37" s="418"/>
      <c r="CY37" s="418"/>
      <c r="CZ37" s="418"/>
      <c r="DA37" s="418"/>
      <c r="DB37" s="418"/>
      <c r="DC37" s="418"/>
      <c r="DD37" s="418"/>
      <c r="DE37" s="418"/>
      <c r="DF37" s="418"/>
      <c r="DG37" s="418"/>
      <c r="DH37" s="418"/>
      <c r="DI37" s="418"/>
      <c r="DJ37" s="418"/>
      <c r="DK37" s="418"/>
      <c r="DL37" s="418"/>
      <c r="DM37" s="418"/>
      <c r="DN37" s="418"/>
      <c r="DO37" s="418"/>
      <c r="DP37" s="418"/>
      <c r="DQ37" s="418"/>
      <c r="DR37" s="418"/>
      <c r="DS37" s="418"/>
      <c r="DT37" s="418"/>
      <c r="DU37" s="418"/>
      <c r="DV37" s="418"/>
      <c r="DW37" s="418"/>
      <c r="DX37" s="418"/>
      <c r="DY37" s="418"/>
      <c r="DZ37" s="418"/>
      <c r="EA37" s="418"/>
      <c r="EB37" s="418"/>
      <c r="EC37" s="418"/>
      <c r="ED37" s="418"/>
      <c r="EE37" s="418"/>
      <c r="EF37" s="418"/>
      <c r="EG37" s="418"/>
      <c r="EH37" s="418"/>
      <c r="EI37" s="418"/>
      <c r="EJ37" s="418"/>
      <c r="EK37" s="418"/>
      <c r="EL37" s="418"/>
      <c r="EM37" s="418"/>
      <c r="EN37" s="418"/>
      <c r="EO37" s="418"/>
      <c r="EP37" s="418"/>
      <c r="EQ37" s="418"/>
      <c r="ER37" s="418"/>
      <c r="ES37" s="418"/>
      <c r="ET37" s="418"/>
      <c r="EU37" s="418"/>
      <c r="EV37" s="418"/>
      <c r="EW37" s="418"/>
      <c r="EX37" s="418"/>
      <c r="EY37" s="418"/>
      <c r="EZ37" s="418"/>
      <c r="FA37" s="418"/>
      <c r="FB37" s="418"/>
      <c r="FC37" s="418"/>
      <c r="FD37" s="418"/>
      <c r="FE37" s="418"/>
      <c r="FF37" s="418"/>
      <c r="FG37" s="418"/>
      <c r="FH37" s="418"/>
      <c r="FI37" s="418"/>
      <c r="FJ37" s="418"/>
      <c r="FK37" s="418"/>
      <c r="FL37" s="418"/>
      <c r="FM37" s="418"/>
      <c r="FN37" s="418"/>
      <c r="FO37" s="418"/>
      <c r="FP37" s="418"/>
      <c r="FQ37" s="418"/>
      <c r="FR37" s="418"/>
      <c r="FS37" s="418"/>
      <c r="FT37" s="418"/>
      <c r="FU37" s="418"/>
      <c r="FV37" s="418"/>
      <c r="FW37" s="418"/>
      <c r="FX37" s="418"/>
      <c r="FY37" s="418"/>
      <c r="FZ37" s="418"/>
      <c r="GA37" s="418"/>
      <c r="GB37" s="418"/>
      <c r="GC37" s="418"/>
      <c r="GD37" s="418"/>
      <c r="GE37" s="418"/>
      <c r="GF37" s="418"/>
      <c r="GG37" s="418"/>
      <c r="GH37" s="418"/>
      <c r="GI37" s="418"/>
      <c r="GJ37" s="418"/>
      <c r="GK37" s="418"/>
      <c r="GL37" s="418"/>
      <c r="GM37" s="418"/>
      <c r="GN37" s="418"/>
      <c r="GO37" s="418"/>
      <c r="GP37" s="418"/>
      <c r="GQ37" s="418"/>
      <c r="GR37" s="418"/>
      <c r="GS37" s="418"/>
      <c r="GT37" s="418"/>
      <c r="GU37" s="418"/>
      <c r="GV37" s="418"/>
      <c r="GW37" s="418"/>
      <c r="GX37" s="418"/>
      <c r="GY37" s="418"/>
      <c r="GZ37" s="418"/>
      <c r="HA37" s="418"/>
      <c r="HB37" s="418"/>
      <c r="HC37" s="418"/>
      <c r="HD37" s="418"/>
      <c r="HE37" s="418"/>
      <c r="HF37" s="418"/>
      <c r="HG37" s="418"/>
      <c r="HH37" s="418"/>
      <c r="HI37" s="418"/>
      <c r="HJ37" s="418"/>
      <c r="HK37" s="418"/>
      <c r="HL37" s="418"/>
      <c r="HM37" s="418"/>
      <c r="HN37" s="418"/>
      <c r="HO37" s="418"/>
      <c r="HP37" s="418"/>
      <c r="HQ37" s="418"/>
      <c r="HR37" s="418"/>
      <c r="HS37" s="418"/>
      <c r="HT37" s="418"/>
      <c r="HU37" s="418"/>
      <c r="HV37" s="418"/>
      <c r="HW37" s="418"/>
      <c r="HX37" s="418"/>
      <c r="HY37" s="418"/>
      <c r="HZ37" s="418"/>
      <c r="IA37" s="418"/>
      <c r="IB37" s="418"/>
      <c r="IC37" s="418"/>
      <c r="ID37" s="418"/>
      <c r="IE37" s="418"/>
      <c r="IF37" s="418"/>
      <c r="IG37" s="418"/>
      <c r="IH37" s="418"/>
      <c r="II37" s="418"/>
      <c r="IJ37" s="418"/>
      <c r="IK37" s="418"/>
      <c r="IL37" s="418"/>
      <c r="IM37" s="418"/>
      <c r="IN37" s="418"/>
      <c r="IO37" s="418"/>
      <c r="IP37" s="418"/>
      <c r="IQ37" s="418"/>
      <c r="IR37" s="418"/>
      <c r="IS37" s="418"/>
      <c r="IT37" s="418"/>
      <c r="IU37" s="418"/>
      <c r="IV37" s="418"/>
      <c r="IW37" s="418"/>
    </row>
    <row r="38" customFormat="false" ht="12.75" hidden="false" customHeight="false" outlineLevel="0" collapsed="false">
      <c r="A38" s="5" t="s">
        <v>137</v>
      </c>
      <c r="B38" s="34" t="n">
        <f aca="false">IS!B39*Allocation!$E$13</f>
        <v>13772.8601894263</v>
      </c>
      <c r="C38" s="34" t="n">
        <f aca="false">IS!C39*Allocation!$E$13</f>
        <v>13566.2033176879</v>
      </c>
      <c r="D38" s="34" t="n">
        <f aca="false">IS!D39*Allocation!$E$13</f>
        <v>13274.7068116357</v>
      </c>
      <c r="E38" s="34" t="n">
        <f aca="false">IS!E39*Allocation!$E$13</f>
        <v>13045.8830266784</v>
      </c>
      <c r="F38" s="34" t="n">
        <f aca="false">IS!F39*Allocation!$E$13</f>
        <v>12641.0449916146</v>
      </c>
      <c r="G38" s="34" t="n">
        <f aca="false">IS!G39*Allocation!$E$13</f>
        <v>12161.2071687323</v>
      </c>
      <c r="H38" s="34" t="n">
        <f aca="false">IS!H39*Allocation!$E$13</f>
        <v>11621.9340612717</v>
      </c>
      <c r="I38" s="34" t="n">
        <f aca="false">IS!I39*Allocation!$E$13</f>
        <v>11057.7553787985</v>
      </c>
      <c r="J38" s="34" t="n">
        <f aca="false">IS!J39*Allocation!$E$13</f>
        <v>10356.9574325163</v>
      </c>
      <c r="K38" s="34" t="n">
        <f aca="false">IS!K39*Allocation!$E$13</f>
        <v>9580.4211020428</v>
      </c>
      <c r="L38" s="34" t="n">
        <f aca="false">IS!L39*Allocation!$E$13</f>
        <v>8763.32747048268</v>
      </c>
      <c r="M38" s="34" t="n">
        <f aca="false">IS!M39*Allocation!$E$13</f>
        <v>7872.42357306959</v>
      </c>
      <c r="N38" s="34" t="n">
        <f aca="false">IS!N39*Allocation!$E$13</f>
        <v>6937.24339042778</v>
      </c>
      <c r="O38" s="34" t="n">
        <f aca="false">IS!O39*Allocation!$E$13</f>
        <v>6024.20135040032</v>
      </c>
      <c r="P38" s="34" t="n">
        <f aca="false">IS!P39*Allocation!$E$13</f>
        <v>5099.65247918348</v>
      </c>
      <c r="Q38" s="34" t="n">
        <f aca="false">IS!Q39*Allocation!$E$13</f>
        <v>4141.45863416289</v>
      </c>
      <c r="R38" s="34" t="n">
        <f aca="false">IS!R39*Allocation!$E$13</f>
        <v>3125.10526193507</v>
      </c>
      <c r="S38" s="34" t="n">
        <f aca="false">IS!S39*Allocation!$E$13</f>
        <v>2166.78634266241</v>
      </c>
      <c r="T38" s="34" t="n">
        <f aca="false">IS!T39*Allocation!$E$13</f>
        <v>1345.0485066377</v>
      </c>
      <c r="U38" s="34" t="n">
        <f aca="false">IS!U39*Allocation!$E$13</f>
        <v>525.311858645933</v>
      </c>
      <c r="W38" s="224" t="n">
        <f aca="false">SUM(B38:U38)</f>
        <v>167079.532348012</v>
      </c>
    </row>
    <row r="39" customFormat="false" ht="6" hidden="false" customHeight="true" outlineLevel="0" collapsed="false">
      <c r="B39" s="384"/>
      <c r="C39" s="384"/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W39" s="224"/>
    </row>
    <row r="40" customFormat="false" ht="12.75" hidden="false" customHeight="false" outlineLevel="0" collapsed="false">
      <c r="A40" s="223" t="s">
        <v>138</v>
      </c>
      <c r="B40" s="444" t="e">
        <f aca="false">B36-B38</f>
        <v>#VALUE!</v>
      </c>
      <c r="C40" s="444" t="e">
        <f aca="false">C36-C38</f>
        <v>#VALUE!</v>
      </c>
      <c r="D40" s="444" t="e">
        <f aca="false">D36-D38</f>
        <v>#VALUE!</v>
      </c>
      <c r="E40" s="444" t="e">
        <f aca="false">E36-E38</f>
        <v>#VALUE!</v>
      </c>
      <c r="F40" s="444" t="e">
        <f aca="false">F36-F38</f>
        <v>#VALUE!</v>
      </c>
      <c r="G40" s="444" t="e">
        <f aca="false">G36-G38</f>
        <v>#VALUE!</v>
      </c>
      <c r="H40" s="444" t="e">
        <f aca="false">H36-H38</f>
        <v>#VALUE!</v>
      </c>
      <c r="I40" s="444" t="e">
        <f aca="false">I36-I38</f>
        <v>#VALUE!</v>
      </c>
      <c r="J40" s="444" t="e">
        <f aca="false">J36-J38</f>
        <v>#VALUE!</v>
      </c>
      <c r="K40" s="444" t="e">
        <f aca="false">K36-K38</f>
        <v>#VALUE!</v>
      </c>
      <c r="L40" s="444" t="e">
        <f aca="false">L36-L38</f>
        <v>#VALUE!</v>
      </c>
      <c r="M40" s="444" t="e">
        <f aca="false">M36-M38</f>
        <v>#VALUE!</v>
      </c>
      <c r="N40" s="444" t="e">
        <f aca="false">N36-N38</f>
        <v>#VALUE!</v>
      </c>
      <c r="O40" s="444" t="e">
        <f aca="false">O36-O38</f>
        <v>#VALUE!</v>
      </c>
      <c r="P40" s="444" t="e">
        <f aca="false">P36-P38</f>
        <v>#VALUE!</v>
      </c>
      <c r="Q40" s="444" t="e">
        <f aca="false">Q36-Q38</f>
        <v>#VALUE!</v>
      </c>
      <c r="R40" s="444" t="e">
        <f aca="false">R36-R38</f>
        <v>#VALUE!</v>
      </c>
      <c r="S40" s="444" t="e">
        <f aca="false">S36-S38</f>
        <v>#VALUE!</v>
      </c>
      <c r="T40" s="444" t="e">
        <f aca="false">T36-T38</f>
        <v>#VALUE!</v>
      </c>
      <c r="U40" s="444" t="e">
        <f aca="false">U36-U38</f>
        <v>#VALUE!</v>
      </c>
      <c r="V40" s="418"/>
      <c r="W40" s="224" t="e">
        <f aca="false">SUM(B40:U40)</f>
        <v>#VALUE!</v>
      </c>
      <c r="X40" s="418"/>
      <c r="Y40" s="418"/>
      <c r="Z40" s="418"/>
      <c r="AA40" s="418"/>
      <c r="AB40" s="418"/>
      <c r="AC40" s="418"/>
      <c r="AD40" s="418"/>
      <c r="AE40" s="418"/>
      <c r="AF40" s="418"/>
      <c r="AG40" s="418"/>
      <c r="AH40" s="418"/>
      <c r="AI40" s="418"/>
      <c r="AJ40" s="418"/>
      <c r="AK40" s="418"/>
      <c r="AL40" s="418"/>
      <c r="AM40" s="418"/>
      <c r="AN40" s="418"/>
      <c r="AO40" s="418"/>
      <c r="AP40" s="418"/>
      <c r="AQ40" s="418"/>
      <c r="AR40" s="418"/>
      <c r="AS40" s="418"/>
      <c r="AT40" s="418"/>
      <c r="AU40" s="418"/>
      <c r="AV40" s="418"/>
      <c r="AW40" s="418"/>
      <c r="AX40" s="418"/>
      <c r="AY40" s="418"/>
      <c r="AZ40" s="418"/>
      <c r="BA40" s="418"/>
      <c r="BB40" s="418"/>
      <c r="BC40" s="418"/>
      <c r="BD40" s="418"/>
      <c r="BE40" s="418"/>
      <c r="BF40" s="418"/>
      <c r="BG40" s="418"/>
      <c r="BH40" s="418"/>
      <c r="BI40" s="418"/>
      <c r="BJ40" s="418"/>
      <c r="BK40" s="418"/>
      <c r="BL40" s="418"/>
      <c r="BM40" s="418"/>
      <c r="BN40" s="418"/>
      <c r="BO40" s="418"/>
      <c r="BP40" s="418"/>
      <c r="BQ40" s="418"/>
      <c r="BR40" s="418"/>
      <c r="BS40" s="418"/>
      <c r="BT40" s="418"/>
      <c r="BU40" s="418"/>
      <c r="BV40" s="418"/>
      <c r="BW40" s="418"/>
      <c r="BX40" s="418"/>
      <c r="BY40" s="418"/>
      <c r="BZ40" s="418"/>
      <c r="CA40" s="418"/>
      <c r="CB40" s="418"/>
      <c r="CC40" s="418"/>
      <c r="CD40" s="418"/>
      <c r="CE40" s="418"/>
      <c r="CF40" s="418"/>
      <c r="CG40" s="418"/>
      <c r="CH40" s="418"/>
      <c r="CI40" s="418"/>
      <c r="CJ40" s="418"/>
      <c r="CK40" s="418"/>
      <c r="CL40" s="418"/>
      <c r="CM40" s="418"/>
      <c r="CN40" s="418"/>
      <c r="CO40" s="418"/>
      <c r="CP40" s="418"/>
      <c r="CQ40" s="418"/>
      <c r="CR40" s="418"/>
      <c r="CS40" s="418"/>
      <c r="CT40" s="418"/>
      <c r="CU40" s="418"/>
      <c r="CV40" s="418"/>
      <c r="CW40" s="418"/>
      <c r="CX40" s="418"/>
      <c r="CY40" s="418"/>
      <c r="CZ40" s="418"/>
      <c r="DA40" s="418"/>
      <c r="DB40" s="418"/>
      <c r="DC40" s="418"/>
      <c r="DD40" s="418"/>
      <c r="DE40" s="418"/>
      <c r="DF40" s="418"/>
      <c r="DG40" s="418"/>
      <c r="DH40" s="418"/>
      <c r="DI40" s="418"/>
      <c r="DJ40" s="418"/>
      <c r="DK40" s="418"/>
      <c r="DL40" s="418"/>
      <c r="DM40" s="418"/>
      <c r="DN40" s="418"/>
      <c r="DO40" s="418"/>
      <c r="DP40" s="418"/>
      <c r="DQ40" s="418"/>
      <c r="DR40" s="418"/>
      <c r="DS40" s="418"/>
      <c r="DT40" s="418"/>
      <c r="DU40" s="418"/>
      <c r="DV40" s="418"/>
      <c r="DW40" s="418"/>
      <c r="DX40" s="418"/>
      <c r="DY40" s="418"/>
      <c r="DZ40" s="418"/>
      <c r="EA40" s="418"/>
      <c r="EB40" s="418"/>
      <c r="EC40" s="418"/>
      <c r="ED40" s="418"/>
      <c r="EE40" s="418"/>
      <c r="EF40" s="418"/>
      <c r="EG40" s="418"/>
      <c r="EH40" s="418"/>
      <c r="EI40" s="418"/>
      <c r="EJ40" s="418"/>
      <c r="EK40" s="418"/>
      <c r="EL40" s="418"/>
      <c r="EM40" s="418"/>
      <c r="EN40" s="418"/>
      <c r="EO40" s="418"/>
      <c r="EP40" s="418"/>
      <c r="EQ40" s="418"/>
      <c r="ER40" s="418"/>
      <c r="ES40" s="418"/>
      <c r="ET40" s="418"/>
      <c r="EU40" s="418"/>
      <c r="EV40" s="418"/>
      <c r="EW40" s="418"/>
      <c r="EX40" s="418"/>
      <c r="EY40" s="418"/>
      <c r="EZ40" s="418"/>
      <c r="FA40" s="418"/>
      <c r="FB40" s="418"/>
      <c r="FC40" s="418"/>
      <c r="FD40" s="418"/>
      <c r="FE40" s="418"/>
      <c r="FF40" s="418"/>
      <c r="FG40" s="418"/>
      <c r="FH40" s="418"/>
      <c r="FI40" s="418"/>
      <c r="FJ40" s="418"/>
      <c r="FK40" s="418"/>
      <c r="FL40" s="418"/>
      <c r="FM40" s="418"/>
      <c r="FN40" s="418"/>
      <c r="FO40" s="418"/>
      <c r="FP40" s="418"/>
      <c r="FQ40" s="418"/>
      <c r="FR40" s="418"/>
      <c r="FS40" s="418"/>
      <c r="FT40" s="418"/>
      <c r="FU40" s="418"/>
      <c r="FV40" s="418"/>
      <c r="FW40" s="418"/>
      <c r="FX40" s="418"/>
      <c r="FY40" s="418"/>
      <c r="FZ40" s="418"/>
      <c r="GA40" s="418"/>
      <c r="GB40" s="418"/>
      <c r="GC40" s="418"/>
      <c r="GD40" s="418"/>
      <c r="GE40" s="418"/>
      <c r="GF40" s="418"/>
      <c r="GG40" s="418"/>
      <c r="GH40" s="418"/>
      <c r="GI40" s="418"/>
      <c r="GJ40" s="418"/>
      <c r="GK40" s="418"/>
      <c r="GL40" s="418"/>
      <c r="GM40" s="418"/>
      <c r="GN40" s="418"/>
      <c r="GO40" s="418"/>
      <c r="GP40" s="418"/>
      <c r="GQ40" s="418"/>
      <c r="GR40" s="418"/>
      <c r="GS40" s="418"/>
      <c r="GT40" s="418"/>
      <c r="GU40" s="418"/>
      <c r="GV40" s="418"/>
      <c r="GW40" s="418"/>
      <c r="GX40" s="418"/>
      <c r="GY40" s="418"/>
      <c r="GZ40" s="418"/>
      <c r="HA40" s="418"/>
      <c r="HB40" s="418"/>
      <c r="HC40" s="418"/>
      <c r="HD40" s="418"/>
      <c r="HE40" s="418"/>
      <c r="HF40" s="418"/>
      <c r="HG40" s="418"/>
      <c r="HH40" s="418"/>
      <c r="HI40" s="418"/>
      <c r="HJ40" s="418"/>
      <c r="HK40" s="418"/>
      <c r="HL40" s="418"/>
      <c r="HM40" s="418"/>
      <c r="HN40" s="418"/>
      <c r="HO40" s="418"/>
      <c r="HP40" s="418"/>
      <c r="HQ40" s="418"/>
      <c r="HR40" s="418"/>
      <c r="HS40" s="418"/>
      <c r="HT40" s="418"/>
      <c r="HU40" s="418"/>
      <c r="HV40" s="418"/>
      <c r="HW40" s="418"/>
      <c r="HX40" s="418"/>
      <c r="HY40" s="418"/>
      <c r="HZ40" s="418"/>
      <c r="IA40" s="418"/>
      <c r="IB40" s="418"/>
      <c r="IC40" s="418"/>
      <c r="ID40" s="418"/>
      <c r="IE40" s="418"/>
      <c r="IF40" s="418"/>
      <c r="IG40" s="418"/>
      <c r="IH40" s="418"/>
      <c r="II40" s="418"/>
      <c r="IJ40" s="418"/>
      <c r="IK40" s="418"/>
      <c r="IL40" s="418"/>
      <c r="IM40" s="418"/>
      <c r="IN40" s="418"/>
      <c r="IO40" s="418"/>
      <c r="IP40" s="418"/>
      <c r="IQ40" s="418"/>
      <c r="IR40" s="418"/>
      <c r="IS40" s="418"/>
      <c r="IT40" s="418"/>
      <c r="IU40" s="418"/>
      <c r="IV40" s="418"/>
      <c r="IW40" s="418"/>
    </row>
    <row r="41" customFormat="false" ht="12.75" hidden="false" customHeight="false" outlineLevel="0" collapsed="false">
      <c r="A41" s="223"/>
      <c r="B41" s="444"/>
      <c r="C41" s="444"/>
      <c r="D41" s="444"/>
      <c r="E41" s="444"/>
      <c r="F41" s="444"/>
      <c r="G41" s="444"/>
      <c r="H41" s="444"/>
      <c r="I41" s="444"/>
      <c r="J41" s="444"/>
      <c r="K41" s="444"/>
      <c r="L41" s="444"/>
      <c r="M41" s="444"/>
      <c r="N41" s="444"/>
      <c r="O41" s="444"/>
      <c r="P41" s="444"/>
      <c r="Q41" s="444"/>
      <c r="R41" s="444"/>
      <c r="S41" s="444"/>
      <c r="T41" s="444"/>
      <c r="U41" s="444"/>
      <c r="V41" s="418"/>
      <c r="W41" s="224"/>
      <c r="X41" s="418"/>
      <c r="Y41" s="418"/>
      <c r="Z41" s="418"/>
      <c r="AA41" s="418"/>
      <c r="AB41" s="418"/>
      <c r="AC41" s="418"/>
      <c r="AD41" s="418"/>
      <c r="AE41" s="418"/>
      <c r="AF41" s="418"/>
      <c r="AG41" s="418"/>
      <c r="AH41" s="418"/>
      <c r="AI41" s="418"/>
      <c r="AJ41" s="418"/>
      <c r="AK41" s="418"/>
      <c r="AL41" s="418"/>
      <c r="AM41" s="418"/>
      <c r="AN41" s="418"/>
      <c r="AO41" s="418"/>
      <c r="AP41" s="418"/>
      <c r="AQ41" s="418"/>
      <c r="AR41" s="418"/>
      <c r="AS41" s="418"/>
      <c r="AT41" s="418"/>
      <c r="AU41" s="418"/>
      <c r="AV41" s="418"/>
      <c r="AW41" s="418"/>
      <c r="AX41" s="418"/>
      <c r="AY41" s="418"/>
      <c r="AZ41" s="418"/>
      <c r="BA41" s="418"/>
      <c r="BB41" s="418"/>
      <c r="BC41" s="418"/>
      <c r="BD41" s="418"/>
      <c r="BE41" s="418"/>
      <c r="BF41" s="418"/>
      <c r="BG41" s="418"/>
      <c r="BH41" s="418"/>
      <c r="BI41" s="418"/>
      <c r="BJ41" s="418"/>
      <c r="BK41" s="418"/>
      <c r="BL41" s="418"/>
      <c r="BM41" s="418"/>
      <c r="BN41" s="418"/>
      <c r="BO41" s="418"/>
      <c r="BP41" s="418"/>
      <c r="BQ41" s="418"/>
      <c r="BR41" s="418"/>
      <c r="BS41" s="418"/>
      <c r="BT41" s="418"/>
      <c r="BU41" s="418"/>
      <c r="BV41" s="418"/>
      <c r="BW41" s="418"/>
      <c r="BX41" s="418"/>
      <c r="BY41" s="418"/>
      <c r="BZ41" s="418"/>
      <c r="CA41" s="418"/>
      <c r="CB41" s="418"/>
      <c r="CC41" s="418"/>
      <c r="CD41" s="418"/>
      <c r="CE41" s="418"/>
      <c r="CF41" s="418"/>
      <c r="CG41" s="418"/>
      <c r="CH41" s="418"/>
      <c r="CI41" s="418"/>
      <c r="CJ41" s="418"/>
      <c r="CK41" s="418"/>
      <c r="CL41" s="418"/>
      <c r="CM41" s="418"/>
      <c r="CN41" s="418"/>
      <c r="CO41" s="418"/>
      <c r="CP41" s="418"/>
      <c r="CQ41" s="418"/>
      <c r="CR41" s="418"/>
      <c r="CS41" s="418"/>
      <c r="CT41" s="418"/>
      <c r="CU41" s="418"/>
      <c r="CV41" s="418"/>
      <c r="CW41" s="418"/>
      <c r="CX41" s="418"/>
      <c r="CY41" s="418"/>
      <c r="CZ41" s="418"/>
      <c r="DA41" s="418"/>
      <c r="DB41" s="418"/>
      <c r="DC41" s="418"/>
      <c r="DD41" s="418"/>
      <c r="DE41" s="418"/>
      <c r="DF41" s="418"/>
      <c r="DG41" s="418"/>
      <c r="DH41" s="418"/>
      <c r="DI41" s="418"/>
      <c r="DJ41" s="418"/>
      <c r="DK41" s="418"/>
      <c r="DL41" s="418"/>
      <c r="DM41" s="418"/>
      <c r="DN41" s="418"/>
      <c r="DO41" s="418"/>
      <c r="DP41" s="418"/>
      <c r="DQ41" s="418"/>
      <c r="DR41" s="418"/>
      <c r="DS41" s="418"/>
      <c r="DT41" s="418"/>
      <c r="DU41" s="418"/>
      <c r="DV41" s="418"/>
      <c r="DW41" s="418"/>
      <c r="DX41" s="418"/>
      <c r="DY41" s="418"/>
      <c r="DZ41" s="418"/>
      <c r="EA41" s="418"/>
      <c r="EB41" s="418"/>
      <c r="EC41" s="418"/>
      <c r="ED41" s="418"/>
      <c r="EE41" s="418"/>
      <c r="EF41" s="418"/>
      <c r="EG41" s="418"/>
      <c r="EH41" s="418"/>
      <c r="EI41" s="418"/>
      <c r="EJ41" s="418"/>
      <c r="EK41" s="418"/>
      <c r="EL41" s="418"/>
      <c r="EM41" s="418"/>
      <c r="EN41" s="418"/>
      <c r="EO41" s="418"/>
      <c r="EP41" s="418"/>
      <c r="EQ41" s="418"/>
      <c r="ER41" s="418"/>
      <c r="ES41" s="418"/>
      <c r="ET41" s="418"/>
      <c r="EU41" s="418"/>
      <c r="EV41" s="418"/>
      <c r="EW41" s="418"/>
      <c r="EX41" s="418"/>
      <c r="EY41" s="418"/>
      <c r="EZ41" s="418"/>
      <c r="FA41" s="418"/>
      <c r="FB41" s="418"/>
      <c r="FC41" s="418"/>
      <c r="FD41" s="418"/>
      <c r="FE41" s="418"/>
      <c r="FF41" s="418"/>
      <c r="FG41" s="418"/>
      <c r="FH41" s="418"/>
      <c r="FI41" s="418"/>
      <c r="FJ41" s="418"/>
      <c r="FK41" s="418"/>
      <c r="FL41" s="418"/>
      <c r="FM41" s="418"/>
      <c r="FN41" s="418"/>
      <c r="FO41" s="418"/>
      <c r="FP41" s="418"/>
      <c r="FQ41" s="418"/>
      <c r="FR41" s="418"/>
      <c r="FS41" s="418"/>
      <c r="FT41" s="418"/>
      <c r="FU41" s="418"/>
      <c r="FV41" s="418"/>
      <c r="FW41" s="418"/>
      <c r="FX41" s="418"/>
      <c r="FY41" s="418"/>
      <c r="FZ41" s="418"/>
      <c r="GA41" s="418"/>
      <c r="GB41" s="418"/>
      <c r="GC41" s="418"/>
      <c r="GD41" s="418"/>
      <c r="GE41" s="418"/>
      <c r="GF41" s="418"/>
      <c r="GG41" s="418"/>
      <c r="GH41" s="418"/>
      <c r="GI41" s="418"/>
      <c r="GJ41" s="418"/>
      <c r="GK41" s="418"/>
      <c r="GL41" s="418"/>
      <c r="GM41" s="418"/>
      <c r="GN41" s="418"/>
      <c r="GO41" s="418"/>
      <c r="GP41" s="418"/>
      <c r="GQ41" s="418"/>
      <c r="GR41" s="418"/>
      <c r="GS41" s="418"/>
      <c r="GT41" s="418"/>
      <c r="GU41" s="418"/>
      <c r="GV41" s="418"/>
      <c r="GW41" s="418"/>
      <c r="GX41" s="418"/>
      <c r="GY41" s="418"/>
      <c r="GZ41" s="418"/>
      <c r="HA41" s="418"/>
      <c r="HB41" s="418"/>
      <c r="HC41" s="418"/>
      <c r="HD41" s="418"/>
      <c r="HE41" s="418"/>
      <c r="HF41" s="418"/>
      <c r="HG41" s="418"/>
      <c r="HH41" s="418"/>
      <c r="HI41" s="418"/>
      <c r="HJ41" s="418"/>
      <c r="HK41" s="418"/>
      <c r="HL41" s="418"/>
      <c r="HM41" s="418"/>
      <c r="HN41" s="418"/>
      <c r="HO41" s="418"/>
      <c r="HP41" s="418"/>
      <c r="HQ41" s="418"/>
      <c r="HR41" s="418"/>
      <c r="HS41" s="418"/>
      <c r="HT41" s="418"/>
      <c r="HU41" s="418"/>
      <c r="HV41" s="418"/>
      <c r="HW41" s="418"/>
      <c r="HX41" s="418"/>
      <c r="HY41" s="418"/>
      <c r="HZ41" s="418"/>
      <c r="IA41" s="418"/>
      <c r="IB41" s="418"/>
      <c r="IC41" s="418"/>
      <c r="ID41" s="418"/>
      <c r="IE41" s="418"/>
      <c r="IF41" s="418"/>
      <c r="IG41" s="418"/>
      <c r="IH41" s="418"/>
      <c r="II41" s="418"/>
      <c r="IJ41" s="418"/>
      <c r="IK41" s="418"/>
      <c r="IL41" s="418"/>
      <c r="IM41" s="418"/>
      <c r="IN41" s="418"/>
      <c r="IO41" s="418"/>
      <c r="IP41" s="418"/>
      <c r="IQ41" s="418"/>
      <c r="IR41" s="418"/>
      <c r="IS41" s="418"/>
      <c r="IT41" s="418"/>
      <c r="IU41" s="418"/>
      <c r="IV41" s="418"/>
      <c r="IW41" s="418"/>
    </row>
    <row r="42" customFormat="false" ht="12.75" hidden="false" customHeight="false" outlineLevel="0" collapsed="false">
      <c r="A42" s="113" t="s">
        <v>139</v>
      </c>
      <c r="B42" s="34" t="e">
        <f aca="false">B40*-Assumptions!$H$39</f>
        <v>#VALUE!</v>
      </c>
      <c r="C42" s="34" t="e">
        <f aca="false">C40*-Assumptions!$H$39</f>
        <v>#VALUE!</v>
      </c>
      <c r="D42" s="34" t="e">
        <f aca="false">D40*-Assumptions!$H$39</f>
        <v>#VALUE!</v>
      </c>
      <c r="E42" s="34" t="e">
        <f aca="false">E40*-Assumptions!$H$39</f>
        <v>#VALUE!</v>
      </c>
      <c r="F42" s="34" t="e">
        <f aca="false">F40*-Assumptions!$H$39</f>
        <v>#VALUE!</v>
      </c>
      <c r="G42" s="34" t="e">
        <f aca="false">G40*-Assumptions!$H$39</f>
        <v>#VALUE!</v>
      </c>
      <c r="H42" s="34" t="e">
        <f aca="false">H40*-Assumptions!$H$39</f>
        <v>#VALUE!</v>
      </c>
      <c r="I42" s="34" t="e">
        <f aca="false">I40*-Assumptions!$H$39</f>
        <v>#VALUE!</v>
      </c>
      <c r="J42" s="34" t="e">
        <f aca="false">J40*-Assumptions!$H$39</f>
        <v>#VALUE!</v>
      </c>
      <c r="K42" s="34" t="e">
        <f aca="false">K40*-Assumptions!$H$39</f>
        <v>#VALUE!</v>
      </c>
      <c r="L42" s="34" t="e">
        <f aca="false">L40*-Assumptions!$H$39</f>
        <v>#VALUE!</v>
      </c>
      <c r="M42" s="34" t="e">
        <f aca="false">M40*-Assumptions!$H$39</f>
        <v>#VALUE!</v>
      </c>
      <c r="N42" s="34" t="e">
        <f aca="false">N40*-Assumptions!$H$39</f>
        <v>#VALUE!</v>
      </c>
      <c r="O42" s="34" t="e">
        <f aca="false">O40*-Assumptions!$H$39</f>
        <v>#VALUE!</v>
      </c>
      <c r="P42" s="34" t="e">
        <f aca="false">P40*-Assumptions!$H$39</f>
        <v>#VALUE!</v>
      </c>
      <c r="Q42" s="34" t="e">
        <f aca="false">Q40*-Assumptions!$H$39</f>
        <v>#VALUE!</v>
      </c>
      <c r="R42" s="34" t="e">
        <f aca="false">R40*-Assumptions!$H$39</f>
        <v>#VALUE!</v>
      </c>
      <c r="S42" s="34" t="e">
        <f aca="false">S40*-Assumptions!$H$39</f>
        <v>#VALUE!</v>
      </c>
      <c r="T42" s="34" t="e">
        <f aca="false">T40*-Assumptions!$H$39</f>
        <v>#VALUE!</v>
      </c>
      <c r="U42" s="34" t="e">
        <f aca="false">U40*-Assumptions!$H$39</f>
        <v>#VALUE!</v>
      </c>
      <c r="W42" s="224" t="e">
        <f aca="false">SUM(B42:U42)</f>
        <v>#VALUE!</v>
      </c>
    </row>
    <row r="43" customFormat="false" ht="12.75" hidden="false" customHeight="false" outlineLevel="0" collapsed="false">
      <c r="A43" s="113" t="s">
        <v>140</v>
      </c>
      <c r="B43" s="446" t="e">
        <f aca="false">(B40+B42)*-Assumptions!$H$38</f>
        <v>#VALUE!</v>
      </c>
      <c r="C43" s="446" t="e">
        <f aca="false">(C40+C42)*-Assumptions!$H$38</f>
        <v>#VALUE!</v>
      </c>
      <c r="D43" s="446" t="e">
        <f aca="false">(D40+D42)*-Assumptions!$H$38</f>
        <v>#VALUE!</v>
      </c>
      <c r="E43" s="446" t="e">
        <f aca="false">(E40+E42)*-Assumptions!$H$38</f>
        <v>#VALUE!</v>
      </c>
      <c r="F43" s="446" t="e">
        <f aca="false">(F40+F42)*-Assumptions!$H$38</f>
        <v>#VALUE!</v>
      </c>
      <c r="G43" s="446" t="e">
        <f aca="false">(G40+G42)*-Assumptions!$H$38</f>
        <v>#VALUE!</v>
      </c>
      <c r="H43" s="446" t="e">
        <f aca="false">(H40+H42)*-Assumptions!$H$38</f>
        <v>#VALUE!</v>
      </c>
      <c r="I43" s="446" t="e">
        <f aca="false">(I40+I42)*-Assumptions!$H$38</f>
        <v>#VALUE!</v>
      </c>
      <c r="J43" s="446" t="e">
        <f aca="false">(J40+J42)*-Assumptions!$H$38</f>
        <v>#VALUE!</v>
      </c>
      <c r="K43" s="446" t="e">
        <f aca="false">(K40+K42)*-Assumptions!$H$38</f>
        <v>#VALUE!</v>
      </c>
      <c r="L43" s="446" t="e">
        <f aca="false">(L40+L42)*-Assumptions!$H$38</f>
        <v>#VALUE!</v>
      </c>
      <c r="M43" s="446" t="e">
        <f aca="false">(M40+M42)*-Assumptions!$H$38</f>
        <v>#VALUE!</v>
      </c>
      <c r="N43" s="446" t="e">
        <f aca="false">(N40+N42)*-Assumptions!$H$38</f>
        <v>#VALUE!</v>
      </c>
      <c r="O43" s="446" t="e">
        <f aca="false">(O40+O42)*-Assumptions!$H$38</f>
        <v>#VALUE!</v>
      </c>
      <c r="P43" s="446" t="e">
        <f aca="false">(P40+P42)*-Assumptions!$H$38</f>
        <v>#VALUE!</v>
      </c>
      <c r="Q43" s="446" t="e">
        <f aca="false">(Q40+Q42)*-Assumptions!$H$38</f>
        <v>#VALUE!</v>
      </c>
      <c r="R43" s="446" t="e">
        <f aca="false">(R40+R42)*-Assumptions!$H$38</f>
        <v>#VALUE!</v>
      </c>
      <c r="S43" s="446" t="e">
        <f aca="false">(S40+S42)*-Assumptions!$H$38</f>
        <v>#VALUE!</v>
      </c>
      <c r="T43" s="446" t="e">
        <f aca="false">(T40+T42)*-Assumptions!$H$38</f>
        <v>#VALUE!</v>
      </c>
      <c r="U43" s="446" t="e">
        <f aca="false">(U40+U42)*-Assumptions!$H$38</f>
        <v>#VALUE!</v>
      </c>
      <c r="W43" s="224" t="e">
        <f aca="false">SUM(B43:U43)</f>
        <v>#VALUE!</v>
      </c>
    </row>
    <row r="44" customFormat="false" ht="6" hidden="false" customHeight="true" outlineLevel="0" collapsed="false">
      <c r="B44" s="34"/>
      <c r="C44" s="22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</row>
    <row r="45" customFormat="false" ht="15.75" hidden="false" customHeight="false" outlineLevel="0" collapsed="false">
      <c r="A45" s="235" t="s">
        <v>232</v>
      </c>
      <c r="B45" s="447" t="e">
        <f aca="false">SUM(B40:B43)</f>
        <v>#VALUE!</v>
      </c>
      <c r="C45" s="447" t="e">
        <f aca="false">SUM(C40:C43)</f>
        <v>#VALUE!</v>
      </c>
      <c r="D45" s="447" t="e">
        <f aca="false">SUM(D40:D43)</f>
        <v>#VALUE!</v>
      </c>
      <c r="E45" s="447" t="e">
        <f aca="false">SUM(E40:E43)</f>
        <v>#VALUE!</v>
      </c>
      <c r="F45" s="447" t="e">
        <f aca="false">SUM(F40:F43)</f>
        <v>#VALUE!</v>
      </c>
      <c r="G45" s="447" t="e">
        <f aca="false">SUM(G40:G43)</f>
        <v>#VALUE!</v>
      </c>
      <c r="H45" s="447" t="e">
        <f aca="false">SUM(H40:H43)</f>
        <v>#VALUE!</v>
      </c>
      <c r="I45" s="447" t="e">
        <f aca="false">SUM(I40:I43)</f>
        <v>#VALUE!</v>
      </c>
      <c r="J45" s="447" t="e">
        <f aca="false">SUM(J40:J43)</f>
        <v>#VALUE!</v>
      </c>
      <c r="K45" s="447" t="e">
        <f aca="false">SUM(K40:K43)</f>
        <v>#VALUE!</v>
      </c>
      <c r="L45" s="447" t="e">
        <f aca="false">SUM(L40:L43)</f>
        <v>#VALUE!</v>
      </c>
      <c r="M45" s="447" t="e">
        <f aca="false">SUM(M40:M43)</f>
        <v>#VALUE!</v>
      </c>
      <c r="N45" s="447" t="e">
        <f aca="false">SUM(N40:N43)</f>
        <v>#VALUE!</v>
      </c>
      <c r="O45" s="447" t="e">
        <f aca="false">SUM(O40:O43)</f>
        <v>#VALUE!</v>
      </c>
      <c r="P45" s="447" t="e">
        <f aca="false">SUM(P40:P43)</f>
        <v>#VALUE!</v>
      </c>
      <c r="Q45" s="447" t="e">
        <f aca="false">SUM(Q40:Q43)</f>
        <v>#VALUE!</v>
      </c>
      <c r="R45" s="447" t="e">
        <f aca="false">SUM(R40:R43)</f>
        <v>#VALUE!</v>
      </c>
      <c r="S45" s="447" t="e">
        <f aca="false">SUM(S40:S43)</f>
        <v>#VALUE!</v>
      </c>
      <c r="T45" s="447" t="e">
        <f aca="false">SUM(T40:T43)</f>
        <v>#VALUE!</v>
      </c>
      <c r="U45" s="447" t="e">
        <f aca="false">SUM(U40:U43)</f>
        <v>#VALUE!</v>
      </c>
      <c r="V45" s="448"/>
      <c r="W45" s="224" t="e">
        <f aca="false">SUM(B45:U45)</f>
        <v>#VALUE!</v>
      </c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8"/>
      <c r="AK45" s="448"/>
      <c r="AL45" s="448"/>
      <c r="AM45" s="448"/>
      <c r="AN45" s="448"/>
      <c r="AO45" s="448"/>
      <c r="AP45" s="448"/>
      <c r="AQ45" s="448"/>
      <c r="AR45" s="448"/>
      <c r="AS45" s="448"/>
      <c r="AT45" s="448"/>
      <c r="AU45" s="448"/>
      <c r="AV45" s="448"/>
      <c r="AW45" s="448"/>
      <c r="AX45" s="448"/>
      <c r="AY45" s="448"/>
      <c r="AZ45" s="448"/>
      <c r="BA45" s="448"/>
      <c r="BB45" s="448"/>
      <c r="BC45" s="448"/>
      <c r="BD45" s="448"/>
      <c r="BE45" s="448"/>
      <c r="BF45" s="448"/>
      <c r="BG45" s="448"/>
      <c r="BH45" s="448"/>
      <c r="BI45" s="448"/>
      <c r="BJ45" s="448"/>
      <c r="BK45" s="448"/>
      <c r="BL45" s="448"/>
      <c r="BM45" s="448"/>
      <c r="BN45" s="448"/>
      <c r="BO45" s="448"/>
      <c r="BP45" s="448"/>
      <c r="BQ45" s="448"/>
      <c r="BR45" s="448"/>
      <c r="BS45" s="448"/>
      <c r="BT45" s="448"/>
      <c r="BU45" s="448"/>
      <c r="BV45" s="448"/>
      <c r="BW45" s="448"/>
      <c r="BX45" s="448"/>
      <c r="BY45" s="448"/>
      <c r="BZ45" s="448"/>
      <c r="CA45" s="448"/>
      <c r="CB45" s="448"/>
      <c r="CC45" s="448"/>
      <c r="CD45" s="448"/>
      <c r="CE45" s="448"/>
      <c r="CF45" s="448"/>
      <c r="CG45" s="448"/>
      <c r="CH45" s="448"/>
      <c r="CI45" s="448"/>
      <c r="CJ45" s="448"/>
      <c r="CK45" s="448"/>
      <c r="CL45" s="448"/>
      <c r="CM45" s="448"/>
      <c r="CN45" s="448"/>
      <c r="CO45" s="448"/>
      <c r="CP45" s="448"/>
      <c r="CQ45" s="448"/>
      <c r="CR45" s="448"/>
      <c r="CS45" s="448"/>
      <c r="CT45" s="448"/>
      <c r="CU45" s="448"/>
      <c r="CV45" s="448"/>
      <c r="CW45" s="448"/>
      <c r="CX45" s="448"/>
      <c r="CY45" s="448"/>
      <c r="CZ45" s="448"/>
      <c r="DA45" s="448"/>
      <c r="DB45" s="448"/>
      <c r="DC45" s="448"/>
      <c r="DD45" s="448"/>
      <c r="DE45" s="448"/>
      <c r="DF45" s="448"/>
      <c r="DG45" s="448"/>
      <c r="DH45" s="448"/>
      <c r="DI45" s="448"/>
      <c r="DJ45" s="448"/>
      <c r="DK45" s="448"/>
      <c r="DL45" s="448"/>
      <c r="DM45" s="448"/>
      <c r="DN45" s="448"/>
      <c r="DO45" s="448"/>
      <c r="DP45" s="448"/>
      <c r="DQ45" s="448"/>
      <c r="DR45" s="448"/>
      <c r="DS45" s="448"/>
      <c r="DT45" s="448"/>
      <c r="DU45" s="448"/>
      <c r="DV45" s="448"/>
      <c r="DW45" s="448"/>
      <c r="DX45" s="448"/>
      <c r="DY45" s="448"/>
      <c r="DZ45" s="448"/>
      <c r="EA45" s="448"/>
      <c r="EB45" s="448"/>
      <c r="EC45" s="448"/>
      <c r="ED45" s="448"/>
      <c r="EE45" s="448"/>
      <c r="EF45" s="448"/>
      <c r="EG45" s="448"/>
      <c r="EH45" s="448"/>
      <c r="EI45" s="448"/>
      <c r="EJ45" s="448"/>
      <c r="EK45" s="448"/>
      <c r="EL45" s="448"/>
      <c r="EM45" s="448"/>
      <c r="EN45" s="448"/>
      <c r="EO45" s="448"/>
      <c r="EP45" s="448"/>
      <c r="EQ45" s="448"/>
      <c r="ER45" s="448"/>
      <c r="ES45" s="448"/>
      <c r="ET45" s="448"/>
      <c r="EU45" s="448"/>
      <c r="EV45" s="448"/>
      <c r="EW45" s="448"/>
      <c r="EX45" s="448"/>
      <c r="EY45" s="448"/>
      <c r="EZ45" s="448"/>
      <c r="FA45" s="448"/>
      <c r="FB45" s="448"/>
      <c r="FC45" s="448"/>
      <c r="FD45" s="448"/>
      <c r="FE45" s="448"/>
      <c r="FF45" s="448"/>
      <c r="FG45" s="448"/>
      <c r="FH45" s="448"/>
      <c r="FI45" s="448"/>
      <c r="FJ45" s="448"/>
      <c r="FK45" s="448"/>
      <c r="FL45" s="448"/>
      <c r="FM45" s="448"/>
      <c r="FN45" s="448"/>
      <c r="FO45" s="448"/>
      <c r="FP45" s="448"/>
      <c r="FQ45" s="448"/>
      <c r="FR45" s="448"/>
      <c r="FS45" s="448"/>
      <c r="FT45" s="448"/>
      <c r="FU45" s="448"/>
      <c r="FV45" s="448"/>
      <c r="FW45" s="448"/>
      <c r="FX45" s="448"/>
      <c r="FY45" s="448"/>
      <c r="FZ45" s="448"/>
      <c r="GA45" s="448"/>
      <c r="GB45" s="448"/>
      <c r="GC45" s="448"/>
      <c r="GD45" s="448"/>
      <c r="GE45" s="448"/>
      <c r="GF45" s="448"/>
      <c r="GG45" s="448"/>
      <c r="GH45" s="448"/>
      <c r="GI45" s="448"/>
      <c r="GJ45" s="448"/>
      <c r="GK45" s="448"/>
      <c r="GL45" s="448"/>
      <c r="GM45" s="448"/>
      <c r="GN45" s="448"/>
      <c r="GO45" s="448"/>
      <c r="GP45" s="448"/>
      <c r="GQ45" s="448"/>
      <c r="GR45" s="448"/>
      <c r="GS45" s="448"/>
      <c r="GT45" s="448"/>
      <c r="GU45" s="448"/>
      <c r="GV45" s="448"/>
      <c r="GW45" s="448"/>
      <c r="GX45" s="448"/>
      <c r="GY45" s="448"/>
      <c r="GZ45" s="448"/>
      <c r="HA45" s="448"/>
      <c r="HB45" s="448"/>
      <c r="HC45" s="448"/>
      <c r="HD45" s="448"/>
      <c r="HE45" s="448"/>
      <c r="HF45" s="448"/>
      <c r="HG45" s="448"/>
      <c r="HH45" s="448"/>
      <c r="HI45" s="448"/>
      <c r="HJ45" s="448"/>
      <c r="HK45" s="448"/>
      <c r="HL45" s="448"/>
      <c r="HM45" s="448"/>
      <c r="HN45" s="448"/>
      <c r="HO45" s="448"/>
      <c r="HP45" s="448"/>
      <c r="HQ45" s="448"/>
      <c r="HR45" s="448"/>
      <c r="HS45" s="448"/>
      <c r="HT45" s="448"/>
      <c r="HU45" s="448"/>
      <c r="HV45" s="448"/>
      <c r="HW45" s="448"/>
      <c r="HX45" s="448"/>
      <c r="HY45" s="448"/>
      <c r="HZ45" s="448"/>
      <c r="IA45" s="448"/>
      <c r="IB45" s="448"/>
      <c r="IC45" s="448"/>
      <c r="ID45" s="448"/>
      <c r="IE45" s="448"/>
      <c r="IF45" s="448"/>
      <c r="IG45" s="448"/>
      <c r="IH45" s="448"/>
      <c r="II45" s="448"/>
      <c r="IJ45" s="448"/>
      <c r="IK45" s="448"/>
      <c r="IL45" s="448"/>
      <c r="IM45" s="448"/>
      <c r="IN45" s="448"/>
      <c r="IO45" s="448"/>
      <c r="IP45" s="448"/>
      <c r="IQ45" s="448"/>
      <c r="IR45" s="448"/>
      <c r="IS45" s="448"/>
      <c r="IT45" s="448"/>
      <c r="IU45" s="448"/>
      <c r="IV45" s="448"/>
      <c r="IW45" s="448"/>
    </row>
    <row r="46" customFormat="false" ht="9" hidden="false" customHeight="false" outlineLevel="1" collapsed="false">
      <c r="A46" s="441"/>
      <c r="B46" s="449"/>
      <c r="C46" s="449"/>
      <c r="D46" s="449"/>
      <c r="E46" s="449"/>
      <c r="F46" s="449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0"/>
      <c r="W46" s="440"/>
      <c r="X46" s="440"/>
      <c r="Y46" s="440"/>
      <c r="Z46" s="440"/>
      <c r="AA46" s="440"/>
      <c r="AB46" s="440"/>
      <c r="AC46" s="440"/>
      <c r="AD46" s="440"/>
      <c r="AE46" s="440"/>
      <c r="AF46" s="440"/>
      <c r="AG46" s="440"/>
      <c r="AH46" s="440"/>
      <c r="AI46" s="440"/>
      <c r="AJ46" s="440"/>
      <c r="AK46" s="440"/>
      <c r="AL46" s="440"/>
      <c r="AM46" s="440"/>
      <c r="AN46" s="440"/>
      <c r="AO46" s="440"/>
      <c r="AP46" s="440"/>
      <c r="AQ46" s="440"/>
      <c r="AR46" s="440"/>
      <c r="AS46" s="440"/>
      <c r="AT46" s="440"/>
      <c r="AU46" s="440"/>
      <c r="AV46" s="440"/>
      <c r="AW46" s="440"/>
      <c r="AX46" s="440"/>
      <c r="AY46" s="440"/>
      <c r="AZ46" s="440"/>
      <c r="BA46" s="440"/>
      <c r="BB46" s="440"/>
      <c r="BC46" s="440"/>
      <c r="BD46" s="440"/>
      <c r="BE46" s="440"/>
      <c r="BF46" s="440"/>
      <c r="BG46" s="440"/>
      <c r="BH46" s="440"/>
      <c r="BI46" s="440"/>
      <c r="BJ46" s="440"/>
      <c r="BK46" s="440"/>
      <c r="BL46" s="440"/>
      <c r="BM46" s="440"/>
      <c r="BN46" s="440"/>
      <c r="BO46" s="440"/>
      <c r="BP46" s="440"/>
      <c r="BQ46" s="440"/>
      <c r="BR46" s="440"/>
      <c r="BS46" s="440"/>
      <c r="BT46" s="440"/>
      <c r="BU46" s="440"/>
      <c r="BV46" s="440"/>
      <c r="BW46" s="440"/>
      <c r="BX46" s="440"/>
      <c r="BY46" s="440"/>
      <c r="BZ46" s="440"/>
      <c r="CA46" s="440"/>
      <c r="CB46" s="440"/>
      <c r="CC46" s="440"/>
      <c r="CD46" s="440"/>
      <c r="CE46" s="440"/>
      <c r="CF46" s="440"/>
      <c r="CG46" s="440"/>
      <c r="CH46" s="440"/>
      <c r="CI46" s="440"/>
      <c r="CJ46" s="440"/>
      <c r="CK46" s="440"/>
      <c r="CL46" s="440"/>
      <c r="CM46" s="440"/>
      <c r="CN46" s="440"/>
      <c r="CO46" s="440"/>
      <c r="CP46" s="440"/>
      <c r="CQ46" s="440"/>
      <c r="CR46" s="440"/>
      <c r="CS46" s="440"/>
      <c r="CT46" s="440"/>
      <c r="CU46" s="440"/>
      <c r="CV46" s="440"/>
      <c r="CW46" s="440"/>
      <c r="CX46" s="440"/>
      <c r="CY46" s="440"/>
      <c r="CZ46" s="440"/>
      <c r="DA46" s="440"/>
      <c r="DB46" s="440"/>
      <c r="DC46" s="440"/>
      <c r="DD46" s="440"/>
      <c r="DE46" s="440"/>
      <c r="DF46" s="440"/>
      <c r="DG46" s="440"/>
      <c r="DH46" s="440"/>
      <c r="DI46" s="440"/>
      <c r="DJ46" s="440"/>
      <c r="DK46" s="440"/>
      <c r="DL46" s="440"/>
      <c r="DM46" s="440"/>
      <c r="DN46" s="440"/>
      <c r="DO46" s="440"/>
      <c r="DP46" s="440"/>
      <c r="DQ46" s="440"/>
      <c r="DR46" s="440"/>
      <c r="DS46" s="440"/>
      <c r="DT46" s="440"/>
      <c r="DU46" s="440"/>
      <c r="DV46" s="440"/>
      <c r="DW46" s="440"/>
      <c r="DX46" s="440"/>
      <c r="DY46" s="440"/>
      <c r="DZ46" s="440"/>
      <c r="EA46" s="440"/>
      <c r="EB46" s="440"/>
      <c r="EC46" s="440"/>
      <c r="ED46" s="440"/>
      <c r="EE46" s="440"/>
      <c r="EF46" s="440"/>
      <c r="EG46" s="440"/>
      <c r="EH46" s="440"/>
      <c r="EI46" s="440"/>
      <c r="EJ46" s="440"/>
      <c r="EK46" s="440"/>
      <c r="EL46" s="440"/>
      <c r="EM46" s="440"/>
      <c r="EN46" s="440"/>
      <c r="EO46" s="440"/>
      <c r="EP46" s="440"/>
      <c r="EQ46" s="440"/>
      <c r="ER46" s="440"/>
      <c r="ES46" s="440"/>
      <c r="ET46" s="440"/>
      <c r="EU46" s="440"/>
      <c r="EV46" s="440"/>
      <c r="EW46" s="440"/>
      <c r="EX46" s="440"/>
      <c r="EY46" s="440"/>
      <c r="EZ46" s="440"/>
      <c r="FA46" s="440"/>
      <c r="FB46" s="440"/>
      <c r="FC46" s="440"/>
      <c r="FD46" s="440"/>
      <c r="FE46" s="440"/>
      <c r="FF46" s="440"/>
      <c r="FG46" s="440"/>
      <c r="FH46" s="440"/>
      <c r="FI46" s="440"/>
      <c r="FJ46" s="440"/>
      <c r="FK46" s="440"/>
      <c r="FL46" s="440"/>
      <c r="FM46" s="440"/>
      <c r="FN46" s="440"/>
      <c r="FO46" s="440"/>
      <c r="FP46" s="440"/>
      <c r="FQ46" s="440"/>
      <c r="FR46" s="440"/>
      <c r="FS46" s="440"/>
      <c r="FT46" s="440"/>
      <c r="FU46" s="440"/>
      <c r="FV46" s="440"/>
      <c r="FW46" s="440"/>
      <c r="FX46" s="440"/>
      <c r="FY46" s="440"/>
      <c r="FZ46" s="440"/>
      <c r="GA46" s="440"/>
      <c r="GB46" s="440"/>
      <c r="GC46" s="440"/>
      <c r="GD46" s="440"/>
      <c r="GE46" s="440"/>
      <c r="GF46" s="440"/>
      <c r="GG46" s="440"/>
      <c r="GH46" s="440"/>
      <c r="GI46" s="440"/>
      <c r="GJ46" s="440"/>
      <c r="GK46" s="440"/>
      <c r="GL46" s="440"/>
      <c r="GM46" s="440"/>
      <c r="GN46" s="440"/>
      <c r="GO46" s="440"/>
      <c r="GP46" s="440"/>
      <c r="GQ46" s="440"/>
      <c r="GR46" s="440"/>
      <c r="GS46" s="440"/>
      <c r="GT46" s="440"/>
      <c r="GU46" s="440"/>
      <c r="GV46" s="440"/>
      <c r="GW46" s="440"/>
      <c r="GX46" s="440"/>
      <c r="GY46" s="440"/>
      <c r="GZ46" s="440"/>
      <c r="HA46" s="440"/>
      <c r="HB46" s="440"/>
      <c r="HC46" s="440"/>
      <c r="HD46" s="440"/>
      <c r="HE46" s="440"/>
      <c r="HF46" s="440"/>
      <c r="HG46" s="440"/>
      <c r="HH46" s="440"/>
      <c r="HI46" s="440"/>
      <c r="HJ46" s="440"/>
      <c r="HK46" s="440"/>
      <c r="HL46" s="440"/>
      <c r="HM46" s="440"/>
      <c r="HN46" s="440"/>
      <c r="HO46" s="440"/>
      <c r="HP46" s="440"/>
      <c r="HQ46" s="440"/>
      <c r="HR46" s="440"/>
      <c r="HS46" s="440"/>
      <c r="HT46" s="440"/>
      <c r="HU46" s="440"/>
      <c r="HV46" s="440"/>
      <c r="HW46" s="440"/>
      <c r="HX46" s="440"/>
      <c r="HY46" s="440"/>
      <c r="HZ46" s="440"/>
      <c r="IA46" s="440"/>
      <c r="IB46" s="440"/>
      <c r="IC46" s="440"/>
      <c r="ID46" s="440"/>
      <c r="IE46" s="440"/>
      <c r="IF46" s="440"/>
      <c r="IG46" s="440"/>
      <c r="IH46" s="440"/>
      <c r="II46" s="440"/>
      <c r="IJ46" s="440"/>
      <c r="IK46" s="440"/>
      <c r="IL46" s="440"/>
      <c r="IM46" s="440"/>
      <c r="IN46" s="440"/>
      <c r="IO46" s="440"/>
      <c r="IP46" s="440"/>
      <c r="IQ46" s="440"/>
      <c r="IR46" s="440"/>
      <c r="IS46" s="440"/>
      <c r="IT46" s="440"/>
      <c r="IU46" s="440"/>
      <c r="IV46" s="440"/>
      <c r="IW46" s="440"/>
    </row>
    <row r="47" customFormat="false" ht="12.75" hidden="false" customHeight="false" outlineLevel="0" collapsed="false">
      <c r="A47" s="223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2.75" hidden="false" customHeight="false" outlineLevel="1" collapsed="false">
      <c r="A48" s="383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8.75" hidden="false" customHeight="false" outlineLevel="1" collapsed="false">
      <c r="A49" s="450" t="s">
        <v>271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false" outlineLevel="1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3.5" hidden="false" customHeight="false" outlineLevel="1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5" t="s">
        <v>161</v>
      </c>
    </row>
    <row r="54" customFormat="false" ht="12.75" hidden="false" customHeight="false" outlineLevel="1" collapsed="false">
      <c r="A54" s="379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392"/>
    </row>
    <row r="55" customFormat="false" ht="12.75" hidden="false" customHeight="false" outlineLevel="1" collapsed="false">
      <c r="A55" s="383" t="s">
        <v>234</v>
      </c>
      <c r="B55" s="384" t="e">
        <f aca="false">B32-B12</f>
        <v>#VALUE!</v>
      </c>
      <c r="C55" s="384" t="e">
        <f aca="false">C32-C12</f>
        <v>#VALUE!</v>
      </c>
      <c r="D55" s="384" t="e">
        <f aca="false">D32-D12</f>
        <v>#VALUE!</v>
      </c>
      <c r="E55" s="26" t="n">
        <f aca="false">E32</f>
        <v>35945.5170468694</v>
      </c>
      <c r="F55" s="26" t="n">
        <f aca="false">F32</f>
        <v>37871.9835590865</v>
      </c>
      <c r="G55" s="26" t="n">
        <f aca="false">G32</f>
        <v>38500.2834620847</v>
      </c>
      <c r="H55" s="26" t="n">
        <f aca="false">H32</f>
        <v>39092.517706428</v>
      </c>
      <c r="I55" s="26" t="n">
        <f aca="false">I32</f>
        <v>39760.5630298614</v>
      </c>
      <c r="J55" s="26" t="n">
        <f aca="false">J32</f>
        <v>40545.0727199837</v>
      </c>
      <c r="K55" s="26" t="n">
        <f aca="false">K32</f>
        <v>41424.0606694801</v>
      </c>
      <c r="L55" s="26" t="n">
        <f aca="false">L32</f>
        <v>41757.7395485013</v>
      </c>
      <c r="M55" s="26" t="n">
        <f aca="false">M32</f>
        <v>42253.2698665267</v>
      </c>
      <c r="N55" s="26" t="n">
        <f aca="false">N32</f>
        <v>42753.5883365404</v>
      </c>
      <c r="O55" s="26" t="n">
        <f aca="false">O32</f>
        <v>43258.7442251007</v>
      </c>
      <c r="P55" s="26" t="n">
        <f aca="false">P32</f>
        <v>43768.7522102855</v>
      </c>
      <c r="Q55" s="26" t="n">
        <f aca="false">Q32</f>
        <v>44393.8093972096</v>
      </c>
      <c r="R55" s="26" t="n">
        <f aca="false">R32</f>
        <v>45026.823232092</v>
      </c>
      <c r="S55" s="26" t="n">
        <f aca="false">S32</f>
        <v>45667.8691918607</v>
      </c>
      <c r="T55" s="26" t="n">
        <f aca="false">T32</f>
        <v>46317.0225498107</v>
      </c>
      <c r="U55" s="26" t="n">
        <f aca="false">U32</f>
        <v>46974.3583321795</v>
      </c>
      <c r="W55" s="227" t="e">
        <f aca="false">SUM(B55:U55)</f>
        <v>#VALUE!</v>
      </c>
    </row>
    <row r="56" customFormat="false" ht="12.75" hidden="false" customHeight="false" outlineLevel="0" collapsed="false">
      <c r="A56" s="383" t="s">
        <v>186</v>
      </c>
      <c r="B56" s="384" t="n">
        <f aca="false">B27</f>
        <v>0</v>
      </c>
      <c r="C56" s="384" t="n">
        <f aca="false">C27</f>
        <v>117.987</v>
      </c>
      <c r="D56" s="384" t="n">
        <f aca="false">D27</f>
        <v>216.843</v>
      </c>
      <c r="E56" s="384" t="n">
        <f aca="false">E27</f>
        <v>295.985</v>
      </c>
      <c r="F56" s="384" t="n">
        <f aca="false">F27</f>
        <v>346.251</v>
      </c>
      <c r="G56" s="384" t="n">
        <f aca="false">G27</f>
        <v>468.657</v>
      </c>
      <c r="H56" s="384" t="n">
        <f aca="false">H27</f>
        <v>641.059</v>
      </c>
      <c r="I56" s="384" t="n">
        <f aca="false">I27</f>
        <v>753.232</v>
      </c>
      <c r="J56" s="384" t="n">
        <f aca="false">J27</f>
        <v>765.3</v>
      </c>
      <c r="K56" s="384" t="n">
        <f aca="false">K27</f>
        <v>699.258</v>
      </c>
      <c r="L56" s="384" t="n">
        <f aca="false">L27</f>
        <v>854.333</v>
      </c>
      <c r="M56" s="384" t="n">
        <f aca="false">M27</f>
        <v>854.3</v>
      </c>
      <c r="N56" s="384" t="n">
        <f aca="false">N27</f>
        <v>854.3</v>
      </c>
      <c r="O56" s="384" t="n">
        <f aca="false">O27</f>
        <v>854.3</v>
      </c>
      <c r="P56" s="384" t="n">
        <f aca="false">P27</f>
        <v>854.3</v>
      </c>
      <c r="Q56" s="384" t="n">
        <f aca="false">Q27</f>
        <v>854.3</v>
      </c>
      <c r="R56" s="384" t="n">
        <f aca="false">R27</f>
        <v>854.3</v>
      </c>
      <c r="S56" s="384" t="n">
        <f aca="false">S27</f>
        <v>854.3</v>
      </c>
      <c r="T56" s="384" t="n">
        <f aca="false">T27</f>
        <v>854.3</v>
      </c>
      <c r="U56" s="384" t="n">
        <f aca="false">U27</f>
        <v>854.3</v>
      </c>
      <c r="W56" s="227" t="n">
        <f aca="false">SUM(B56:U56)</f>
        <v>12847.605</v>
      </c>
      <c r="X56" s="1"/>
      <c r="Y56" s="1"/>
      <c r="Z56" s="1"/>
      <c r="AA56" s="1"/>
      <c r="AB56" s="33"/>
      <c r="AC56" s="33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83" t="s">
        <v>187</v>
      </c>
      <c r="B57" s="451" t="n">
        <v>-203.273</v>
      </c>
      <c r="C57" s="384" t="n">
        <f aca="false">-B56</f>
        <v>-0</v>
      </c>
      <c r="D57" s="384" t="n">
        <f aca="false">-C56</f>
        <v>-117.987</v>
      </c>
      <c r="E57" s="384" t="n">
        <f aca="false">-D56</f>
        <v>-216.843</v>
      </c>
      <c r="F57" s="384" t="n">
        <f aca="false">-E56</f>
        <v>-295.985</v>
      </c>
      <c r="G57" s="384" t="n">
        <f aca="false">-F56</f>
        <v>-346.251</v>
      </c>
      <c r="H57" s="384" t="n">
        <f aca="false">-G56</f>
        <v>-468.657</v>
      </c>
      <c r="I57" s="384" t="n">
        <f aca="false">-H56</f>
        <v>-641.059</v>
      </c>
      <c r="J57" s="384" t="n">
        <f aca="false">-I56</f>
        <v>-753.232</v>
      </c>
      <c r="K57" s="384" t="n">
        <f aca="false">-J56</f>
        <v>-765.3</v>
      </c>
      <c r="L57" s="384" t="n">
        <f aca="false">-K56</f>
        <v>-699.258</v>
      </c>
      <c r="M57" s="384" t="n">
        <f aca="false">-L56</f>
        <v>-854.333</v>
      </c>
      <c r="N57" s="384" t="n">
        <f aca="false">-M56</f>
        <v>-854.3</v>
      </c>
      <c r="O57" s="384" t="n">
        <f aca="false">-N56</f>
        <v>-854.3</v>
      </c>
      <c r="P57" s="384" t="n">
        <f aca="false">-O56</f>
        <v>-854.3</v>
      </c>
      <c r="Q57" s="384" t="n">
        <f aca="false">-P56</f>
        <v>-854.3</v>
      </c>
      <c r="R57" s="384" t="n">
        <f aca="false">-Q56</f>
        <v>-854.3</v>
      </c>
      <c r="S57" s="384" t="n">
        <f aca="false">-R56</f>
        <v>-854.3</v>
      </c>
      <c r="T57" s="384" t="n">
        <f aca="false">-S56</f>
        <v>-854.3</v>
      </c>
      <c r="U57" s="384" t="n">
        <f aca="false">-T56</f>
        <v>-854.3</v>
      </c>
      <c r="W57" s="227" t="n">
        <f aca="false">SUM(B57:U57)</f>
        <v>-12196.578</v>
      </c>
      <c r="X57" s="1"/>
      <c r="Y57" s="1"/>
      <c r="Z57" s="1"/>
      <c r="AA57" s="1"/>
      <c r="AB57" s="33"/>
      <c r="AC57" s="33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1" collapsed="false">
      <c r="A58" s="383" t="s">
        <v>235</v>
      </c>
      <c r="B58" s="452" t="n">
        <f aca="false">-Debt!B77*Allocation!$E$13</f>
        <v>-16434.8611057722</v>
      </c>
      <c r="C58" s="452" t="n">
        <f aca="false">-Debt!C77*Allocation!$E$13</f>
        <v>-16421.4139779621</v>
      </c>
      <c r="D58" s="452" t="n">
        <f aca="false">-Debt!D77*Allocation!$E$13</f>
        <v>-16344.5949651636</v>
      </c>
      <c r="E58" s="452" t="n">
        <f aca="false">-Debt!E77*Allocation!$E$13</f>
        <v>-16111.4776303412</v>
      </c>
      <c r="F58" s="452" t="n">
        <f aca="false">-Debt!F77*Allocation!$E$13</f>
        <v>-16860.7457990093</v>
      </c>
      <c r="G58" s="452" t="n">
        <f aca="false">-Debt!G77*Allocation!$E$13</f>
        <v>-16957.9610779929</v>
      </c>
      <c r="H58" s="452" t="n">
        <f aca="false">-Debt!H77*Allocation!$E$13</f>
        <v>-16851.4777969318</v>
      </c>
      <c r="I58" s="452" t="n">
        <f aca="false">-Debt!I77*Allocation!$E$13</f>
        <v>-17008.6154917911</v>
      </c>
      <c r="J58" s="452" t="n">
        <f aca="false">-Debt!J77*Allocation!$E$13</f>
        <v>-16884.8706473748</v>
      </c>
      <c r="K58" s="452" t="n">
        <f aca="false">-Debt!K77*Allocation!$E$13</f>
        <v>-17079.535296381</v>
      </c>
      <c r="L58" s="452" t="n">
        <f aca="false">-Debt!L77*Allocation!$E$13</f>
        <v>-16921.0722141233</v>
      </c>
      <c r="M58" s="452" t="n">
        <f aca="false">-Debt!M77*Allocation!$E$13</f>
        <v>-16030.1683167102</v>
      </c>
      <c r="N58" s="452" t="n">
        <f aca="false">-Debt!N77*Allocation!$E$13</f>
        <v>-15094.9881340684</v>
      </c>
      <c r="O58" s="452" t="n">
        <f aca="false">-Debt!O77*Allocation!$E$13</f>
        <v>-14181.9460940409</v>
      </c>
      <c r="P58" s="452" t="n">
        <f aca="false">-Debt!P77*Allocation!$E$13</f>
        <v>-13665.2844600061</v>
      </c>
      <c r="Q58" s="452" t="n">
        <f aca="false">-Debt!Q77*Allocation!$E$13</f>
        <v>-13114.9778521675</v>
      </c>
      <c r="R58" s="452" t="n">
        <f aca="false">-Debt!R77*Allocation!$E$13</f>
        <v>-12098.6244799397</v>
      </c>
      <c r="S58" s="452" t="n">
        <f aca="false">-Debt!S77*Allocation!$E$13</f>
        <v>-9508.75661193895</v>
      </c>
      <c r="T58" s="452" t="n">
        <f aca="false">-Debt!T77*Allocation!$E$13</f>
        <v>-8687.01877591425</v>
      </c>
      <c r="U58" s="452" t="n">
        <f aca="false">-Debt!U77*Allocation!$E$13</f>
        <v>-7051.50765355842</v>
      </c>
      <c r="W58" s="227" t="n">
        <f aca="false">SUM(B58:U58)</f>
        <v>-293309.898381188</v>
      </c>
    </row>
    <row r="59" customFormat="false" ht="12.75" hidden="false" customHeight="false" outlineLevel="1" collapsed="false">
      <c r="A59" s="383"/>
      <c r="B59" s="455"/>
      <c r="C59" s="455"/>
      <c r="D59" s="455"/>
      <c r="E59" s="455"/>
      <c r="F59" s="455"/>
      <c r="G59" s="455"/>
      <c r="H59" s="455"/>
      <c r="I59" s="455"/>
      <c r="J59" s="455"/>
      <c r="K59" s="455"/>
      <c r="L59" s="455"/>
      <c r="M59" s="455"/>
      <c r="N59" s="455"/>
      <c r="O59" s="455"/>
      <c r="P59" s="455"/>
      <c r="Q59" s="455"/>
      <c r="R59" s="455"/>
      <c r="S59" s="455"/>
      <c r="T59" s="455"/>
      <c r="U59" s="455"/>
      <c r="W59" s="376"/>
    </row>
    <row r="60" customFormat="false" ht="12.75" hidden="false" customHeight="false" outlineLevel="1" collapsed="false">
      <c r="A60" s="379" t="s">
        <v>236</v>
      </c>
      <c r="B60" s="220" t="e">
        <f aca="false">SUM(B55:B58)</f>
        <v>#VALUE!</v>
      </c>
      <c r="C60" s="220" t="e">
        <f aca="false">SUM(C55:C58)</f>
        <v>#VALUE!</v>
      </c>
      <c r="D60" s="220" t="e">
        <f aca="false">SUM(D55:D58)</f>
        <v>#VALUE!</v>
      </c>
      <c r="E60" s="220" t="n">
        <f aca="false">SUM(E55:E58)</f>
        <v>19913.1814165282</v>
      </c>
      <c r="F60" s="220" t="n">
        <f aca="false">SUM(F55:F58)</f>
        <v>21061.5037600772</v>
      </c>
      <c r="G60" s="220" t="n">
        <f aca="false">SUM(G55:G58)</f>
        <v>21664.7283840918</v>
      </c>
      <c r="H60" s="220" t="n">
        <f aca="false">SUM(H55:H58)</f>
        <v>22413.4419094962</v>
      </c>
      <c r="I60" s="220" t="n">
        <f aca="false">SUM(I55:I58)</f>
        <v>22864.1205380703</v>
      </c>
      <c r="J60" s="220" t="n">
        <f aca="false">SUM(J55:J58)</f>
        <v>23672.2700726089</v>
      </c>
      <c r="K60" s="220" t="n">
        <f aca="false">SUM(K55:K58)</f>
        <v>24278.483373099</v>
      </c>
      <c r="L60" s="220" t="n">
        <f aca="false">SUM(L55:L58)</f>
        <v>24991.742334378</v>
      </c>
      <c r="M60" s="220" t="n">
        <f aca="false">SUM(M55:M58)</f>
        <v>26223.0685498165</v>
      </c>
      <c r="N60" s="220" t="n">
        <f aca="false">SUM(N55:N58)</f>
        <v>27658.600202472</v>
      </c>
      <c r="O60" s="220" t="n">
        <f aca="false">SUM(O55:O58)</f>
        <v>29076.7981310598</v>
      </c>
      <c r="P60" s="220" t="n">
        <f aca="false">SUM(P55:P58)</f>
        <v>30103.4677502794</v>
      </c>
      <c r="Q60" s="220" t="n">
        <f aca="false">SUM(Q55:Q58)</f>
        <v>31278.831545042</v>
      </c>
      <c r="R60" s="220" t="n">
        <f aca="false">SUM(R55:R58)</f>
        <v>32928.1987521522</v>
      </c>
      <c r="S60" s="220" t="n">
        <f aca="false">SUM(S55:S58)</f>
        <v>36159.1125799217</v>
      </c>
      <c r="T60" s="220" t="n">
        <f aca="false">SUM(T55:T58)</f>
        <v>37630.0037738964</v>
      </c>
      <c r="U60" s="220" t="n">
        <f aca="false">SUM(U55:U58)</f>
        <v>39922.8506786211</v>
      </c>
      <c r="V60" s="418"/>
      <c r="W60" s="227" t="e">
        <f aca="false">SUM(B60:U60)</f>
        <v>#VALUE!</v>
      </c>
      <c r="X60" s="418"/>
      <c r="Y60" s="418"/>
      <c r="Z60" s="418"/>
      <c r="AA60" s="418"/>
      <c r="AB60" s="418"/>
      <c r="AC60" s="418"/>
      <c r="AD60" s="418"/>
      <c r="AE60" s="418"/>
      <c r="AF60" s="418"/>
      <c r="AG60" s="418"/>
      <c r="AH60" s="418"/>
      <c r="AI60" s="418"/>
      <c r="AJ60" s="418"/>
      <c r="AK60" s="418"/>
      <c r="AL60" s="418"/>
      <c r="AM60" s="418"/>
      <c r="AN60" s="418"/>
      <c r="AO60" s="418"/>
      <c r="AP60" s="418"/>
      <c r="AQ60" s="418"/>
      <c r="AR60" s="418"/>
      <c r="AS60" s="418"/>
      <c r="AT60" s="418"/>
      <c r="AU60" s="418"/>
      <c r="AV60" s="418"/>
      <c r="AW60" s="418"/>
      <c r="AX60" s="418"/>
      <c r="AY60" s="418"/>
      <c r="AZ60" s="418"/>
      <c r="BA60" s="418"/>
      <c r="BB60" s="418"/>
      <c r="BC60" s="418"/>
      <c r="BD60" s="418"/>
      <c r="BE60" s="418"/>
      <c r="BF60" s="418"/>
      <c r="BG60" s="418"/>
      <c r="BH60" s="418"/>
      <c r="BI60" s="418"/>
      <c r="BJ60" s="418"/>
      <c r="BK60" s="418"/>
      <c r="BL60" s="418"/>
      <c r="BM60" s="418"/>
      <c r="BN60" s="418"/>
      <c r="BO60" s="418"/>
      <c r="BP60" s="418"/>
      <c r="BQ60" s="418"/>
      <c r="BR60" s="418"/>
      <c r="BS60" s="418"/>
      <c r="BT60" s="418"/>
      <c r="BU60" s="418"/>
      <c r="BV60" s="418"/>
      <c r="BW60" s="418"/>
      <c r="BX60" s="418"/>
      <c r="BY60" s="418"/>
      <c r="BZ60" s="418"/>
      <c r="CA60" s="418"/>
      <c r="CB60" s="418"/>
      <c r="CC60" s="418"/>
      <c r="CD60" s="418"/>
      <c r="CE60" s="418"/>
      <c r="CF60" s="418"/>
      <c r="CG60" s="418"/>
      <c r="CH60" s="418"/>
      <c r="CI60" s="418"/>
      <c r="CJ60" s="418"/>
      <c r="CK60" s="418"/>
      <c r="CL60" s="418"/>
      <c r="CM60" s="418"/>
      <c r="CN60" s="418"/>
      <c r="CO60" s="418"/>
      <c r="CP60" s="418"/>
      <c r="CQ60" s="418"/>
      <c r="CR60" s="418"/>
      <c r="CS60" s="418"/>
      <c r="CT60" s="418"/>
      <c r="CU60" s="418"/>
      <c r="CV60" s="418"/>
      <c r="CW60" s="418"/>
      <c r="CX60" s="418"/>
      <c r="CY60" s="418"/>
      <c r="CZ60" s="418"/>
      <c r="DA60" s="418"/>
      <c r="DB60" s="418"/>
      <c r="DC60" s="418"/>
      <c r="DD60" s="418"/>
      <c r="DE60" s="418"/>
      <c r="DF60" s="418"/>
      <c r="DG60" s="418"/>
      <c r="DH60" s="418"/>
      <c r="DI60" s="418"/>
      <c r="DJ60" s="418"/>
      <c r="DK60" s="418"/>
      <c r="DL60" s="418"/>
      <c r="DM60" s="418"/>
      <c r="DN60" s="418"/>
      <c r="DO60" s="418"/>
      <c r="DP60" s="418"/>
      <c r="DQ60" s="418"/>
      <c r="DR60" s="418"/>
      <c r="DS60" s="418"/>
      <c r="DT60" s="418"/>
      <c r="DU60" s="418"/>
      <c r="DV60" s="418"/>
      <c r="DW60" s="418"/>
      <c r="DX60" s="418"/>
      <c r="DY60" s="418"/>
      <c r="DZ60" s="418"/>
      <c r="EA60" s="418"/>
      <c r="EB60" s="418"/>
      <c r="EC60" s="418"/>
      <c r="ED60" s="418"/>
      <c r="EE60" s="418"/>
      <c r="EF60" s="418"/>
      <c r="EG60" s="418"/>
      <c r="EH60" s="418"/>
      <c r="EI60" s="418"/>
      <c r="EJ60" s="418"/>
      <c r="EK60" s="418"/>
      <c r="EL60" s="418"/>
      <c r="EM60" s="418"/>
      <c r="EN60" s="418"/>
      <c r="EO60" s="418"/>
      <c r="EP60" s="418"/>
      <c r="EQ60" s="418"/>
      <c r="ER60" s="418"/>
      <c r="ES60" s="418"/>
      <c r="ET60" s="418"/>
      <c r="EU60" s="418"/>
      <c r="EV60" s="418"/>
      <c r="EW60" s="418"/>
      <c r="EX60" s="418"/>
      <c r="EY60" s="418"/>
      <c r="EZ60" s="418"/>
      <c r="FA60" s="418"/>
      <c r="FB60" s="418"/>
      <c r="FC60" s="418"/>
      <c r="FD60" s="418"/>
      <c r="FE60" s="418"/>
      <c r="FF60" s="418"/>
      <c r="FG60" s="418"/>
      <c r="FH60" s="418"/>
      <c r="FI60" s="418"/>
      <c r="FJ60" s="418"/>
      <c r="FK60" s="418"/>
      <c r="FL60" s="418"/>
      <c r="FM60" s="418"/>
      <c r="FN60" s="418"/>
      <c r="FO60" s="418"/>
      <c r="FP60" s="418"/>
      <c r="FQ60" s="418"/>
      <c r="FR60" s="418"/>
      <c r="FS60" s="418"/>
      <c r="FT60" s="418"/>
      <c r="FU60" s="418"/>
      <c r="FV60" s="418"/>
      <c r="FW60" s="418"/>
      <c r="FX60" s="418"/>
      <c r="FY60" s="418"/>
      <c r="FZ60" s="418"/>
      <c r="GA60" s="418"/>
      <c r="GB60" s="418"/>
      <c r="GC60" s="418"/>
      <c r="GD60" s="418"/>
      <c r="GE60" s="418"/>
      <c r="GF60" s="418"/>
      <c r="GG60" s="418"/>
      <c r="GH60" s="418"/>
      <c r="GI60" s="418"/>
      <c r="GJ60" s="418"/>
      <c r="GK60" s="418"/>
      <c r="GL60" s="418"/>
      <c r="GM60" s="418"/>
      <c r="GN60" s="418"/>
      <c r="GO60" s="418"/>
      <c r="GP60" s="418"/>
      <c r="GQ60" s="418"/>
      <c r="GR60" s="418"/>
      <c r="GS60" s="418"/>
      <c r="GT60" s="418"/>
      <c r="GU60" s="418"/>
      <c r="GV60" s="418"/>
      <c r="GW60" s="418"/>
      <c r="GX60" s="418"/>
      <c r="GY60" s="418"/>
      <c r="GZ60" s="418"/>
      <c r="HA60" s="418"/>
      <c r="HB60" s="418"/>
      <c r="HC60" s="418"/>
      <c r="HD60" s="418"/>
      <c r="HE60" s="418"/>
      <c r="HF60" s="418"/>
      <c r="HG60" s="418"/>
      <c r="HH60" s="418"/>
      <c r="HI60" s="418"/>
      <c r="HJ60" s="418"/>
      <c r="HK60" s="418"/>
      <c r="HL60" s="418"/>
      <c r="HM60" s="418"/>
      <c r="HN60" s="418"/>
      <c r="HO60" s="418"/>
      <c r="HP60" s="418"/>
      <c r="HQ60" s="418"/>
      <c r="HR60" s="418"/>
      <c r="HS60" s="418"/>
      <c r="HT60" s="418"/>
      <c r="HU60" s="418"/>
      <c r="HV60" s="418"/>
      <c r="HW60" s="418"/>
      <c r="HX60" s="418"/>
      <c r="HY60" s="418"/>
      <c r="HZ60" s="418"/>
      <c r="IA60" s="418"/>
      <c r="IB60" s="418"/>
      <c r="IC60" s="418"/>
      <c r="ID60" s="418"/>
      <c r="IE60" s="418"/>
      <c r="IF60" s="418"/>
      <c r="IG60" s="418"/>
      <c r="IH60" s="418"/>
      <c r="II60" s="418"/>
      <c r="IJ60" s="418"/>
      <c r="IK60" s="418"/>
      <c r="IL60" s="418"/>
      <c r="IM60" s="418"/>
      <c r="IN60" s="418"/>
      <c r="IO60" s="418"/>
      <c r="IP60" s="418"/>
      <c r="IQ60" s="418"/>
      <c r="IR60" s="418"/>
      <c r="IS60" s="418"/>
      <c r="IT60" s="418"/>
      <c r="IU60" s="418"/>
      <c r="IV60" s="418"/>
      <c r="IW60" s="418"/>
    </row>
    <row r="61" customFormat="false" ht="12.75" hidden="false" customHeight="false" outlineLevel="1" collapsed="false">
      <c r="A61" s="379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W61" s="376"/>
    </row>
    <row r="62" customFormat="false" ht="15" hidden="false" customHeight="false" outlineLevel="1" collapsed="false">
      <c r="A62" s="383" t="s">
        <v>237</v>
      </c>
      <c r="B62" s="455" t="e">
        <f aca="false">-B107</f>
        <v>#VALUE!</v>
      </c>
      <c r="C62" s="455" t="e">
        <f aca="false">-C107</f>
        <v>#VALUE!</v>
      </c>
      <c r="D62" s="455" t="e">
        <f aca="false">-D107</f>
        <v>#VALUE!</v>
      </c>
      <c r="E62" s="455" t="e">
        <f aca="false">-E107</f>
        <v>#VALUE!</v>
      </c>
      <c r="F62" s="455" t="e">
        <f aca="false">-F107</f>
        <v>#VALUE!</v>
      </c>
      <c r="G62" s="455" t="e">
        <f aca="false">-G107</f>
        <v>#VALUE!</v>
      </c>
      <c r="H62" s="455" t="e">
        <f aca="false">-H107</f>
        <v>#VALUE!</v>
      </c>
      <c r="I62" s="455" t="e">
        <f aca="false">-I107</f>
        <v>#VALUE!</v>
      </c>
      <c r="J62" s="455" t="e">
        <f aca="false">-J107</f>
        <v>#VALUE!</v>
      </c>
      <c r="K62" s="455" t="e">
        <f aca="false">-K107</f>
        <v>#VALUE!</v>
      </c>
      <c r="L62" s="455" t="e">
        <f aca="false">-L107</f>
        <v>#VALUE!</v>
      </c>
      <c r="M62" s="455" t="e">
        <f aca="false">-M107</f>
        <v>#VALUE!</v>
      </c>
      <c r="N62" s="455" t="e">
        <f aca="false">-N107</f>
        <v>#VALUE!</v>
      </c>
      <c r="O62" s="455" t="e">
        <f aca="false">-O107</f>
        <v>#VALUE!</v>
      </c>
      <c r="P62" s="455" t="e">
        <f aca="false">-P107</f>
        <v>#VALUE!</v>
      </c>
      <c r="Q62" s="455" t="e">
        <f aca="false">-Q107</f>
        <v>#VALUE!</v>
      </c>
      <c r="R62" s="455" t="e">
        <f aca="false">-R107</f>
        <v>#VALUE!</v>
      </c>
      <c r="S62" s="455" t="e">
        <f aca="false">-S107</f>
        <v>#VALUE!</v>
      </c>
      <c r="T62" s="455" t="e">
        <f aca="false">-T107</f>
        <v>#VALUE!</v>
      </c>
      <c r="U62" s="455" t="e">
        <f aca="false">-U107</f>
        <v>#VALUE!</v>
      </c>
      <c r="W62" s="227" t="e">
        <f aca="false">SUM(B62:U62)</f>
        <v>#VALUE!</v>
      </c>
    </row>
    <row r="63" customFormat="false" ht="12.75" hidden="false" customHeight="false" outlineLevel="1" collapsed="false">
      <c r="A63" s="383" t="s">
        <v>238</v>
      </c>
      <c r="B63" s="454" t="e">
        <f aca="false">-Allocation!$E$13*Tax!B24</f>
        <v>#VALUE!</v>
      </c>
      <c r="C63" s="454" t="e">
        <f aca="false">-Allocation!$E$13*Tax!C24</f>
        <v>#VALUE!</v>
      </c>
      <c r="D63" s="454" t="e">
        <f aca="false">-Allocation!$E$13*Tax!D24</f>
        <v>#VALUE!</v>
      </c>
      <c r="E63" s="454" t="e">
        <f aca="false">-Allocation!$E$13*Tax!E24</f>
        <v>#VALUE!</v>
      </c>
      <c r="F63" s="454" t="e">
        <f aca="false">-Allocation!$E$13*Tax!F24</f>
        <v>#VALUE!</v>
      </c>
      <c r="G63" s="454" t="e">
        <f aca="false">-Allocation!$E$13*Tax!G24</f>
        <v>#VALUE!</v>
      </c>
      <c r="H63" s="454" t="e">
        <f aca="false">-Allocation!$E$13*Tax!H24</f>
        <v>#VALUE!</v>
      </c>
      <c r="I63" s="454" t="e">
        <f aca="false">-Allocation!$E$13*Tax!I24</f>
        <v>#VALUE!</v>
      </c>
      <c r="J63" s="454" t="e">
        <f aca="false">-Allocation!$E$13*Tax!J24</f>
        <v>#VALUE!</v>
      </c>
      <c r="K63" s="454" t="e">
        <f aca="false">-Allocation!$E$13*Tax!K24</f>
        <v>#VALUE!</v>
      </c>
      <c r="L63" s="454" t="e">
        <f aca="false">-Allocation!$E$13*Tax!L24</f>
        <v>#VALUE!</v>
      </c>
      <c r="M63" s="454" t="e">
        <f aca="false">-Allocation!$E$13*Tax!M24</f>
        <v>#VALUE!</v>
      </c>
      <c r="N63" s="454" t="e">
        <f aca="false">-Allocation!$E$13*Tax!N24</f>
        <v>#VALUE!</v>
      </c>
      <c r="O63" s="454" t="e">
        <f aca="false">-Allocation!$E$13*Tax!O24</f>
        <v>#VALUE!</v>
      </c>
      <c r="P63" s="454" t="e">
        <f aca="false">-Allocation!$E$13*Tax!P24</f>
        <v>#VALUE!</v>
      </c>
      <c r="Q63" s="454" t="e">
        <f aca="false">-Allocation!$E$13*Tax!Q24</f>
        <v>#VALUE!</v>
      </c>
      <c r="R63" s="454" t="e">
        <f aca="false">-Allocation!$E$13*Tax!R24</f>
        <v>#VALUE!</v>
      </c>
      <c r="S63" s="454" t="e">
        <f aca="false">-Allocation!$E$13*Tax!S24</f>
        <v>#VALUE!</v>
      </c>
      <c r="T63" s="454" t="e">
        <f aca="false">-Allocation!$E$13*Tax!T24</f>
        <v>#VALUE!</v>
      </c>
      <c r="U63" s="454" t="e">
        <f aca="false">-Allocation!$E$13*Tax!U24</f>
        <v>#VALUE!</v>
      </c>
      <c r="W63" s="227" t="e">
        <f aca="false">SUM(B63:U63)</f>
        <v>#VALUE!</v>
      </c>
    </row>
    <row r="64" customFormat="false" ht="15" hidden="false" customHeight="false" outlineLevel="1" collapsed="false">
      <c r="A64" s="383"/>
      <c r="B64" s="322"/>
      <c r="C64" s="322"/>
      <c r="D64" s="322"/>
      <c r="E64" s="322"/>
      <c r="F64" s="322"/>
      <c r="G64" s="322"/>
      <c r="H64" s="322"/>
      <c r="I64" s="322"/>
      <c r="J64" s="322"/>
      <c r="K64" s="322"/>
      <c r="L64" s="322"/>
      <c r="M64" s="322"/>
      <c r="N64" s="322"/>
      <c r="O64" s="322"/>
      <c r="P64" s="322"/>
      <c r="Q64" s="322"/>
      <c r="R64" s="322"/>
      <c r="S64" s="322"/>
      <c r="T64" s="322"/>
      <c r="U64" s="322"/>
      <c r="W64" s="376"/>
    </row>
    <row r="65" customFormat="false" ht="15.75" hidden="false" customHeight="false" outlineLevel="1" collapsed="false">
      <c r="A65" s="512" t="s">
        <v>239</v>
      </c>
      <c r="B65" s="457" t="e">
        <f aca="false">B60+B63+B62</f>
        <v>#VALUE!</v>
      </c>
      <c r="C65" s="457" t="e">
        <f aca="false">C60+C63+C62</f>
        <v>#VALUE!</v>
      </c>
      <c r="D65" s="457" t="e">
        <f aca="false">D60+D63+D62</f>
        <v>#VALUE!</v>
      </c>
      <c r="E65" s="457" t="e">
        <f aca="false">E60+E63+E62</f>
        <v>#VALUE!</v>
      </c>
      <c r="F65" s="457" t="e">
        <f aca="false">F60+F63+F62</f>
        <v>#VALUE!</v>
      </c>
      <c r="G65" s="457" t="e">
        <f aca="false">G60+G63+G62</f>
        <v>#VALUE!</v>
      </c>
      <c r="H65" s="457" t="e">
        <f aca="false">H60+H63+H62</f>
        <v>#VALUE!</v>
      </c>
      <c r="I65" s="457" t="e">
        <f aca="false">I60+I63+I62</f>
        <v>#VALUE!</v>
      </c>
      <c r="J65" s="457" t="e">
        <f aca="false">J60+J63+J62</f>
        <v>#VALUE!</v>
      </c>
      <c r="K65" s="457" t="e">
        <f aca="false">K60+K63+K62</f>
        <v>#VALUE!</v>
      </c>
      <c r="L65" s="457" t="e">
        <f aca="false">L60+L63+L62</f>
        <v>#VALUE!</v>
      </c>
      <c r="M65" s="457" t="e">
        <f aca="false">M60+M63+M62</f>
        <v>#VALUE!</v>
      </c>
      <c r="N65" s="457" t="e">
        <f aca="false">N60+N63+N62</f>
        <v>#VALUE!</v>
      </c>
      <c r="O65" s="457" t="e">
        <f aca="false">O60+O63+O62</f>
        <v>#VALUE!</v>
      </c>
      <c r="P65" s="457" t="e">
        <f aca="false">P60+P63+P62</f>
        <v>#VALUE!</v>
      </c>
      <c r="Q65" s="457" t="e">
        <f aca="false">Q60+Q63+Q62</f>
        <v>#VALUE!</v>
      </c>
      <c r="R65" s="457" t="e">
        <f aca="false">R60+R63+R62</f>
        <v>#VALUE!</v>
      </c>
      <c r="S65" s="457" t="e">
        <f aca="false">S60+S63+S62</f>
        <v>#VALUE!</v>
      </c>
      <c r="T65" s="457" t="e">
        <f aca="false">T60+T63+T62</f>
        <v>#VALUE!</v>
      </c>
      <c r="U65" s="457" t="e">
        <f aca="false">U60+U63+U62</f>
        <v>#VALUE!</v>
      </c>
      <c r="V65" s="448"/>
      <c r="W65" s="227" t="e">
        <f aca="false">SUM(B65:U65)</f>
        <v>#VALUE!</v>
      </c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448"/>
      <c r="BH65" s="448"/>
      <c r="BI65" s="448"/>
      <c r="BJ65" s="448"/>
      <c r="BK65" s="448"/>
      <c r="BL65" s="448"/>
      <c r="BM65" s="448"/>
      <c r="BN65" s="448"/>
      <c r="BO65" s="448"/>
      <c r="BP65" s="448"/>
      <c r="BQ65" s="448"/>
      <c r="BR65" s="448"/>
      <c r="BS65" s="448"/>
      <c r="BT65" s="448"/>
      <c r="BU65" s="448"/>
      <c r="BV65" s="448"/>
      <c r="BW65" s="448"/>
      <c r="BX65" s="448"/>
      <c r="BY65" s="448"/>
      <c r="BZ65" s="448"/>
      <c r="CA65" s="448"/>
      <c r="CB65" s="448"/>
      <c r="CC65" s="448"/>
      <c r="CD65" s="448"/>
      <c r="CE65" s="448"/>
      <c r="CF65" s="448"/>
      <c r="CG65" s="448"/>
      <c r="CH65" s="448"/>
      <c r="CI65" s="448"/>
      <c r="CJ65" s="448"/>
      <c r="CK65" s="448"/>
      <c r="CL65" s="448"/>
      <c r="CM65" s="448"/>
      <c r="CN65" s="448"/>
      <c r="CO65" s="448"/>
      <c r="CP65" s="448"/>
      <c r="CQ65" s="448"/>
      <c r="CR65" s="448"/>
      <c r="CS65" s="448"/>
      <c r="CT65" s="448"/>
      <c r="CU65" s="448"/>
      <c r="CV65" s="448"/>
      <c r="CW65" s="448"/>
      <c r="CX65" s="448"/>
      <c r="CY65" s="448"/>
      <c r="CZ65" s="448"/>
      <c r="DA65" s="448"/>
      <c r="DB65" s="448"/>
      <c r="DC65" s="448"/>
      <c r="DD65" s="448"/>
      <c r="DE65" s="448"/>
      <c r="DF65" s="448"/>
      <c r="DG65" s="448"/>
      <c r="DH65" s="448"/>
      <c r="DI65" s="448"/>
      <c r="DJ65" s="448"/>
      <c r="DK65" s="448"/>
      <c r="DL65" s="448"/>
      <c r="DM65" s="448"/>
      <c r="DN65" s="448"/>
      <c r="DO65" s="448"/>
      <c r="DP65" s="448"/>
      <c r="DQ65" s="448"/>
      <c r="DR65" s="448"/>
      <c r="DS65" s="448"/>
      <c r="DT65" s="448"/>
      <c r="DU65" s="448"/>
      <c r="DV65" s="448"/>
      <c r="DW65" s="448"/>
      <c r="DX65" s="448"/>
      <c r="DY65" s="448"/>
      <c r="DZ65" s="448"/>
      <c r="EA65" s="448"/>
      <c r="EB65" s="448"/>
      <c r="EC65" s="448"/>
      <c r="ED65" s="448"/>
      <c r="EE65" s="448"/>
      <c r="EF65" s="448"/>
      <c r="EG65" s="448"/>
      <c r="EH65" s="448"/>
      <c r="EI65" s="448"/>
      <c r="EJ65" s="448"/>
      <c r="EK65" s="448"/>
      <c r="EL65" s="448"/>
      <c r="EM65" s="448"/>
      <c r="EN65" s="448"/>
      <c r="EO65" s="448"/>
      <c r="EP65" s="448"/>
      <c r="EQ65" s="448"/>
      <c r="ER65" s="448"/>
      <c r="ES65" s="448"/>
      <c r="ET65" s="448"/>
      <c r="EU65" s="448"/>
      <c r="EV65" s="448"/>
      <c r="EW65" s="448"/>
      <c r="EX65" s="448"/>
      <c r="EY65" s="448"/>
      <c r="EZ65" s="448"/>
      <c r="FA65" s="448"/>
      <c r="FB65" s="448"/>
      <c r="FC65" s="448"/>
      <c r="FD65" s="448"/>
      <c r="FE65" s="448"/>
      <c r="FF65" s="448"/>
      <c r="FG65" s="448"/>
      <c r="FH65" s="448"/>
      <c r="FI65" s="448"/>
      <c r="FJ65" s="448"/>
      <c r="FK65" s="448"/>
      <c r="FL65" s="448"/>
      <c r="FM65" s="448"/>
      <c r="FN65" s="448"/>
      <c r="FO65" s="448"/>
      <c r="FP65" s="448"/>
      <c r="FQ65" s="448"/>
      <c r="FR65" s="448"/>
      <c r="FS65" s="448"/>
      <c r="FT65" s="448"/>
      <c r="FU65" s="448"/>
      <c r="FV65" s="448"/>
      <c r="FW65" s="448"/>
      <c r="FX65" s="448"/>
      <c r="FY65" s="448"/>
      <c r="FZ65" s="448"/>
      <c r="GA65" s="448"/>
      <c r="GB65" s="448"/>
      <c r="GC65" s="448"/>
      <c r="GD65" s="448"/>
      <c r="GE65" s="448"/>
      <c r="GF65" s="448"/>
      <c r="GG65" s="448"/>
      <c r="GH65" s="448"/>
      <c r="GI65" s="448"/>
      <c r="GJ65" s="448"/>
      <c r="GK65" s="448"/>
      <c r="GL65" s="448"/>
      <c r="GM65" s="448"/>
      <c r="GN65" s="448"/>
      <c r="GO65" s="448"/>
      <c r="GP65" s="448"/>
      <c r="GQ65" s="448"/>
      <c r="GR65" s="448"/>
      <c r="GS65" s="448"/>
      <c r="GT65" s="448"/>
      <c r="GU65" s="448"/>
      <c r="GV65" s="448"/>
      <c r="GW65" s="448"/>
      <c r="GX65" s="448"/>
      <c r="GY65" s="448"/>
      <c r="GZ65" s="448"/>
      <c r="HA65" s="448"/>
      <c r="HB65" s="448"/>
      <c r="HC65" s="448"/>
      <c r="HD65" s="448"/>
      <c r="HE65" s="448"/>
      <c r="HF65" s="448"/>
      <c r="HG65" s="448"/>
      <c r="HH65" s="448"/>
      <c r="HI65" s="448"/>
      <c r="HJ65" s="448"/>
      <c r="HK65" s="448"/>
      <c r="HL65" s="448"/>
      <c r="HM65" s="448"/>
      <c r="HN65" s="448"/>
      <c r="HO65" s="448"/>
      <c r="HP65" s="448"/>
      <c r="HQ65" s="448"/>
      <c r="HR65" s="448"/>
      <c r="HS65" s="448"/>
      <c r="HT65" s="448"/>
      <c r="HU65" s="448"/>
      <c r="HV65" s="448"/>
      <c r="HW65" s="448"/>
      <c r="HX65" s="448"/>
      <c r="HY65" s="448"/>
      <c r="HZ65" s="448"/>
      <c r="IA65" s="448"/>
      <c r="IB65" s="448"/>
      <c r="IC65" s="448"/>
      <c r="ID65" s="448"/>
      <c r="IE65" s="448"/>
      <c r="IF65" s="448"/>
      <c r="IG65" s="448"/>
      <c r="IH65" s="448"/>
      <c r="II65" s="448"/>
      <c r="IJ65" s="448"/>
      <c r="IK65" s="448"/>
      <c r="IL65" s="448"/>
      <c r="IM65" s="448"/>
      <c r="IN65" s="448"/>
      <c r="IO65" s="448"/>
      <c r="IP65" s="448"/>
      <c r="IQ65" s="448"/>
      <c r="IR65" s="448"/>
      <c r="IS65" s="448"/>
      <c r="IT65" s="448"/>
      <c r="IU65" s="448"/>
      <c r="IV65" s="448"/>
      <c r="IW65" s="448"/>
    </row>
    <row r="66" customFormat="false" ht="12.75" hidden="false" customHeight="false" outlineLevel="1" collapsed="false">
      <c r="A66" s="131"/>
      <c r="B66" s="470"/>
      <c r="C66" s="470"/>
      <c r="D66" s="470"/>
      <c r="E66" s="470"/>
      <c r="F66" s="470"/>
      <c r="G66" s="470"/>
      <c r="H66" s="470"/>
      <c r="I66" s="470"/>
      <c r="J66" s="470"/>
      <c r="K66" s="470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4.25" hidden="false" customHeight="false" outlineLevel="1" collapsed="false">
      <c r="A67" s="515"/>
      <c r="B67" s="492"/>
      <c r="C67" s="492"/>
      <c r="D67" s="492"/>
      <c r="E67" s="492"/>
      <c r="F67" s="492"/>
      <c r="G67" s="492"/>
      <c r="H67" s="492"/>
      <c r="I67" s="492"/>
      <c r="J67" s="492"/>
      <c r="K67" s="492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379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1" collapsed="false">
      <c r="A69" s="450" t="s">
        <v>272</v>
      </c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  <c r="N69" s="398"/>
      <c r="O69" s="398"/>
      <c r="P69" s="398"/>
      <c r="Q69" s="398"/>
      <c r="R69" s="398"/>
      <c r="S69" s="398"/>
      <c r="T69" s="398"/>
      <c r="U69" s="398"/>
    </row>
    <row r="70" customFormat="false" ht="12.75" hidden="false" customHeight="false" outlineLevel="1" collapsed="false">
      <c r="A70" s="418"/>
      <c r="B70" s="419"/>
      <c r="C70" s="419"/>
      <c r="D70" s="419"/>
      <c r="E70" s="419"/>
      <c r="F70" s="419"/>
      <c r="G70" s="420"/>
      <c r="H70" s="419"/>
      <c r="I70" s="419"/>
      <c r="J70" s="419"/>
      <c r="K70" s="419"/>
      <c r="L70" s="419"/>
      <c r="M70" s="420"/>
      <c r="N70" s="419"/>
      <c r="O70" s="419"/>
      <c r="P70" s="419"/>
      <c r="Q70" s="419"/>
      <c r="R70" s="419"/>
      <c r="S70" s="420"/>
      <c r="T70" s="419"/>
      <c r="U70" s="419"/>
    </row>
    <row r="71" customFormat="false" ht="12.75" hidden="false" customHeight="false" outlineLevel="1" collapsed="false">
      <c r="A71" s="373"/>
      <c r="B71" s="422" t="n">
        <v>3</v>
      </c>
      <c r="C71" s="422" t="n">
        <v>4</v>
      </c>
      <c r="D71" s="422" t="n">
        <v>5</v>
      </c>
      <c r="E71" s="423" t="n">
        <v>6</v>
      </c>
      <c r="F71" s="422" t="n">
        <v>7</v>
      </c>
      <c r="G71" s="422" t="n">
        <v>8</v>
      </c>
      <c r="H71" s="422" t="n">
        <v>9</v>
      </c>
      <c r="I71" s="422" t="n">
        <v>10</v>
      </c>
      <c r="J71" s="422" t="n">
        <v>11</v>
      </c>
      <c r="K71" s="423" t="n">
        <v>12</v>
      </c>
      <c r="L71" s="422" t="n">
        <v>13</v>
      </c>
      <c r="M71" s="422" t="n">
        <v>14</v>
      </c>
      <c r="N71" s="422" t="n">
        <v>15</v>
      </c>
      <c r="O71" s="422" t="n">
        <v>16</v>
      </c>
      <c r="P71" s="422" t="n">
        <v>17</v>
      </c>
      <c r="Q71" s="423" t="n">
        <v>18</v>
      </c>
      <c r="R71" s="422" t="n">
        <v>19</v>
      </c>
      <c r="S71" s="422" t="n">
        <v>20</v>
      </c>
      <c r="T71" s="422" t="n">
        <v>21</v>
      </c>
      <c r="U71" s="422" t="n">
        <v>22</v>
      </c>
    </row>
    <row r="72" customFormat="false" ht="13.5" hidden="false" customHeight="false" outlineLevel="1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1" collapsed="false">
      <c r="A73" s="373"/>
      <c r="B73" s="42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1" collapsed="false">
      <c r="A74" s="426" t="s">
        <v>273</v>
      </c>
      <c r="B74" s="425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</row>
    <row r="75" customFormat="false" ht="12.75" hidden="false" customHeight="false" outlineLevel="1" collapsed="false">
      <c r="A75" s="373"/>
      <c r="B75" s="425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</row>
    <row r="76" customFormat="false" ht="12" hidden="false" customHeight="true" outlineLevel="0" collapsed="false">
      <c r="A76" s="426" t="s">
        <v>94</v>
      </c>
      <c r="B76" s="520"/>
      <c r="C76" s="520"/>
      <c r="D76" s="521"/>
      <c r="E76" s="521"/>
      <c r="F76" s="521"/>
      <c r="G76" s="521"/>
      <c r="H76" s="521"/>
      <c r="I76" s="521"/>
      <c r="J76" s="521"/>
      <c r="K76" s="521"/>
      <c r="L76" s="521"/>
      <c r="M76" s="521"/>
      <c r="N76" s="521"/>
      <c r="O76" s="521"/>
      <c r="P76" s="521"/>
      <c r="Q76" s="521"/>
      <c r="R76" s="521"/>
      <c r="S76" s="521"/>
      <c r="T76" s="521"/>
      <c r="U76" s="521"/>
      <c r="V76" s="521"/>
      <c r="W76" s="521"/>
      <c r="X76" s="521"/>
      <c r="Y76" s="521"/>
      <c r="Z76" s="521"/>
      <c r="AA76" s="521"/>
      <c r="AB76" s="521"/>
      <c r="AC76" s="520"/>
      <c r="AD76" s="520"/>
      <c r="AE76" s="522"/>
      <c r="AF76" s="522"/>
      <c r="AG76" s="522"/>
      <c r="AH76" s="523"/>
      <c r="AI76" s="523"/>
      <c r="AJ76" s="523"/>
      <c r="AK76" s="523"/>
      <c r="AL76" s="523"/>
      <c r="AM76" s="523"/>
      <c r="AN76" s="523"/>
      <c r="AO76" s="523"/>
      <c r="AP76" s="523"/>
      <c r="AQ76" s="523"/>
      <c r="AR76" s="523"/>
      <c r="AS76" s="523"/>
      <c r="AT76" s="523"/>
      <c r="AU76" s="523"/>
      <c r="AV76" s="523"/>
      <c r="AW76" s="523"/>
      <c r="AX76" s="523"/>
      <c r="AY76" s="523"/>
      <c r="AZ76" s="523"/>
      <c r="BA76" s="523"/>
      <c r="BB76" s="523"/>
      <c r="BC76" s="523"/>
      <c r="BD76" s="523"/>
      <c r="BE76" s="523"/>
      <c r="BF76" s="523"/>
      <c r="BG76" s="523"/>
      <c r="BH76" s="523"/>
      <c r="BI76" s="523"/>
      <c r="BJ76" s="523"/>
      <c r="BK76" s="523"/>
      <c r="BL76" s="523"/>
      <c r="BM76" s="523"/>
      <c r="BN76" s="523"/>
      <c r="BO76" s="523"/>
      <c r="BP76" s="523"/>
      <c r="BQ76" s="523"/>
      <c r="BR76" s="523"/>
      <c r="BS76" s="523"/>
      <c r="BT76" s="523"/>
      <c r="BU76" s="523"/>
      <c r="BV76" s="523"/>
      <c r="BW76" s="523"/>
      <c r="BX76" s="523"/>
      <c r="BY76" s="523"/>
      <c r="BZ76" s="523"/>
      <c r="CA76" s="523"/>
      <c r="CB76" s="523"/>
      <c r="CC76" s="523"/>
      <c r="CD76" s="523"/>
      <c r="CE76" s="523"/>
      <c r="CF76" s="523"/>
      <c r="CG76" s="523"/>
      <c r="CH76" s="523"/>
      <c r="CI76" s="523"/>
      <c r="CJ76" s="523"/>
      <c r="CK76" s="523"/>
      <c r="CL76" s="523"/>
      <c r="CM76" s="523"/>
      <c r="CN76" s="523"/>
      <c r="CO76" s="523"/>
      <c r="CP76" s="523"/>
      <c r="CQ76" s="523"/>
      <c r="CR76" s="523"/>
      <c r="CS76" s="523"/>
      <c r="CT76" s="523"/>
      <c r="CU76" s="523"/>
      <c r="CV76" s="523"/>
      <c r="CW76" s="523"/>
      <c r="CX76" s="523"/>
      <c r="CY76" s="523"/>
      <c r="CZ76" s="523"/>
      <c r="DA76" s="523"/>
      <c r="DB76" s="523"/>
      <c r="DC76" s="523"/>
      <c r="DD76" s="523"/>
      <c r="DE76" s="523"/>
      <c r="DF76" s="523"/>
      <c r="DG76" s="523"/>
      <c r="DH76" s="523"/>
      <c r="DI76" s="523"/>
      <c r="DJ76" s="523"/>
      <c r="DK76" s="523"/>
      <c r="DL76" s="523"/>
      <c r="DM76" s="523"/>
      <c r="DN76" s="523"/>
      <c r="DO76" s="523"/>
      <c r="DP76" s="523"/>
      <c r="DQ76" s="523"/>
      <c r="DR76" s="523"/>
      <c r="DS76" s="523"/>
      <c r="DT76" s="523"/>
      <c r="DU76" s="523"/>
      <c r="DV76" s="523"/>
      <c r="DW76" s="523"/>
      <c r="DX76" s="523"/>
      <c r="DY76" s="523"/>
      <c r="DZ76" s="523"/>
      <c r="EA76" s="523"/>
      <c r="EB76" s="523"/>
      <c r="EC76" s="523"/>
      <c r="ED76" s="523"/>
      <c r="EE76" s="523"/>
      <c r="EF76" s="523"/>
      <c r="EG76" s="523"/>
      <c r="EH76" s="523"/>
      <c r="EI76" s="523"/>
      <c r="EJ76" s="523"/>
      <c r="EK76" s="523"/>
      <c r="EL76" s="523"/>
      <c r="EM76" s="523"/>
      <c r="EN76" s="523"/>
      <c r="EO76" s="523"/>
      <c r="EP76" s="523"/>
      <c r="EQ76" s="523"/>
      <c r="ER76" s="523"/>
      <c r="ES76" s="523"/>
      <c r="ET76" s="523"/>
      <c r="EU76" s="523"/>
      <c r="EV76" s="523"/>
      <c r="EW76" s="523"/>
      <c r="EX76" s="523"/>
      <c r="EY76" s="523"/>
      <c r="EZ76" s="523"/>
      <c r="FA76" s="523"/>
      <c r="FB76" s="523"/>
      <c r="FC76" s="523"/>
      <c r="FD76" s="523"/>
      <c r="FE76" s="523"/>
      <c r="FF76" s="523"/>
      <c r="FG76" s="523"/>
      <c r="FH76" s="523"/>
      <c r="FI76" s="523"/>
      <c r="FJ76" s="523"/>
      <c r="FK76" s="523"/>
      <c r="FL76" s="523"/>
      <c r="FM76" s="523"/>
      <c r="FN76" s="523"/>
      <c r="FO76" s="523"/>
      <c r="FP76" s="523"/>
      <c r="FQ76" s="523"/>
      <c r="FR76" s="523"/>
      <c r="FS76" s="523"/>
      <c r="FT76" s="523"/>
      <c r="FU76" s="523"/>
      <c r="FV76" s="523"/>
      <c r="FW76" s="523"/>
      <c r="FX76" s="523"/>
      <c r="FY76" s="523"/>
      <c r="FZ76" s="523"/>
      <c r="GA76" s="523"/>
      <c r="GB76" s="523"/>
      <c r="GC76" s="523"/>
      <c r="GD76" s="523"/>
      <c r="GE76" s="523"/>
      <c r="GF76" s="523"/>
      <c r="GG76" s="523"/>
      <c r="GH76" s="523"/>
      <c r="GI76" s="523"/>
      <c r="GJ76" s="523"/>
      <c r="GK76" s="523"/>
      <c r="GL76" s="523"/>
      <c r="GM76" s="523"/>
      <c r="GN76" s="523"/>
      <c r="GO76" s="523"/>
      <c r="GP76" s="523"/>
      <c r="GQ76" s="523"/>
      <c r="GR76" s="523"/>
      <c r="GS76" s="523"/>
      <c r="GT76" s="523"/>
      <c r="GU76" s="523"/>
      <c r="GV76" s="523"/>
      <c r="GW76" s="523"/>
      <c r="GX76" s="523"/>
      <c r="GY76" s="523"/>
      <c r="GZ76" s="523"/>
      <c r="HA76" s="523"/>
      <c r="HB76" s="523"/>
      <c r="HC76" s="523"/>
      <c r="HD76" s="523"/>
      <c r="HE76" s="523"/>
      <c r="HF76" s="523"/>
      <c r="HG76" s="523"/>
      <c r="HH76" s="523"/>
      <c r="HI76" s="523"/>
      <c r="HJ76" s="523"/>
      <c r="HK76" s="523"/>
      <c r="HL76" s="523"/>
      <c r="HM76" s="523"/>
      <c r="HN76" s="523"/>
      <c r="HO76" s="523"/>
      <c r="HP76" s="523"/>
      <c r="HQ76" s="523"/>
      <c r="HR76" s="523"/>
      <c r="HS76" s="523"/>
      <c r="HT76" s="523"/>
      <c r="HU76" s="523"/>
      <c r="HV76" s="523"/>
      <c r="HW76" s="523"/>
      <c r="HX76" s="523"/>
      <c r="HY76" s="523"/>
      <c r="HZ76" s="523"/>
      <c r="IA76" s="523"/>
      <c r="IB76" s="523"/>
      <c r="IC76" s="523"/>
      <c r="ID76" s="523"/>
      <c r="IE76" s="523"/>
      <c r="IF76" s="523"/>
      <c r="IG76" s="523"/>
      <c r="IH76" s="523"/>
      <c r="II76" s="523"/>
      <c r="IJ76" s="523"/>
      <c r="IK76" s="523"/>
      <c r="IL76" s="523"/>
      <c r="IM76" s="523"/>
      <c r="IN76" s="523"/>
      <c r="IO76" s="523"/>
      <c r="IP76" s="523"/>
      <c r="IQ76" s="523"/>
      <c r="IR76" s="523"/>
      <c r="IS76" s="523"/>
      <c r="IT76" s="523"/>
      <c r="IU76" s="523"/>
      <c r="IV76" s="523"/>
      <c r="IW76" s="524"/>
    </row>
    <row r="77" customFormat="false" ht="12" hidden="false" customHeight="true" outlineLevel="0" collapsed="false">
      <c r="A77" s="399" t="s">
        <v>250</v>
      </c>
      <c r="B77" s="39" t="e">
        <f aca="false">B40-B12</f>
        <v>#VALUE!</v>
      </c>
      <c r="C77" s="39" t="e">
        <f aca="false">C40-C12</f>
        <v>#VALUE!</v>
      </c>
      <c r="D77" s="39" t="e">
        <f aca="false">D40-D12</f>
        <v>#VALUE!</v>
      </c>
      <c r="E77" s="39" t="e">
        <f aca="false">E40</f>
        <v>#VALUE!</v>
      </c>
      <c r="F77" s="39" t="e">
        <f aca="false">F40</f>
        <v>#VALUE!</v>
      </c>
      <c r="G77" s="39" t="e">
        <f aca="false">G40</f>
        <v>#VALUE!</v>
      </c>
      <c r="H77" s="39" t="e">
        <f aca="false">H40</f>
        <v>#VALUE!</v>
      </c>
      <c r="I77" s="39" t="e">
        <f aca="false">I40</f>
        <v>#VALUE!</v>
      </c>
      <c r="J77" s="39" t="e">
        <f aca="false">J40</f>
        <v>#VALUE!</v>
      </c>
      <c r="K77" s="39" t="e">
        <f aca="false">K40</f>
        <v>#VALUE!</v>
      </c>
      <c r="L77" s="39" t="e">
        <f aca="false">L40</f>
        <v>#VALUE!</v>
      </c>
      <c r="M77" s="39" t="e">
        <f aca="false">M40</f>
        <v>#VALUE!</v>
      </c>
      <c r="N77" s="39" t="e">
        <f aca="false">N40</f>
        <v>#VALUE!</v>
      </c>
      <c r="O77" s="39" t="e">
        <f aca="false">O40</f>
        <v>#VALUE!</v>
      </c>
      <c r="P77" s="39" t="e">
        <f aca="false">P40</f>
        <v>#VALUE!</v>
      </c>
      <c r="Q77" s="39" t="e">
        <f aca="false">Q40</f>
        <v>#VALUE!</v>
      </c>
      <c r="R77" s="39" t="e">
        <f aca="false">R40</f>
        <v>#VALUE!</v>
      </c>
      <c r="S77" s="39" t="e">
        <f aca="false">S40</f>
        <v>#VALUE!</v>
      </c>
      <c r="T77" s="39" t="e">
        <f aca="false">T40</f>
        <v>#VALUE!</v>
      </c>
      <c r="U77" s="39" t="e">
        <f aca="false">U40</f>
        <v>#VALUE!</v>
      </c>
      <c r="V77" s="525"/>
      <c r="W77" s="525"/>
      <c r="X77" s="525"/>
      <c r="Y77" s="525"/>
      <c r="Z77" s="525"/>
      <c r="AA77" s="525"/>
      <c r="AB77" s="525"/>
      <c r="AC77" s="520"/>
      <c r="AD77" s="520"/>
      <c r="AE77" s="522"/>
      <c r="AF77" s="522"/>
      <c r="AG77" s="522"/>
      <c r="AH77" s="523"/>
      <c r="AI77" s="523"/>
      <c r="AJ77" s="523"/>
      <c r="AK77" s="523"/>
      <c r="AL77" s="523"/>
      <c r="AM77" s="523"/>
      <c r="AN77" s="523"/>
      <c r="AO77" s="523"/>
      <c r="AP77" s="523"/>
      <c r="AQ77" s="523"/>
      <c r="AR77" s="523"/>
      <c r="AS77" s="523"/>
      <c r="AT77" s="523"/>
      <c r="AU77" s="523"/>
      <c r="AV77" s="523"/>
      <c r="AW77" s="523"/>
      <c r="AX77" s="523"/>
      <c r="AY77" s="523"/>
      <c r="AZ77" s="523"/>
      <c r="BA77" s="523"/>
      <c r="BB77" s="523"/>
      <c r="BC77" s="523"/>
      <c r="BD77" s="523"/>
      <c r="BE77" s="523"/>
      <c r="BF77" s="523"/>
      <c r="BG77" s="523"/>
      <c r="BH77" s="523"/>
      <c r="BI77" s="523"/>
      <c r="BJ77" s="523"/>
      <c r="BK77" s="523"/>
      <c r="BL77" s="523"/>
      <c r="BM77" s="523"/>
      <c r="BN77" s="523"/>
      <c r="BO77" s="523"/>
      <c r="BP77" s="523"/>
      <c r="BQ77" s="523"/>
      <c r="BR77" s="523"/>
      <c r="BS77" s="523"/>
      <c r="BT77" s="523"/>
      <c r="BU77" s="523"/>
      <c r="BV77" s="523"/>
      <c r="BW77" s="523"/>
      <c r="BX77" s="523"/>
      <c r="BY77" s="523"/>
      <c r="BZ77" s="523"/>
      <c r="CA77" s="523"/>
      <c r="CB77" s="523"/>
      <c r="CC77" s="523"/>
      <c r="CD77" s="523"/>
      <c r="CE77" s="523"/>
      <c r="CF77" s="523"/>
      <c r="CG77" s="523"/>
      <c r="CH77" s="523"/>
      <c r="CI77" s="523"/>
      <c r="CJ77" s="523"/>
      <c r="CK77" s="523"/>
      <c r="CL77" s="523"/>
      <c r="CM77" s="523"/>
      <c r="CN77" s="523"/>
      <c r="CO77" s="523"/>
      <c r="CP77" s="523"/>
      <c r="CQ77" s="523"/>
      <c r="CR77" s="523"/>
      <c r="CS77" s="523"/>
      <c r="CT77" s="523"/>
      <c r="CU77" s="523"/>
      <c r="CV77" s="523"/>
      <c r="CW77" s="523"/>
      <c r="CX77" s="523"/>
      <c r="CY77" s="523"/>
      <c r="CZ77" s="523"/>
      <c r="DA77" s="523"/>
      <c r="DB77" s="523"/>
      <c r="DC77" s="523"/>
      <c r="DD77" s="523"/>
      <c r="DE77" s="523"/>
      <c r="DF77" s="523"/>
      <c r="DG77" s="523"/>
      <c r="DH77" s="523"/>
      <c r="DI77" s="523"/>
      <c r="DJ77" s="523"/>
      <c r="DK77" s="523"/>
      <c r="DL77" s="523"/>
      <c r="DM77" s="523"/>
      <c r="DN77" s="523"/>
      <c r="DO77" s="523"/>
      <c r="DP77" s="523"/>
      <c r="DQ77" s="523"/>
      <c r="DR77" s="523"/>
      <c r="DS77" s="523"/>
      <c r="DT77" s="523"/>
      <c r="DU77" s="523"/>
      <c r="DV77" s="523"/>
      <c r="DW77" s="523"/>
      <c r="DX77" s="523"/>
      <c r="DY77" s="523"/>
      <c r="DZ77" s="523"/>
      <c r="EA77" s="523"/>
      <c r="EB77" s="523"/>
      <c r="EC77" s="523"/>
      <c r="ED77" s="523"/>
      <c r="EE77" s="523"/>
      <c r="EF77" s="523"/>
      <c r="EG77" s="523"/>
      <c r="EH77" s="523"/>
      <c r="EI77" s="523"/>
      <c r="EJ77" s="523"/>
      <c r="EK77" s="523"/>
      <c r="EL77" s="523"/>
      <c r="EM77" s="523"/>
      <c r="EN77" s="523"/>
      <c r="EO77" s="523"/>
      <c r="EP77" s="523"/>
      <c r="EQ77" s="523"/>
      <c r="ER77" s="523"/>
      <c r="ES77" s="523"/>
      <c r="ET77" s="523"/>
      <c r="EU77" s="523"/>
      <c r="EV77" s="523"/>
      <c r="EW77" s="523"/>
      <c r="EX77" s="523"/>
      <c r="EY77" s="523"/>
      <c r="EZ77" s="523"/>
      <c r="FA77" s="523"/>
      <c r="FB77" s="523"/>
      <c r="FC77" s="523"/>
      <c r="FD77" s="523"/>
      <c r="FE77" s="523"/>
      <c r="FF77" s="523"/>
      <c r="FG77" s="523"/>
      <c r="FH77" s="523"/>
      <c r="FI77" s="523"/>
      <c r="FJ77" s="523"/>
      <c r="FK77" s="523"/>
      <c r="FL77" s="523"/>
      <c r="FM77" s="523"/>
      <c r="FN77" s="523"/>
      <c r="FO77" s="523"/>
      <c r="FP77" s="523"/>
      <c r="FQ77" s="523"/>
      <c r="FR77" s="523"/>
      <c r="FS77" s="523"/>
      <c r="FT77" s="523"/>
      <c r="FU77" s="523"/>
      <c r="FV77" s="523"/>
      <c r="FW77" s="523"/>
      <c r="FX77" s="523"/>
      <c r="FY77" s="523"/>
      <c r="FZ77" s="523"/>
      <c r="GA77" s="523"/>
      <c r="GB77" s="523"/>
      <c r="GC77" s="523"/>
      <c r="GD77" s="523"/>
      <c r="GE77" s="523"/>
      <c r="GF77" s="523"/>
      <c r="GG77" s="523"/>
      <c r="GH77" s="523"/>
      <c r="GI77" s="523"/>
      <c r="GJ77" s="523"/>
      <c r="GK77" s="523"/>
      <c r="GL77" s="523"/>
      <c r="GM77" s="523"/>
      <c r="GN77" s="523"/>
      <c r="GO77" s="523"/>
      <c r="GP77" s="523"/>
      <c r="GQ77" s="523"/>
      <c r="GR77" s="523"/>
      <c r="GS77" s="523"/>
      <c r="GT77" s="523"/>
      <c r="GU77" s="523"/>
      <c r="GV77" s="523"/>
      <c r="GW77" s="523"/>
      <c r="GX77" s="523"/>
      <c r="GY77" s="523"/>
      <c r="GZ77" s="523"/>
      <c r="HA77" s="523"/>
      <c r="HB77" s="523"/>
      <c r="HC77" s="523"/>
      <c r="HD77" s="523"/>
      <c r="HE77" s="523"/>
      <c r="HF77" s="523"/>
      <c r="HG77" s="523"/>
      <c r="HH77" s="523"/>
      <c r="HI77" s="523"/>
      <c r="HJ77" s="523"/>
      <c r="HK77" s="523"/>
      <c r="HL77" s="523"/>
      <c r="HM77" s="523"/>
      <c r="HN77" s="523"/>
      <c r="HO77" s="523"/>
      <c r="HP77" s="523"/>
      <c r="HQ77" s="523"/>
      <c r="HR77" s="523"/>
      <c r="HS77" s="523"/>
      <c r="HT77" s="523"/>
      <c r="HU77" s="523"/>
      <c r="HV77" s="523"/>
      <c r="HW77" s="523"/>
      <c r="HX77" s="523"/>
      <c r="HY77" s="523"/>
      <c r="HZ77" s="523"/>
      <c r="IA77" s="523"/>
      <c r="IB77" s="523"/>
      <c r="IC77" s="523"/>
      <c r="ID77" s="523"/>
      <c r="IE77" s="523"/>
      <c r="IF77" s="523"/>
      <c r="IG77" s="523"/>
      <c r="IH77" s="523"/>
      <c r="II77" s="523"/>
      <c r="IJ77" s="523"/>
      <c r="IK77" s="523"/>
      <c r="IL77" s="523"/>
      <c r="IM77" s="523"/>
      <c r="IN77" s="523"/>
      <c r="IO77" s="523"/>
      <c r="IP77" s="523"/>
      <c r="IQ77" s="523"/>
      <c r="IR77" s="523"/>
      <c r="IS77" s="523"/>
      <c r="IT77" s="523"/>
      <c r="IU77" s="523"/>
      <c r="IV77" s="523"/>
      <c r="IW77" s="524"/>
    </row>
    <row r="78" customFormat="false" ht="12" hidden="false" customHeight="true" outlineLevel="0" collapsed="false">
      <c r="A78" s="399" t="s">
        <v>274</v>
      </c>
      <c r="B78" s="526" t="n">
        <f aca="false">Assumptions!$H$40</f>
        <v>0.034</v>
      </c>
      <c r="C78" s="526" t="n">
        <f aca="false">Assumptions!$H$40</f>
        <v>0.034</v>
      </c>
      <c r="D78" s="526" t="n">
        <f aca="false">Assumptions!$H$40</f>
        <v>0.034</v>
      </c>
      <c r="E78" s="526" t="n">
        <f aca="false">Assumptions!$H$40</f>
        <v>0.034</v>
      </c>
      <c r="F78" s="526" t="n">
        <f aca="false">Assumptions!$H$40</f>
        <v>0.034</v>
      </c>
      <c r="G78" s="526" t="n">
        <f aca="false">Assumptions!$H$40</f>
        <v>0.034</v>
      </c>
      <c r="H78" s="526" t="n">
        <f aca="false">Assumptions!$H$40</f>
        <v>0.034</v>
      </c>
      <c r="I78" s="526" t="n">
        <f aca="false">Assumptions!$H$40</f>
        <v>0.034</v>
      </c>
      <c r="J78" s="526" t="n">
        <f aca="false">Assumptions!$H$40</f>
        <v>0.034</v>
      </c>
      <c r="K78" s="526" t="n">
        <f aca="false">Assumptions!$H$40</f>
        <v>0.034</v>
      </c>
      <c r="L78" s="526" t="n">
        <f aca="false">Assumptions!$H$40</f>
        <v>0.034</v>
      </c>
      <c r="M78" s="526" t="n">
        <f aca="false">Assumptions!$H$40</f>
        <v>0.034</v>
      </c>
      <c r="N78" s="526" t="n">
        <f aca="false">Assumptions!$H$40</f>
        <v>0.034</v>
      </c>
      <c r="O78" s="526" t="n">
        <f aca="false">Assumptions!$H$40</f>
        <v>0.034</v>
      </c>
      <c r="P78" s="526" t="n">
        <f aca="false">Assumptions!$H$40</f>
        <v>0.034</v>
      </c>
      <c r="Q78" s="526" t="n">
        <f aca="false">Assumptions!$H$40</f>
        <v>0.034</v>
      </c>
      <c r="R78" s="526" t="n">
        <f aca="false">Assumptions!$H$40</f>
        <v>0.034</v>
      </c>
      <c r="S78" s="526" t="n">
        <f aca="false">Assumptions!$H$40</f>
        <v>0.034</v>
      </c>
      <c r="T78" s="526" t="n">
        <f aca="false">Assumptions!$H$40</f>
        <v>0.034</v>
      </c>
      <c r="U78" s="526" t="n">
        <f aca="false">Assumptions!$H$40</f>
        <v>0.034</v>
      </c>
      <c r="V78" s="526"/>
      <c r="W78" s="526"/>
      <c r="X78" s="526"/>
      <c r="Y78" s="526"/>
      <c r="Z78" s="526"/>
      <c r="AA78" s="526"/>
      <c r="AB78" s="526"/>
      <c r="AC78" s="522"/>
      <c r="AD78" s="522"/>
      <c r="AE78" s="522"/>
      <c r="AF78" s="522"/>
      <c r="AG78" s="522"/>
      <c r="AH78" s="523"/>
      <c r="AI78" s="523"/>
      <c r="AJ78" s="523"/>
      <c r="AK78" s="523"/>
      <c r="AL78" s="523"/>
      <c r="AM78" s="523"/>
      <c r="AN78" s="523"/>
      <c r="AO78" s="523"/>
      <c r="AP78" s="523"/>
      <c r="AQ78" s="523"/>
      <c r="AR78" s="523"/>
      <c r="AS78" s="523"/>
      <c r="AT78" s="523"/>
      <c r="AU78" s="523"/>
      <c r="AV78" s="523"/>
      <c r="AW78" s="523"/>
      <c r="AX78" s="523"/>
      <c r="AY78" s="523"/>
      <c r="AZ78" s="523"/>
      <c r="BA78" s="523"/>
      <c r="BB78" s="523"/>
      <c r="BC78" s="523"/>
      <c r="BD78" s="523"/>
      <c r="BE78" s="523"/>
      <c r="BF78" s="523"/>
      <c r="BG78" s="523"/>
      <c r="BH78" s="523"/>
      <c r="BI78" s="523"/>
      <c r="BJ78" s="523"/>
      <c r="BK78" s="523"/>
      <c r="BL78" s="523"/>
      <c r="BM78" s="523"/>
      <c r="BN78" s="523"/>
      <c r="BO78" s="523"/>
      <c r="BP78" s="523"/>
      <c r="BQ78" s="523"/>
      <c r="BR78" s="523"/>
      <c r="BS78" s="523"/>
      <c r="BT78" s="523"/>
      <c r="BU78" s="523"/>
      <c r="BV78" s="523"/>
      <c r="BW78" s="523"/>
      <c r="BX78" s="523"/>
      <c r="BY78" s="523"/>
      <c r="BZ78" s="523"/>
      <c r="CA78" s="523"/>
      <c r="CB78" s="523"/>
      <c r="CC78" s="523"/>
      <c r="CD78" s="523"/>
      <c r="CE78" s="523"/>
      <c r="CF78" s="523"/>
      <c r="CG78" s="523"/>
      <c r="CH78" s="523"/>
      <c r="CI78" s="523"/>
      <c r="CJ78" s="523"/>
      <c r="CK78" s="523"/>
      <c r="CL78" s="523"/>
      <c r="CM78" s="523"/>
      <c r="CN78" s="523"/>
      <c r="CO78" s="523"/>
      <c r="CP78" s="523"/>
      <c r="CQ78" s="523"/>
      <c r="CR78" s="523"/>
      <c r="CS78" s="523"/>
      <c r="CT78" s="523"/>
      <c r="CU78" s="523"/>
      <c r="CV78" s="523"/>
      <c r="CW78" s="523"/>
      <c r="CX78" s="523"/>
      <c r="CY78" s="523"/>
      <c r="CZ78" s="523"/>
      <c r="DA78" s="523"/>
      <c r="DB78" s="523"/>
      <c r="DC78" s="523"/>
      <c r="DD78" s="523"/>
      <c r="DE78" s="523"/>
      <c r="DF78" s="523"/>
      <c r="DG78" s="523"/>
      <c r="DH78" s="523"/>
      <c r="DI78" s="523"/>
      <c r="DJ78" s="523"/>
      <c r="DK78" s="523"/>
      <c r="DL78" s="523"/>
      <c r="DM78" s="523"/>
      <c r="DN78" s="523"/>
      <c r="DO78" s="523"/>
      <c r="DP78" s="523"/>
      <c r="DQ78" s="523"/>
      <c r="DR78" s="523"/>
      <c r="DS78" s="523"/>
      <c r="DT78" s="523"/>
      <c r="DU78" s="523"/>
      <c r="DV78" s="523"/>
      <c r="DW78" s="523"/>
      <c r="DX78" s="523"/>
      <c r="DY78" s="523"/>
      <c r="DZ78" s="523"/>
      <c r="EA78" s="523"/>
      <c r="EB78" s="523"/>
      <c r="EC78" s="523"/>
      <c r="ED78" s="523"/>
      <c r="EE78" s="523"/>
      <c r="EF78" s="523"/>
      <c r="EG78" s="523"/>
      <c r="EH78" s="523"/>
      <c r="EI78" s="523"/>
      <c r="EJ78" s="523"/>
      <c r="EK78" s="523"/>
      <c r="EL78" s="523"/>
      <c r="EM78" s="523"/>
      <c r="EN78" s="523"/>
      <c r="EO78" s="523"/>
      <c r="EP78" s="523"/>
      <c r="EQ78" s="523"/>
      <c r="ER78" s="523"/>
      <c r="ES78" s="523"/>
      <c r="ET78" s="523"/>
      <c r="EU78" s="523"/>
      <c r="EV78" s="523"/>
      <c r="EW78" s="523"/>
      <c r="EX78" s="523"/>
      <c r="EY78" s="523"/>
      <c r="EZ78" s="523"/>
      <c r="FA78" s="523"/>
      <c r="FB78" s="523"/>
      <c r="FC78" s="523"/>
      <c r="FD78" s="523"/>
      <c r="FE78" s="523"/>
      <c r="FF78" s="523"/>
      <c r="FG78" s="523"/>
      <c r="FH78" s="523"/>
      <c r="FI78" s="523"/>
      <c r="FJ78" s="523"/>
      <c r="FK78" s="523"/>
      <c r="FL78" s="523"/>
      <c r="FM78" s="523"/>
      <c r="FN78" s="523"/>
      <c r="FO78" s="523"/>
      <c r="FP78" s="523"/>
      <c r="FQ78" s="523"/>
      <c r="FR78" s="523"/>
      <c r="FS78" s="523"/>
      <c r="FT78" s="523"/>
      <c r="FU78" s="523"/>
      <c r="FV78" s="523"/>
      <c r="FW78" s="523"/>
      <c r="FX78" s="523"/>
      <c r="FY78" s="523"/>
      <c r="FZ78" s="523"/>
      <c r="GA78" s="523"/>
      <c r="GB78" s="523"/>
      <c r="GC78" s="523"/>
      <c r="GD78" s="523"/>
      <c r="GE78" s="523"/>
      <c r="GF78" s="523"/>
      <c r="GG78" s="523"/>
      <c r="GH78" s="523"/>
      <c r="GI78" s="523"/>
      <c r="GJ78" s="523"/>
      <c r="GK78" s="523"/>
      <c r="GL78" s="523"/>
      <c r="GM78" s="523"/>
      <c r="GN78" s="523"/>
      <c r="GO78" s="523"/>
      <c r="GP78" s="523"/>
      <c r="GQ78" s="523"/>
      <c r="GR78" s="523"/>
      <c r="GS78" s="523"/>
      <c r="GT78" s="523"/>
      <c r="GU78" s="523"/>
      <c r="GV78" s="523"/>
      <c r="GW78" s="523"/>
      <c r="GX78" s="523"/>
      <c r="GY78" s="523"/>
      <c r="GZ78" s="523"/>
      <c r="HA78" s="523"/>
      <c r="HB78" s="523"/>
      <c r="HC78" s="523"/>
      <c r="HD78" s="523"/>
      <c r="HE78" s="523"/>
      <c r="HF78" s="523"/>
      <c r="HG78" s="523"/>
      <c r="HH78" s="523"/>
      <c r="HI78" s="523"/>
      <c r="HJ78" s="523"/>
      <c r="HK78" s="523"/>
      <c r="HL78" s="523"/>
      <c r="HM78" s="523"/>
      <c r="HN78" s="523"/>
      <c r="HO78" s="523"/>
      <c r="HP78" s="523"/>
      <c r="HQ78" s="523"/>
      <c r="HR78" s="523"/>
      <c r="HS78" s="523"/>
      <c r="HT78" s="523"/>
      <c r="HU78" s="523"/>
      <c r="HV78" s="523"/>
      <c r="HW78" s="523"/>
      <c r="HX78" s="523"/>
      <c r="HY78" s="523"/>
      <c r="HZ78" s="523"/>
      <c r="IA78" s="523"/>
      <c r="IB78" s="523"/>
      <c r="IC78" s="523"/>
      <c r="ID78" s="523"/>
      <c r="IE78" s="523"/>
      <c r="IF78" s="523"/>
      <c r="IG78" s="523"/>
      <c r="IH78" s="523"/>
      <c r="II78" s="523"/>
      <c r="IJ78" s="523"/>
      <c r="IK78" s="523"/>
      <c r="IL78" s="523"/>
      <c r="IM78" s="523"/>
      <c r="IN78" s="523"/>
      <c r="IO78" s="523"/>
      <c r="IP78" s="523"/>
      <c r="IQ78" s="523"/>
      <c r="IR78" s="523"/>
      <c r="IS78" s="523"/>
      <c r="IT78" s="527"/>
      <c r="IU78" s="527"/>
      <c r="IV78" s="527"/>
      <c r="IW78" s="527"/>
    </row>
    <row r="79" customFormat="false" ht="12" hidden="false" customHeight="true" outlineLevel="0" collapsed="false">
      <c r="A79" s="399" t="s">
        <v>275</v>
      </c>
      <c r="B79" s="26" t="e">
        <f aca="false">B77*B78</f>
        <v>#VALUE!</v>
      </c>
      <c r="C79" s="26" t="e">
        <f aca="false">C77*C78</f>
        <v>#VALUE!</v>
      </c>
      <c r="D79" s="26" t="e">
        <f aca="false">D77*D78</f>
        <v>#VALUE!</v>
      </c>
      <c r="E79" s="26" t="e">
        <f aca="false">E77*E78</f>
        <v>#VALUE!</v>
      </c>
      <c r="F79" s="26" t="e">
        <f aca="false">F77*F78</f>
        <v>#VALUE!</v>
      </c>
      <c r="G79" s="26" t="e">
        <f aca="false">G77*G78</f>
        <v>#VALUE!</v>
      </c>
      <c r="H79" s="26" t="e">
        <f aca="false">H77*H78</f>
        <v>#VALUE!</v>
      </c>
      <c r="I79" s="26" t="e">
        <f aca="false">I77*I78</f>
        <v>#VALUE!</v>
      </c>
      <c r="J79" s="26" t="e">
        <f aca="false">J77*J78</f>
        <v>#VALUE!</v>
      </c>
      <c r="K79" s="26" t="e">
        <f aca="false">K77*K78</f>
        <v>#VALUE!</v>
      </c>
      <c r="L79" s="26" t="e">
        <f aca="false">L77*L78</f>
        <v>#VALUE!</v>
      </c>
      <c r="M79" s="26" t="e">
        <f aca="false">M77*M78</f>
        <v>#VALUE!</v>
      </c>
      <c r="N79" s="26" t="e">
        <f aca="false">N77*N78</f>
        <v>#VALUE!</v>
      </c>
      <c r="O79" s="26" t="e">
        <f aca="false">O77*O78</f>
        <v>#VALUE!</v>
      </c>
      <c r="P79" s="26" t="e">
        <f aca="false">P77*P78</f>
        <v>#VALUE!</v>
      </c>
      <c r="Q79" s="26" t="e">
        <f aca="false">Q77*Q78</f>
        <v>#VALUE!</v>
      </c>
      <c r="R79" s="26" t="e">
        <f aca="false">R77*R78</f>
        <v>#VALUE!</v>
      </c>
      <c r="S79" s="26" t="e">
        <f aca="false">S77*S78</f>
        <v>#VALUE!</v>
      </c>
      <c r="T79" s="26" t="e">
        <f aca="false">T77*T78</f>
        <v>#VALUE!</v>
      </c>
      <c r="U79" s="26" t="e">
        <f aca="false">U77*U78</f>
        <v>#VALUE!</v>
      </c>
      <c r="V79" s="528"/>
      <c r="W79" s="528"/>
      <c r="X79" s="528"/>
      <c r="Y79" s="528"/>
      <c r="Z79" s="528"/>
      <c r="AA79" s="528"/>
      <c r="AB79" s="528"/>
      <c r="AC79" s="520"/>
      <c r="AD79" s="522"/>
      <c r="AE79" s="522"/>
      <c r="AF79" s="522"/>
      <c r="AG79" s="522"/>
      <c r="AH79" s="523"/>
      <c r="AI79" s="523"/>
      <c r="AJ79" s="523"/>
      <c r="AK79" s="523"/>
      <c r="AL79" s="523"/>
      <c r="AM79" s="523"/>
      <c r="AN79" s="523"/>
      <c r="AO79" s="523"/>
      <c r="AP79" s="523"/>
      <c r="AQ79" s="523"/>
      <c r="AR79" s="523"/>
      <c r="AS79" s="523"/>
      <c r="AT79" s="523"/>
      <c r="AU79" s="523"/>
      <c r="AV79" s="523"/>
      <c r="AW79" s="523"/>
      <c r="AX79" s="523"/>
      <c r="AY79" s="523"/>
      <c r="AZ79" s="523"/>
      <c r="BA79" s="523"/>
      <c r="BB79" s="523"/>
      <c r="BC79" s="523"/>
      <c r="BD79" s="523"/>
      <c r="BE79" s="523"/>
      <c r="BF79" s="523"/>
      <c r="BG79" s="523"/>
      <c r="BH79" s="523"/>
      <c r="BI79" s="523"/>
      <c r="BJ79" s="523"/>
      <c r="BK79" s="523"/>
      <c r="BL79" s="523"/>
      <c r="BM79" s="523"/>
      <c r="BN79" s="523"/>
      <c r="BO79" s="523"/>
      <c r="BP79" s="523"/>
      <c r="BQ79" s="523"/>
      <c r="BR79" s="523"/>
      <c r="BS79" s="523"/>
      <c r="BT79" s="523"/>
      <c r="BU79" s="523"/>
      <c r="BV79" s="523"/>
      <c r="BW79" s="523"/>
      <c r="BX79" s="523"/>
      <c r="BY79" s="523"/>
      <c r="BZ79" s="523"/>
      <c r="CA79" s="523"/>
      <c r="CB79" s="523"/>
      <c r="CC79" s="523"/>
      <c r="CD79" s="523"/>
      <c r="CE79" s="523"/>
      <c r="CF79" s="523"/>
      <c r="CG79" s="523"/>
      <c r="CH79" s="523"/>
      <c r="CI79" s="523"/>
      <c r="CJ79" s="523"/>
      <c r="CK79" s="523"/>
      <c r="CL79" s="523"/>
      <c r="CM79" s="523"/>
      <c r="CN79" s="523"/>
      <c r="CO79" s="523"/>
      <c r="CP79" s="523"/>
      <c r="CQ79" s="523"/>
      <c r="CR79" s="523"/>
      <c r="CS79" s="523"/>
      <c r="CT79" s="523"/>
      <c r="CU79" s="523"/>
      <c r="CV79" s="523"/>
      <c r="CW79" s="523"/>
      <c r="CX79" s="523"/>
      <c r="CY79" s="523"/>
      <c r="CZ79" s="523"/>
      <c r="DA79" s="523"/>
      <c r="DB79" s="523"/>
      <c r="DC79" s="523"/>
      <c r="DD79" s="523"/>
      <c r="DE79" s="523"/>
      <c r="DF79" s="523"/>
      <c r="DG79" s="523"/>
      <c r="DH79" s="523"/>
      <c r="DI79" s="523"/>
      <c r="DJ79" s="523"/>
      <c r="DK79" s="523"/>
      <c r="DL79" s="523"/>
      <c r="DM79" s="523"/>
      <c r="DN79" s="523"/>
      <c r="DO79" s="523"/>
      <c r="DP79" s="523"/>
      <c r="DQ79" s="523"/>
      <c r="DR79" s="523"/>
      <c r="DS79" s="523"/>
      <c r="DT79" s="523"/>
      <c r="DU79" s="523"/>
      <c r="DV79" s="523"/>
      <c r="DW79" s="523"/>
      <c r="DX79" s="523"/>
      <c r="DY79" s="523"/>
      <c r="DZ79" s="523"/>
      <c r="EA79" s="523"/>
      <c r="EB79" s="523"/>
      <c r="EC79" s="523"/>
      <c r="ED79" s="523"/>
      <c r="EE79" s="523"/>
      <c r="EF79" s="523"/>
      <c r="EG79" s="523"/>
      <c r="EH79" s="523"/>
      <c r="EI79" s="523"/>
      <c r="EJ79" s="523"/>
      <c r="EK79" s="523"/>
      <c r="EL79" s="523"/>
      <c r="EM79" s="523"/>
      <c r="EN79" s="523"/>
      <c r="EO79" s="523"/>
      <c r="EP79" s="523"/>
      <c r="EQ79" s="523"/>
      <c r="ER79" s="523"/>
      <c r="ES79" s="523"/>
      <c r="ET79" s="523"/>
      <c r="EU79" s="523"/>
      <c r="EV79" s="523"/>
      <c r="EW79" s="523"/>
      <c r="EX79" s="523"/>
      <c r="EY79" s="523"/>
      <c r="EZ79" s="523"/>
      <c r="FA79" s="523"/>
      <c r="FB79" s="523"/>
      <c r="FC79" s="523"/>
      <c r="FD79" s="523"/>
      <c r="FE79" s="523"/>
      <c r="FF79" s="523"/>
      <c r="FG79" s="523"/>
      <c r="FH79" s="523"/>
      <c r="FI79" s="523"/>
      <c r="FJ79" s="523"/>
      <c r="FK79" s="523"/>
      <c r="FL79" s="523"/>
      <c r="FM79" s="523"/>
      <c r="FN79" s="523"/>
      <c r="FO79" s="523"/>
      <c r="FP79" s="523"/>
      <c r="FQ79" s="523"/>
      <c r="FR79" s="523"/>
      <c r="FS79" s="523"/>
      <c r="FT79" s="523"/>
      <c r="FU79" s="523"/>
      <c r="FV79" s="523"/>
      <c r="FW79" s="523"/>
      <c r="FX79" s="523"/>
      <c r="FY79" s="523"/>
      <c r="FZ79" s="523"/>
      <c r="GA79" s="523"/>
      <c r="GB79" s="523"/>
      <c r="GC79" s="523"/>
      <c r="GD79" s="523"/>
      <c r="GE79" s="523"/>
      <c r="GF79" s="523"/>
      <c r="GG79" s="523"/>
      <c r="GH79" s="523"/>
      <c r="GI79" s="523"/>
      <c r="GJ79" s="523"/>
      <c r="GK79" s="523"/>
      <c r="GL79" s="523"/>
      <c r="GM79" s="523"/>
      <c r="GN79" s="523"/>
      <c r="GO79" s="523"/>
      <c r="GP79" s="523"/>
      <c r="GQ79" s="523"/>
      <c r="GR79" s="523"/>
      <c r="GS79" s="523"/>
      <c r="GT79" s="523"/>
      <c r="GU79" s="523"/>
      <c r="GV79" s="523"/>
      <c r="GW79" s="523"/>
      <c r="GX79" s="523"/>
      <c r="GY79" s="523"/>
      <c r="GZ79" s="523"/>
      <c r="HA79" s="523"/>
      <c r="HB79" s="523"/>
      <c r="HC79" s="523"/>
      <c r="HD79" s="523"/>
      <c r="HE79" s="523"/>
      <c r="HF79" s="523"/>
      <c r="HG79" s="523"/>
      <c r="HH79" s="523"/>
      <c r="HI79" s="523"/>
      <c r="HJ79" s="523"/>
      <c r="HK79" s="523"/>
      <c r="HL79" s="523"/>
      <c r="HM79" s="523"/>
      <c r="HN79" s="523"/>
      <c r="HO79" s="523"/>
      <c r="HP79" s="523"/>
      <c r="HQ79" s="523"/>
      <c r="HR79" s="523"/>
      <c r="HS79" s="523"/>
      <c r="HT79" s="523"/>
      <c r="HU79" s="523"/>
      <c r="HV79" s="523"/>
      <c r="HW79" s="523"/>
      <c r="HX79" s="523"/>
      <c r="HY79" s="523"/>
      <c r="HZ79" s="523"/>
      <c r="IA79" s="523"/>
      <c r="IB79" s="523"/>
      <c r="IC79" s="523"/>
      <c r="ID79" s="523"/>
      <c r="IE79" s="523"/>
      <c r="IF79" s="523"/>
      <c r="IG79" s="523"/>
      <c r="IH79" s="523"/>
      <c r="II79" s="523"/>
      <c r="IJ79" s="523"/>
      <c r="IK79" s="523"/>
      <c r="IL79" s="523"/>
      <c r="IM79" s="523"/>
      <c r="IN79" s="523"/>
      <c r="IO79" s="523"/>
      <c r="IP79" s="523"/>
      <c r="IQ79" s="523"/>
      <c r="IR79" s="523"/>
      <c r="IS79" s="523"/>
      <c r="IT79" s="523"/>
      <c r="IU79" s="523"/>
      <c r="IV79" s="527"/>
      <c r="IW79" s="527"/>
    </row>
    <row r="80" customFormat="false" ht="12" hidden="false" customHeight="true" outlineLevel="0" collapsed="false">
      <c r="A80" s="520"/>
      <c r="B80" s="33"/>
      <c r="C80" s="399"/>
      <c r="D80" s="399"/>
      <c r="E80" s="399"/>
      <c r="F80" s="399"/>
      <c r="G80" s="399"/>
      <c r="H80" s="399"/>
      <c r="I80" s="399"/>
      <c r="J80" s="399"/>
      <c r="K80" s="399"/>
      <c r="L80" s="399"/>
      <c r="M80" s="399"/>
      <c r="N80" s="399"/>
      <c r="O80" s="399"/>
      <c r="P80" s="399"/>
      <c r="Q80" s="399"/>
      <c r="R80" s="399"/>
      <c r="S80" s="399"/>
      <c r="T80" s="399"/>
      <c r="U80" s="399"/>
      <c r="V80" s="399"/>
      <c r="W80" s="399"/>
      <c r="X80" s="399"/>
      <c r="Y80" s="399"/>
      <c r="Z80" s="399"/>
      <c r="AA80" s="399"/>
      <c r="AB80" s="399"/>
      <c r="AC80" s="529"/>
      <c r="AD80" s="529"/>
      <c r="AE80" s="520"/>
      <c r="AF80" s="520"/>
      <c r="AG80" s="520"/>
      <c r="AH80" s="527"/>
      <c r="AI80" s="527"/>
      <c r="AJ80" s="527"/>
      <c r="AK80" s="527"/>
      <c r="AL80" s="527"/>
      <c r="AM80" s="527"/>
      <c r="AN80" s="527"/>
      <c r="AO80" s="527"/>
      <c r="AP80" s="527"/>
      <c r="AQ80" s="527"/>
      <c r="AR80" s="527"/>
      <c r="AS80" s="527"/>
      <c r="AT80" s="527"/>
      <c r="AU80" s="527"/>
      <c r="AV80" s="527"/>
      <c r="AW80" s="527"/>
      <c r="AX80" s="527"/>
      <c r="AY80" s="527"/>
      <c r="AZ80" s="527"/>
      <c r="BA80" s="527"/>
      <c r="BB80" s="527"/>
      <c r="BC80" s="527"/>
      <c r="BD80" s="527"/>
      <c r="BE80" s="527"/>
      <c r="BF80" s="527"/>
      <c r="BG80" s="527"/>
      <c r="BH80" s="527"/>
      <c r="BI80" s="527"/>
      <c r="BJ80" s="527"/>
      <c r="BK80" s="527"/>
      <c r="BL80" s="527"/>
      <c r="BM80" s="527"/>
      <c r="BN80" s="527"/>
      <c r="BO80" s="527"/>
      <c r="BP80" s="527"/>
      <c r="BQ80" s="527"/>
      <c r="BR80" s="527"/>
      <c r="BS80" s="527"/>
      <c r="BT80" s="527"/>
      <c r="BU80" s="527"/>
      <c r="BV80" s="527"/>
      <c r="BW80" s="527"/>
      <c r="BX80" s="527"/>
      <c r="BY80" s="527"/>
      <c r="BZ80" s="527"/>
      <c r="CA80" s="527"/>
      <c r="CB80" s="527"/>
      <c r="CC80" s="527"/>
      <c r="CD80" s="527"/>
      <c r="CE80" s="527"/>
      <c r="CF80" s="527"/>
      <c r="CG80" s="527"/>
      <c r="CH80" s="527"/>
      <c r="CI80" s="527"/>
      <c r="CJ80" s="527"/>
      <c r="CK80" s="527"/>
      <c r="CL80" s="527"/>
      <c r="CM80" s="527"/>
      <c r="CN80" s="527"/>
      <c r="CO80" s="527"/>
      <c r="CP80" s="527"/>
      <c r="CQ80" s="527"/>
      <c r="CR80" s="527"/>
      <c r="CS80" s="527"/>
      <c r="CT80" s="527"/>
      <c r="CU80" s="527"/>
      <c r="CV80" s="527"/>
      <c r="CW80" s="527"/>
      <c r="CX80" s="527"/>
      <c r="CY80" s="527"/>
      <c r="CZ80" s="527"/>
      <c r="DA80" s="527"/>
      <c r="DB80" s="527"/>
      <c r="DC80" s="527"/>
      <c r="DD80" s="527"/>
      <c r="DE80" s="527"/>
      <c r="DF80" s="527"/>
      <c r="DG80" s="527"/>
      <c r="DH80" s="527"/>
      <c r="DI80" s="527"/>
      <c r="DJ80" s="527"/>
      <c r="DK80" s="527"/>
      <c r="DL80" s="527"/>
      <c r="DM80" s="527"/>
      <c r="DN80" s="527"/>
      <c r="DO80" s="527"/>
      <c r="DP80" s="527"/>
      <c r="DQ80" s="527"/>
      <c r="DR80" s="527"/>
      <c r="DS80" s="527"/>
      <c r="DT80" s="527"/>
      <c r="DU80" s="527"/>
      <c r="DV80" s="527"/>
      <c r="DW80" s="527"/>
      <c r="DX80" s="527"/>
      <c r="DY80" s="527"/>
      <c r="DZ80" s="527"/>
      <c r="EA80" s="527"/>
      <c r="EB80" s="527"/>
      <c r="EC80" s="527"/>
      <c r="ED80" s="527"/>
      <c r="EE80" s="527"/>
      <c r="EF80" s="527"/>
      <c r="EG80" s="527"/>
      <c r="EH80" s="527"/>
      <c r="EI80" s="527"/>
      <c r="EJ80" s="527"/>
      <c r="EK80" s="527"/>
      <c r="EL80" s="527"/>
      <c r="EM80" s="527"/>
      <c r="EN80" s="527"/>
      <c r="EO80" s="527"/>
      <c r="EP80" s="527"/>
      <c r="EQ80" s="527"/>
      <c r="ER80" s="527"/>
      <c r="ES80" s="527"/>
      <c r="ET80" s="527"/>
      <c r="EU80" s="527"/>
      <c r="EV80" s="527"/>
      <c r="EW80" s="527"/>
      <c r="EX80" s="527"/>
      <c r="EY80" s="527"/>
      <c r="EZ80" s="527"/>
      <c r="FA80" s="527"/>
      <c r="FB80" s="527"/>
      <c r="FC80" s="527"/>
      <c r="FD80" s="527"/>
      <c r="FE80" s="527"/>
      <c r="FF80" s="527"/>
      <c r="FG80" s="527"/>
      <c r="FH80" s="527"/>
      <c r="FI80" s="527"/>
      <c r="FJ80" s="527"/>
      <c r="FK80" s="527"/>
      <c r="FL80" s="527"/>
      <c r="FM80" s="527"/>
      <c r="FN80" s="527"/>
      <c r="FO80" s="527"/>
      <c r="FP80" s="527"/>
      <c r="FQ80" s="527"/>
      <c r="FR80" s="527"/>
      <c r="FS80" s="527"/>
      <c r="FT80" s="527"/>
      <c r="FU80" s="527"/>
      <c r="FV80" s="527"/>
      <c r="FW80" s="527"/>
      <c r="FX80" s="527"/>
      <c r="FY80" s="527"/>
      <c r="FZ80" s="527"/>
      <c r="GA80" s="527"/>
      <c r="GB80" s="527"/>
      <c r="GC80" s="527"/>
      <c r="GD80" s="527"/>
      <c r="GE80" s="527"/>
      <c r="GF80" s="527"/>
      <c r="GG80" s="527"/>
      <c r="GH80" s="527"/>
      <c r="GI80" s="527"/>
      <c r="GJ80" s="527"/>
      <c r="GK80" s="527"/>
      <c r="GL80" s="527"/>
      <c r="GM80" s="527"/>
      <c r="GN80" s="527"/>
      <c r="GO80" s="527"/>
      <c r="GP80" s="527"/>
      <c r="GQ80" s="527"/>
      <c r="GR80" s="527"/>
      <c r="GS80" s="527"/>
      <c r="GT80" s="527"/>
      <c r="GU80" s="527"/>
      <c r="GV80" s="527"/>
      <c r="GW80" s="527"/>
      <c r="GX80" s="527"/>
      <c r="GY80" s="527"/>
      <c r="GZ80" s="527"/>
      <c r="HA80" s="527"/>
      <c r="HB80" s="527"/>
      <c r="HC80" s="527"/>
      <c r="HD80" s="527"/>
      <c r="HE80" s="527"/>
      <c r="HF80" s="527"/>
      <c r="HG80" s="527"/>
      <c r="HH80" s="527"/>
      <c r="HI80" s="527"/>
      <c r="HJ80" s="527"/>
      <c r="HK80" s="527"/>
      <c r="HL80" s="527"/>
      <c r="HM80" s="527"/>
      <c r="HN80" s="527"/>
      <c r="HO80" s="527"/>
      <c r="HP80" s="527"/>
      <c r="HQ80" s="527"/>
      <c r="HR80" s="527"/>
      <c r="HS80" s="527"/>
      <c r="HT80" s="527"/>
      <c r="HU80" s="527"/>
      <c r="HV80" s="527"/>
      <c r="HW80" s="527"/>
      <c r="HX80" s="527"/>
      <c r="HY80" s="527"/>
      <c r="HZ80" s="527"/>
      <c r="IA80" s="527"/>
      <c r="IB80" s="527"/>
      <c r="IC80" s="527"/>
      <c r="ID80" s="527"/>
      <c r="IE80" s="527"/>
      <c r="IF80" s="527"/>
      <c r="IG80" s="527"/>
      <c r="IH80" s="527"/>
      <c r="II80" s="527"/>
      <c r="IJ80" s="527"/>
      <c r="IK80" s="527"/>
      <c r="IL80" s="527"/>
      <c r="IM80" s="527"/>
      <c r="IN80" s="527"/>
      <c r="IO80" s="527"/>
      <c r="IP80" s="527"/>
      <c r="IQ80" s="527"/>
      <c r="IR80" s="527"/>
      <c r="IS80" s="527"/>
      <c r="IT80" s="527"/>
      <c r="IU80" s="527"/>
      <c r="IV80" s="527"/>
      <c r="IW80" s="527"/>
    </row>
    <row r="81" customFormat="false" ht="12" hidden="false" customHeight="true" outlineLevel="0" collapsed="false">
      <c r="A81" s="426" t="s">
        <v>276</v>
      </c>
      <c r="B81" s="33"/>
      <c r="C81" s="33"/>
      <c r="D81" s="530"/>
      <c r="E81" s="530"/>
      <c r="F81" s="530"/>
      <c r="G81" s="530"/>
      <c r="H81" s="530"/>
      <c r="I81" s="530"/>
      <c r="J81" s="530"/>
      <c r="K81" s="530"/>
      <c r="L81" s="530"/>
      <c r="M81" s="530"/>
      <c r="N81" s="530"/>
      <c r="O81" s="530"/>
      <c r="P81" s="530"/>
      <c r="Q81" s="530"/>
      <c r="R81" s="530"/>
      <c r="S81" s="530"/>
      <c r="T81" s="530"/>
      <c r="U81" s="530"/>
      <c r="V81" s="530"/>
      <c r="W81" s="530"/>
      <c r="X81" s="530"/>
      <c r="Y81" s="530"/>
      <c r="Z81" s="530"/>
      <c r="AA81" s="530"/>
      <c r="AB81" s="530"/>
      <c r="AC81" s="520"/>
      <c r="AD81" s="520"/>
      <c r="AE81" s="522"/>
      <c r="AF81" s="522"/>
      <c r="AG81" s="522"/>
      <c r="AH81" s="523"/>
      <c r="AI81" s="523"/>
      <c r="AJ81" s="523"/>
      <c r="AK81" s="523"/>
      <c r="AL81" s="523"/>
      <c r="AM81" s="523"/>
      <c r="AN81" s="523"/>
      <c r="AO81" s="523"/>
      <c r="AP81" s="523"/>
      <c r="AQ81" s="523"/>
      <c r="AR81" s="523"/>
      <c r="AS81" s="523"/>
      <c r="AT81" s="523"/>
      <c r="AU81" s="523"/>
      <c r="AV81" s="523"/>
      <c r="AW81" s="523"/>
      <c r="AX81" s="523"/>
      <c r="AY81" s="523"/>
      <c r="AZ81" s="523"/>
      <c r="BA81" s="523"/>
      <c r="BB81" s="523"/>
      <c r="BC81" s="523"/>
      <c r="BD81" s="523"/>
      <c r="BE81" s="523"/>
      <c r="BF81" s="523"/>
      <c r="BG81" s="523"/>
      <c r="BH81" s="523"/>
      <c r="BI81" s="523"/>
      <c r="BJ81" s="523"/>
      <c r="BK81" s="523"/>
      <c r="BL81" s="523"/>
      <c r="BM81" s="523"/>
      <c r="BN81" s="523"/>
      <c r="BO81" s="523"/>
      <c r="BP81" s="523"/>
      <c r="BQ81" s="523"/>
      <c r="BR81" s="523"/>
      <c r="BS81" s="523"/>
      <c r="BT81" s="523"/>
      <c r="BU81" s="523"/>
      <c r="BV81" s="523"/>
      <c r="BW81" s="523"/>
      <c r="BX81" s="523"/>
      <c r="BY81" s="523"/>
      <c r="BZ81" s="523"/>
      <c r="CA81" s="523"/>
      <c r="CB81" s="523"/>
      <c r="CC81" s="523"/>
      <c r="CD81" s="523"/>
      <c r="CE81" s="523"/>
      <c r="CF81" s="523"/>
      <c r="CG81" s="523"/>
      <c r="CH81" s="523"/>
      <c r="CI81" s="523"/>
      <c r="CJ81" s="523"/>
      <c r="CK81" s="523"/>
      <c r="CL81" s="523"/>
      <c r="CM81" s="523"/>
      <c r="CN81" s="523"/>
      <c r="CO81" s="523"/>
      <c r="CP81" s="523"/>
      <c r="CQ81" s="523"/>
      <c r="CR81" s="523"/>
      <c r="CS81" s="523"/>
      <c r="CT81" s="523"/>
      <c r="CU81" s="523"/>
      <c r="CV81" s="523"/>
      <c r="CW81" s="523"/>
      <c r="CX81" s="523"/>
      <c r="CY81" s="523"/>
      <c r="CZ81" s="523"/>
      <c r="DA81" s="523"/>
      <c r="DB81" s="523"/>
      <c r="DC81" s="523"/>
      <c r="DD81" s="523"/>
      <c r="DE81" s="523"/>
      <c r="DF81" s="523"/>
      <c r="DG81" s="523"/>
      <c r="DH81" s="523"/>
      <c r="DI81" s="523"/>
      <c r="DJ81" s="523"/>
      <c r="DK81" s="523"/>
      <c r="DL81" s="523"/>
      <c r="DM81" s="523"/>
      <c r="DN81" s="523"/>
      <c r="DO81" s="523"/>
      <c r="DP81" s="523"/>
      <c r="DQ81" s="523"/>
      <c r="DR81" s="523"/>
      <c r="DS81" s="523"/>
      <c r="DT81" s="523"/>
      <c r="DU81" s="523"/>
      <c r="DV81" s="523"/>
      <c r="DW81" s="523"/>
      <c r="DX81" s="523"/>
      <c r="DY81" s="523"/>
      <c r="DZ81" s="523"/>
      <c r="EA81" s="523"/>
      <c r="EB81" s="523"/>
      <c r="EC81" s="523"/>
      <c r="ED81" s="523"/>
      <c r="EE81" s="523"/>
      <c r="EF81" s="523"/>
      <c r="EG81" s="523"/>
      <c r="EH81" s="523"/>
      <c r="EI81" s="523"/>
      <c r="EJ81" s="523"/>
      <c r="EK81" s="523"/>
      <c r="EL81" s="523"/>
      <c r="EM81" s="523"/>
      <c r="EN81" s="523"/>
      <c r="EO81" s="523"/>
      <c r="EP81" s="523"/>
      <c r="EQ81" s="523"/>
      <c r="ER81" s="523"/>
      <c r="ES81" s="523"/>
      <c r="ET81" s="523"/>
      <c r="EU81" s="523"/>
      <c r="EV81" s="523"/>
      <c r="EW81" s="523"/>
      <c r="EX81" s="523"/>
      <c r="EY81" s="523"/>
      <c r="EZ81" s="523"/>
      <c r="FA81" s="523"/>
      <c r="FB81" s="523"/>
      <c r="FC81" s="523"/>
      <c r="FD81" s="523"/>
      <c r="FE81" s="523"/>
      <c r="FF81" s="523"/>
      <c r="FG81" s="523"/>
      <c r="FH81" s="523"/>
      <c r="FI81" s="523"/>
      <c r="FJ81" s="523"/>
      <c r="FK81" s="523"/>
      <c r="FL81" s="523"/>
      <c r="FM81" s="523"/>
      <c r="FN81" s="523"/>
      <c r="FO81" s="523"/>
      <c r="FP81" s="523"/>
      <c r="FQ81" s="523"/>
      <c r="FR81" s="523"/>
      <c r="FS81" s="523"/>
      <c r="FT81" s="523"/>
      <c r="FU81" s="523"/>
      <c r="FV81" s="523"/>
      <c r="FW81" s="523"/>
      <c r="FX81" s="523"/>
      <c r="FY81" s="523"/>
      <c r="FZ81" s="523"/>
      <c r="GA81" s="523"/>
      <c r="GB81" s="523"/>
      <c r="GC81" s="523"/>
      <c r="GD81" s="523"/>
      <c r="GE81" s="523"/>
      <c r="GF81" s="523"/>
      <c r="GG81" s="523"/>
      <c r="GH81" s="523"/>
      <c r="GI81" s="523"/>
      <c r="GJ81" s="523"/>
      <c r="GK81" s="523"/>
      <c r="GL81" s="523"/>
      <c r="GM81" s="523"/>
      <c r="GN81" s="523"/>
      <c r="GO81" s="523"/>
      <c r="GP81" s="523"/>
      <c r="GQ81" s="523"/>
      <c r="GR81" s="523"/>
      <c r="GS81" s="523"/>
      <c r="GT81" s="523"/>
      <c r="GU81" s="523"/>
      <c r="GV81" s="523"/>
      <c r="GW81" s="523"/>
      <c r="GX81" s="523"/>
      <c r="GY81" s="523"/>
      <c r="GZ81" s="523"/>
      <c r="HA81" s="523"/>
      <c r="HB81" s="523"/>
      <c r="HC81" s="523"/>
      <c r="HD81" s="523"/>
      <c r="HE81" s="523"/>
      <c r="HF81" s="523"/>
      <c r="HG81" s="523"/>
      <c r="HH81" s="523"/>
      <c r="HI81" s="523"/>
      <c r="HJ81" s="523"/>
      <c r="HK81" s="523"/>
      <c r="HL81" s="523"/>
      <c r="HM81" s="523"/>
      <c r="HN81" s="523"/>
      <c r="HO81" s="523"/>
      <c r="HP81" s="523"/>
      <c r="HQ81" s="523"/>
      <c r="HR81" s="523"/>
      <c r="HS81" s="523"/>
      <c r="HT81" s="523"/>
      <c r="HU81" s="523"/>
      <c r="HV81" s="523"/>
      <c r="HW81" s="523"/>
      <c r="HX81" s="523"/>
      <c r="HY81" s="523"/>
      <c r="HZ81" s="523"/>
      <c r="IA81" s="523"/>
      <c r="IB81" s="523"/>
      <c r="IC81" s="523"/>
      <c r="ID81" s="523"/>
      <c r="IE81" s="523"/>
      <c r="IF81" s="523"/>
      <c r="IG81" s="523"/>
      <c r="IH81" s="523"/>
      <c r="II81" s="523"/>
      <c r="IJ81" s="523"/>
      <c r="IK81" s="523"/>
      <c r="IL81" s="523"/>
      <c r="IM81" s="523"/>
      <c r="IN81" s="523"/>
      <c r="IO81" s="523"/>
      <c r="IP81" s="523"/>
      <c r="IQ81" s="523"/>
      <c r="IR81" s="523"/>
      <c r="IS81" s="523"/>
      <c r="IT81" s="523"/>
      <c r="IU81" s="523"/>
      <c r="IV81" s="523"/>
      <c r="IW81" s="524"/>
    </row>
    <row r="82" customFormat="false" ht="12" hidden="false" customHeight="true" outlineLevel="0" collapsed="false">
      <c r="A82" s="399" t="s">
        <v>277</v>
      </c>
      <c r="B82" s="531" t="e">
        <f aca="false">B19-B12</f>
        <v>#VALUE!</v>
      </c>
      <c r="C82" s="531" t="e">
        <f aca="false">C19-C12</f>
        <v>#VALUE!</v>
      </c>
      <c r="D82" s="531" t="e">
        <f aca="false">D19-D12</f>
        <v>#VALUE!</v>
      </c>
      <c r="E82" s="531" t="n">
        <f aca="false">E19</f>
        <v>40356.3579405432</v>
      </c>
      <c r="F82" s="531" t="n">
        <f aca="false">F19</f>
        <v>42456.5361295705</v>
      </c>
      <c r="G82" s="531" t="n">
        <f aca="false">G19</f>
        <v>43334.3910796832</v>
      </c>
      <c r="H82" s="531" t="n">
        <f aca="false">H19</f>
        <v>44229.9908425545</v>
      </c>
      <c r="I82" s="531" t="n">
        <f aca="false">I19</f>
        <v>45145.1015900716</v>
      </c>
      <c r="J82" s="531" t="n">
        <f aca="false">J19</f>
        <v>46080.6184770002</v>
      </c>
      <c r="K82" s="531" t="n">
        <f aca="false">K19</f>
        <v>47036.6717992071</v>
      </c>
      <c r="L82" s="531" t="n">
        <f aca="false">L19</f>
        <v>47672.8262721201</v>
      </c>
      <c r="M82" s="531" t="n">
        <f aca="false">M19</f>
        <v>48320.1462018541</v>
      </c>
      <c r="N82" s="531" t="n">
        <f aca="false">N19</f>
        <v>48976.8419619276</v>
      </c>
      <c r="O82" s="531" t="n">
        <f aca="false">O19</f>
        <v>49643.0664592496</v>
      </c>
      <c r="P82" s="531" t="n">
        <f aca="false">P19</f>
        <v>50318.9751114588</v>
      </c>
      <c r="Q82" s="531" t="n">
        <f aca="false">Q19</f>
        <v>51114.9099854181</v>
      </c>
      <c r="R82" s="531" t="n">
        <f aca="false">R19</f>
        <v>51923.9278379467</v>
      </c>
      <c r="S82" s="531" t="n">
        <f aca="false">S19</f>
        <v>52746.2579358911</v>
      </c>
      <c r="T82" s="531" t="n">
        <f aca="false">T19</f>
        <v>53582.133956162</v>
      </c>
      <c r="U82" s="531" t="n">
        <f aca="false">U19</f>
        <v>54431.7940807213</v>
      </c>
      <c r="V82" s="525"/>
      <c r="W82" s="525"/>
      <c r="X82" s="525"/>
      <c r="Y82" s="525"/>
      <c r="Z82" s="525"/>
      <c r="AA82" s="525"/>
      <c r="AB82" s="525"/>
      <c r="AC82" s="520"/>
      <c r="AD82" s="520"/>
      <c r="AE82" s="522"/>
      <c r="AF82" s="522"/>
      <c r="AG82" s="522"/>
      <c r="AH82" s="523"/>
      <c r="AI82" s="523"/>
      <c r="AJ82" s="523"/>
      <c r="AK82" s="523"/>
      <c r="AL82" s="523"/>
      <c r="AM82" s="523"/>
      <c r="AN82" s="523"/>
      <c r="AO82" s="523"/>
      <c r="AP82" s="523"/>
      <c r="AQ82" s="523"/>
      <c r="AR82" s="523"/>
      <c r="AS82" s="523"/>
      <c r="AT82" s="523"/>
      <c r="AU82" s="523"/>
      <c r="AV82" s="523"/>
      <c r="AW82" s="523"/>
      <c r="AX82" s="523"/>
      <c r="AY82" s="523"/>
      <c r="AZ82" s="523"/>
      <c r="BA82" s="523"/>
      <c r="BB82" s="523"/>
      <c r="BC82" s="523"/>
      <c r="BD82" s="523"/>
      <c r="BE82" s="523"/>
      <c r="BF82" s="523"/>
      <c r="BG82" s="523"/>
      <c r="BH82" s="523"/>
      <c r="BI82" s="523"/>
      <c r="BJ82" s="523"/>
      <c r="BK82" s="523"/>
      <c r="BL82" s="523"/>
      <c r="BM82" s="523"/>
      <c r="BN82" s="523"/>
      <c r="BO82" s="523"/>
      <c r="BP82" s="523"/>
      <c r="BQ82" s="523"/>
      <c r="BR82" s="523"/>
      <c r="BS82" s="523"/>
      <c r="BT82" s="523"/>
      <c r="BU82" s="523"/>
      <c r="BV82" s="523"/>
      <c r="BW82" s="523"/>
      <c r="BX82" s="523"/>
      <c r="BY82" s="523"/>
      <c r="BZ82" s="523"/>
      <c r="CA82" s="523"/>
      <c r="CB82" s="523"/>
      <c r="CC82" s="523"/>
      <c r="CD82" s="523"/>
      <c r="CE82" s="523"/>
      <c r="CF82" s="523"/>
      <c r="CG82" s="523"/>
      <c r="CH82" s="523"/>
      <c r="CI82" s="523"/>
      <c r="CJ82" s="523"/>
      <c r="CK82" s="523"/>
      <c r="CL82" s="523"/>
      <c r="CM82" s="523"/>
      <c r="CN82" s="523"/>
      <c r="CO82" s="523"/>
      <c r="CP82" s="523"/>
      <c r="CQ82" s="523"/>
      <c r="CR82" s="523"/>
      <c r="CS82" s="523"/>
      <c r="CT82" s="523"/>
      <c r="CU82" s="523"/>
      <c r="CV82" s="523"/>
      <c r="CW82" s="523"/>
      <c r="CX82" s="523"/>
      <c r="CY82" s="523"/>
      <c r="CZ82" s="523"/>
      <c r="DA82" s="523"/>
      <c r="DB82" s="523"/>
      <c r="DC82" s="523"/>
      <c r="DD82" s="523"/>
      <c r="DE82" s="523"/>
      <c r="DF82" s="523"/>
      <c r="DG82" s="523"/>
      <c r="DH82" s="523"/>
      <c r="DI82" s="523"/>
      <c r="DJ82" s="523"/>
      <c r="DK82" s="523"/>
      <c r="DL82" s="523"/>
      <c r="DM82" s="523"/>
      <c r="DN82" s="523"/>
      <c r="DO82" s="523"/>
      <c r="DP82" s="523"/>
      <c r="DQ82" s="523"/>
      <c r="DR82" s="523"/>
      <c r="DS82" s="523"/>
      <c r="DT82" s="523"/>
      <c r="DU82" s="523"/>
      <c r="DV82" s="523"/>
      <c r="DW82" s="523"/>
      <c r="DX82" s="523"/>
      <c r="DY82" s="523"/>
      <c r="DZ82" s="523"/>
      <c r="EA82" s="523"/>
      <c r="EB82" s="523"/>
      <c r="EC82" s="523"/>
      <c r="ED82" s="523"/>
      <c r="EE82" s="523"/>
      <c r="EF82" s="523"/>
      <c r="EG82" s="523"/>
      <c r="EH82" s="523"/>
      <c r="EI82" s="523"/>
      <c r="EJ82" s="523"/>
      <c r="EK82" s="523"/>
      <c r="EL82" s="523"/>
      <c r="EM82" s="523"/>
      <c r="EN82" s="523"/>
      <c r="EO82" s="523"/>
      <c r="EP82" s="523"/>
      <c r="EQ82" s="523"/>
      <c r="ER82" s="523"/>
      <c r="ES82" s="523"/>
      <c r="ET82" s="523"/>
      <c r="EU82" s="523"/>
      <c r="EV82" s="523"/>
      <c r="EW82" s="523"/>
      <c r="EX82" s="523"/>
      <c r="EY82" s="523"/>
      <c r="EZ82" s="523"/>
      <c r="FA82" s="523"/>
      <c r="FB82" s="523"/>
      <c r="FC82" s="523"/>
      <c r="FD82" s="523"/>
      <c r="FE82" s="523"/>
      <c r="FF82" s="523"/>
      <c r="FG82" s="523"/>
      <c r="FH82" s="523"/>
      <c r="FI82" s="523"/>
      <c r="FJ82" s="523"/>
      <c r="FK82" s="523"/>
      <c r="FL82" s="523"/>
      <c r="FM82" s="523"/>
      <c r="FN82" s="523"/>
      <c r="FO82" s="523"/>
      <c r="FP82" s="523"/>
      <c r="FQ82" s="523"/>
      <c r="FR82" s="523"/>
      <c r="FS82" s="523"/>
      <c r="FT82" s="523"/>
      <c r="FU82" s="523"/>
      <c r="FV82" s="523"/>
      <c r="FW82" s="523"/>
      <c r="FX82" s="523"/>
      <c r="FY82" s="523"/>
      <c r="FZ82" s="523"/>
      <c r="GA82" s="523"/>
      <c r="GB82" s="523"/>
      <c r="GC82" s="523"/>
      <c r="GD82" s="523"/>
      <c r="GE82" s="523"/>
      <c r="GF82" s="523"/>
      <c r="GG82" s="523"/>
      <c r="GH82" s="523"/>
      <c r="GI82" s="523"/>
      <c r="GJ82" s="523"/>
      <c r="GK82" s="523"/>
      <c r="GL82" s="523"/>
      <c r="GM82" s="523"/>
      <c r="GN82" s="523"/>
      <c r="GO82" s="523"/>
      <c r="GP82" s="523"/>
      <c r="GQ82" s="523"/>
      <c r="GR82" s="523"/>
      <c r="GS82" s="523"/>
      <c r="GT82" s="523"/>
      <c r="GU82" s="523"/>
      <c r="GV82" s="523"/>
      <c r="GW82" s="523"/>
      <c r="GX82" s="523"/>
      <c r="GY82" s="523"/>
      <c r="GZ82" s="523"/>
      <c r="HA82" s="523"/>
      <c r="HB82" s="523"/>
      <c r="HC82" s="523"/>
      <c r="HD82" s="523"/>
      <c r="HE82" s="523"/>
      <c r="HF82" s="523"/>
      <c r="HG82" s="523"/>
      <c r="HH82" s="523"/>
      <c r="HI82" s="523"/>
      <c r="HJ82" s="523"/>
      <c r="HK82" s="523"/>
      <c r="HL82" s="523"/>
      <c r="HM82" s="523"/>
      <c r="HN82" s="523"/>
      <c r="HO82" s="523"/>
      <c r="HP82" s="523"/>
      <c r="HQ82" s="523"/>
      <c r="HR82" s="523"/>
      <c r="HS82" s="523"/>
      <c r="HT82" s="523"/>
      <c r="HU82" s="523"/>
      <c r="HV82" s="523"/>
      <c r="HW82" s="523"/>
      <c r="HX82" s="523"/>
      <c r="HY82" s="523"/>
      <c r="HZ82" s="523"/>
      <c r="IA82" s="523"/>
      <c r="IB82" s="523"/>
      <c r="IC82" s="523"/>
      <c r="ID82" s="523"/>
      <c r="IE82" s="523"/>
      <c r="IF82" s="523"/>
      <c r="IG82" s="523"/>
      <c r="IH82" s="523"/>
      <c r="II82" s="523"/>
      <c r="IJ82" s="523"/>
      <c r="IK82" s="523"/>
      <c r="IL82" s="523"/>
      <c r="IM82" s="523"/>
      <c r="IN82" s="523"/>
      <c r="IO82" s="523"/>
      <c r="IP82" s="523"/>
      <c r="IQ82" s="523"/>
      <c r="IR82" s="523"/>
      <c r="IS82" s="523"/>
      <c r="IT82" s="523"/>
      <c r="IU82" s="523"/>
      <c r="IV82" s="523"/>
      <c r="IW82" s="524"/>
    </row>
    <row r="83" customFormat="false" ht="12" hidden="false" customHeight="true" outlineLevel="0" collapsed="false">
      <c r="A83" s="399" t="s">
        <v>96</v>
      </c>
      <c r="B83" s="526" t="n">
        <f aca="false">Assumptions!$H$41</f>
        <v>0.012</v>
      </c>
      <c r="C83" s="526" t="n">
        <f aca="false">Assumptions!$H$41</f>
        <v>0.012</v>
      </c>
      <c r="D83" s="526" t="n">
        <f aca="false">Assumptions!$H$41</f>
        <v>0.012</v>
      </c>
      <c r="E83" s="526" t="n">
        <f aca="false">Assumptions!$H$41</f>
        <v>0.012</v>
      </c>
      <c r="F83" s="526" t="n">
        <f aca="false">Assumptions!$H$41</f>
        <v>0.012</v>
      </c>
      <c r="G83" s="526" t="n">
        <f aca="false">Assumptions!$H$41</f>
        <v>0.012</v>
      </c>
      <c r="H83" s="526" t="n">
        <f aca="false">Assumptions!$H$41</f>
        <v>0.012</v>
      </c>
      <c r="I83" s="526" t="n">
        <f aca="false">Assumptions!$H$41</f>
        <v>0.012</v>
      </c>
      <c r="J83" s="526" t="n">
        <f aca="false">Assumptions!$H$41</f>
        <v>0.012</v>
      </c>
      <c r="K83" s="526" t="n">
        <f aca="false">Assumptions!$H$41</f>
        <v>0.012</v>
      </c>
      <c r="L83" s="526" t="n">
        <f aca="false">Assumptions!$H$41</f>
        <v>0.012</v>
      </c>
      <c r="M83" s="526" t="n">
        <f aca="false">Assumptions!$H$41</f>
        <v>0.012</v>
      </c>
      <c r="N83" s="526" t="n">
        <f aca="false">Assumptions!$H$41</f>
        <v>0.012</v>
      </c>
      <c r="O83" s="526" t="n">
        <f aca="false">Assumptions!$H$41</f>
        <v>0.012</v>
      </c>
      <c r="P83" s="526" t="n">
        <f aca="false">Assumptions!$H$41</f>
        <v>0.012</v>
      </c>
      <c r="Q83" s="526" t="n">
        <f aca="false">Assumptions!$H$41</f>
        <v>0.012</v>
      </c>
      <c r="R83" s="526" t="n">
        <f aca="false">Assumptions!$H$41</f>
        <v>0.012</v>
      </c>
      <c r="S83" s="526" t="n">
        <f aca="false">Assumptions!$H$41</f>
        <v>0.012</v>
      </c>
      <c r="T83" s="526" t="n">
        <f aca="false">Assumptions!$H$41</f>
        <v>0.012</v>
      </c>
      <c r="U83" s="526" t="n">
        <f aca="false">Assumptions!$H$41</f>
        <v>0.012</v>
      </c>
      <c r="V83" s="526"/>
      <c r="W83" s="526"/>
      <c r="X83" s="526"/>
      <c r="Y83" s="526"/>
      <c r="Z83" s="526"/>
      <c r="AA83" s="526"/>
      <c r="AB83" s="526"/>
      <c r="AC83" s="520"/>
      <c r="AD83" s="520"/>
      <c r="AE83" s="522"/>
      <c r="AF83" s="522"/>
      <c r="AG83" s="522"/>
      <c r="AH83" s="523"/>
      <c r="AI83" s="523"/>
      <c r="AJ83" s="523"/>
      <c r="AK83" s="523"/>
      <c r="AL83" s="523"/>
      <c r="AM83" s="523"/>
      <c r="AN83" s="523"/>
      <c r="AO83" s="523"/>
      <c r="AP83" s="523"/>
      <c r="AQ83" s="523"/>
      <c r="AR83" s="523"/>
      <c r="AS83" s="523"/>
      <c r="AT83" s="523"/>
      <c r="AU83" s="523"/>
      <c r="AV83" s="523"/>
      <c r="AW83" s="523"/>
      <c r="AX83" s="523"/>
      <c r="AY83" s="523"/>
      <c r="AZ83" s="523"/>
      <c r="BA83" s="523"/>
      <c r="BB83" s="523"/>
      <c r="BC83" s="523"/>
      <c r="BD83" s="523"/>
      <c r="BE83" s="523"/>
      <c r="BF83" s="523"/>
      <c r="BG83" s="523"/>
      <c r="BH83" s="523"/>
      <c r="BI83" s="523"/>
      <c r="BJ83" s="523"/>
      <c r="BK83" s="523"/>
      <c r="BL83" s="523"/>
      <c r="BM83" s="523"/>
      <c r="BN83" s="523"/>
      <c r="BO83" s="523"/>
      <c r="BP83" s="523"/>
      <c r="BQ83" s="523"/>
      <c r="BR83" s="523"/>
      <c r="BS83" s="523"/>
      <c r="BT83" s="523"/>
      <c r="BU83" s="523"/>
      <c r="BV83" s="523"/>
      <c r="BW83" s="523"/>
      <c r="BX83" s="523"/>
      <c r="BY83" s="523"/>
      <c r="BZ83" s="523"/>
      <c r="CA83" s="523"/>
      <c r="CB83" s="523"/>
      <c r="CC83" s="523"/>
      <c r="CD83" s="523"/>
      <c r="CE83" s="523"/>
      <c r="CF83" s="523"/>
      <c r="CG83" s="523"/>
      <c r="CH83" s="523"/>
      <c r="CI83" s="523"/>
      <c r="CJ83" s="523"/>
      <c r="CK83" s="523"/>
      <c r="CL83" s="523"/>
      <c r="CM83" s="523"/>
      <c r="CN83" s="523"/>
      <c r="CO83" s="523"/>
      <c r="CP83" s="523"/>
      <c r="CQ83" s="523"/>
      <c r="CR83" s="523"/>
      <c r="CS83" s="523"/>
      <c r="CT83" s="523"/>
      <c r="CU83" s="523"/>
      <c r="CV83" s="523"/>
      <c r="CW83" s="523"/>
      <c r="CX83" s="523"/>
      <c r="CY83" s="523"/>
      <c r="CZ83" s="523"/>
      <c r="DA83" s="523"/>
      <c r="DB83" s="523"/>
      <c r="DC83" s="523"/>
      <c r="DD83" s="523"/>
      <c r="DE83" s="523"/>
      <c r="DF83" s="523"/>
      <c r="DG83" s="523"/>
      <c r="DH83" s="523"/>
      <c r="DI83" s="523"/>
      <c r="DJ83" s="523"/>
      <c r="DK83" s="523"/>
      <c r="DL83" s="523"/>
      <c r="DM83" s="523"/>
      <c r="DN83" s="523"/>
      <c r="DO83" s="523"/>
      <c r="DP83" s="523"/>
      <c r="DQ83" s="523"/>
      <c r="DR83" s="523"/>
      <c r="DS83" s="523"/>
      <c r="DT83" s="523"/>
      <c r="DU83" s="523"/>
      <c r="DV83" s="523"/>
      <c r="DW83" s="523"/>
      <c r="DX83" s="523"/>
      <c r="DY83" s="523"/>
      <c r="DZ83" s="523"/>
      <c r="EA83" s="523"/>
      <c r="EB83" s="523"/>
      <c r="EC83" s="523"/>
      <c r="ED83" s="523"/>
      <c r="EE83" s="523"/>
      <c r="EF83" s="523"/>
      <c r="EG83" s="523"/>
      <c r="EH83" s="523"/>
      <c r="EI83" s="523"/>
      <c r="EJ83" s="523"/>
      <c r="EK83" s="523"/>
      <c r="EL83" s="523"/>
      <c r="EM83" s="523"/>
      <c r="EN83" s="523"/>
      <c r="EO83" s="523"/>
      <c r="EP83" s="523"/>
      <c r="EQ83" s="523"/>
      <c r="ER83" s="523"/>
      <c r="ES83" s="523"/>
      <c r="ET83" s="523"/>
      <c r="EU83" s="523"/>
      <c r="EV83" s="523"/>
      <c r="EW83" s="523"/>
      <c r="EX83" s="523"/>
      <c r="EY83" s="523"/>
      <c r="EZ83" s="523"/>
      <c r="FA83" s="523"/>
      <c r="FB83" s="523"/>
      <c r="FC83" s="523"/>
      <c r="FD83" s="523"/>
      <c r="FE83" s="523"/>
      <c r="FF83" s="523"/>
      <c r="FG83" s="523"/>
      <c r="FH83" s="523"/>
      <c r="FI83" s="523"/>
      <c r="FJ83" s="523"/>
      <c r="FK83" s="523"/>
      <c r="FL83" s="523"/>
      <c r="FM83" s="523"/>
      <c r="FN83" s="523"/>
      <c r="FO83" s="523"/>
      <c r="FP83" s="523"/>
      <c r="FQ83" s="523"/>
      <c r="FR83" s="523"/>
      <c r="FS83" s="523"/>
      <c r="FT83" s="523"/>
      <c r="FU83" s="523"/>
      <c r="FV83" s="523"/>
      <c r="FW83" s="523"/>
      <c r="FX83" s="523"/>
      <c r="FY83" s="523"/>
      <c r="FZ83" s="523"/>
      <c r="GA83" s="523"/>
      <c r="GB83" s="523"/>
      <c r="GC83" s="523"/>
      <c r="GD83" s="523"/>
      <c r="GE83" s="523"/>
      <c r="GF83" s="523"/>
      <c r="GG83" s="523"/>
      <c r="GH83" s="523"/>
      <c r="GI83" s="523"/>
      <c r="GJ83" s="523"/>
      <c r="GK83" s="523"/>
      <c r="GL83" s="523"/>
      <c r="GM83" s="523"/>
      <c r="GN83" s="523"/>
      <c r="GO83" s="523"/>
      <c r="GP83" s="523"/>
      <c r="GQ83" s="523"/>
      <c r="GR83" s="523"/>
      <c r="GS83" s="523"/>
      <c r="GT83" s="523"/>
      <c r="GU83" s="523"/>
      <c r="GV83" s="523"/>
      <c r="GW83" s="523"/>
      <c r="GX83" s="523"/>
      <c r="GY83" s="523"/>
      <c r="GZ83" s="523"/>
      <c r="HA83" s="523"/>
      <c r="HB83" s="523"/>
      <c r="HC83" s="523"/>
      <c r="HD83" s="523"/>
      <c r="HE83" s="523"/>
      <c r="HF83" s="523"/>
      <c r="HG83" s="523"/>
      <c r="HH83" s="523"/>
      <c r="HI83" s="523"/>
      <c r="HJ83" s="523"/>
      <c r="HK83" s="523"/>
      <c r="HL83" s="523"/>
      <c r="HM83" s="523"/>
      <c r="HN83" s="523"/>
      <c r="HO83" s="523"/>
      <c r="HP83" s="523"/>
      <c r="HQ83" s="523"/>
      <c r="HR83" s="523"/>
      <c r="HS83" s="523"/>
      <c r="HT83" s="523"/>
      <c r="HU83" s="523"/>
      <c r="HV83" s="523"/>
      <c r="HW83" s="523"/>
      <c r="HX83" s="523"/>
      <c r="HY83" s="523"/>
      <c r="HZ83" s="523"/>
      <c r="IA83" s="523"/>
      <c r="IB83" s="523"/>
      <c r="IC83" s="523"/>
      <c r="ID83" s="523"/>
      <c r="IE83" s="523"/>
      <c r="IF83" s="523"/>
      <c r="IG83" s="523"/>
      <c r="IH83" s="523"/>
      <c r="II83" s="523"/>
      <c r="IJ83" s="523"/>
      <c r="IK83" s="523"/>
      <c r="IL83" s="523"/>
      <c r="IM83" s="523"/>
      <c r="IN83" s="523"/>
      <c r="IO83" s="523"/>
      <c r="IP83" s="523"/>
      <c r="IQ83" s="523"/>
      <c r="IR83" s="523"/>
      <c r="IS83" s="523"/>
      <c r="IT83" s="523"/>
      <c r="IU83" s="523"/>
      <c r="IV83" s="523"/>
      <c r="IW83" s="524"/>
    </row>
    <row r="84" customFormat="false" ht="12" hidden="false" customHeight="true" outlineLevel="0" collapsed="false">
      <c r="A84" s="399" t="s">
        <v>278</v>
      </c>
      <c r="B84" s="26" t="e">
        <f aca="false">B82*B83</f>
        <v>#VALUE!</v>
      </c>
      <c r="C84" s="26" t="e">
        <f aca="false">C82*C83</f>
        <v>#VALUE!</v>
      </c>
      <c r="D84" s="26" t="e">
        <f aca="false">D82*D83</f>
        <v>#VALUE!</v>
      </c>
      <c r="E84" s="26" t="n">
        <f aca="false">E82*E83</f>
        <v>484.276295286518</v>
      </c>
      <c r="F84" s="26" t="n">
        <f aca="false">F82*F83</f>
        <v>509.478433554846</v>
      </c>
      <c r="G84" s="26" t="n">
        <f aca="false">G82*G83</f>
        <v>520.012692956198</v>
      </c>
      <c r="H84" s="26" t="n">
        <f aca="false">H82*H83</f>
        <v>530.759890110653</v>
      </c>
      <c r="I84" s="26" t="n">
        <f aca="false">I82*I83</f>
        <v>541.741219080859</v>
      </c>
      <c r="J84" s="26" t="n">
        <f aca="false">J82*J83</f>
        <v>552.967421724003</v>
      </c>
      <c r="K84" s="26" t="n">
        <f aca="false">K82*K83</f>
        <v>564.440061590485</v>
      </c>
      <c r="L84" s="26" t="n">
        <f aca="false">L82*L83</f>
        <v>572.073915265441</v>
      </c>
      <c r="M84" s="26" t="n">
        <f aca="false">M82*M83</f>
        <v>579.841754422249</v>
      </c>
      <c r="N84" s="26" t="n">
        <f aca="false">N82*N83</f>
        <v>587.722103543132</v>
      </c>
      <c r="O84" s="26" t="n">
        <f aca="false">O82*O83</f>
        <v>595.716797510995</v>
      </c>
      <c r="P84" s="26" t="n">
        <f aca="false">P82*P83</f>
        <v>603.827701337506</v>
      </c>
      <c r="Q84" s="26" t="n">
        <f aca="false">Q82*Q83</f>
        <v>613.378919825017</v>
      </c>
      <c r="R84" s="26" t="n">
        <f aca="false">R82*R83</f>
        <v>623.087134055361</v>
      </c>
      <c r="S84" s="26" t="n">
        <f aca="false">S82*S83</f>
        <v>632.955095230693</v>
      </c>
      <c r="T84" s="26" t="n">
        <f aca="false">T82*T83</f>
        <v>642.985607473944</v>
      </c>
      <c r="U84" s="26" t="n">
        <f aca="false">U82*U83</f>
        <v>653.181528968656</v>
      </c>
      <c r="V84" s="528"/>
      <c r="W84" s="528"/>
      <c r="X84" s="528"/>
      <c r="Y84" s="528"/>
      <c r="Z84" s="528"/>
      <c r="AA84" s="528"/>
      <c r="AB84" s="528"/>
      <c r="AC84" s="520"/>
      <c r="AD84" s="520"/>
      <c r="AE84" s="522"/>
      <c r="AF84" s="522"/>
      <c r="AG84" s="522"/>
      <c r="AH84" s="523"/>
      <c r="AI84" s="523"/>
      <c r="AJ84" s="523"/>
      <c r="AK84" s="523"/>
      <c r="AL84" s="523"/>
      <c r="AM84" s="523"/>
      <c r="AN84" s="523"/>
      <c r="AO84" s="523"/>
      <c r="AP84" s="523"/>
      <c r="AQ84" s="523"/>
      <c r="AR84" s="523"/>
      <c r="AS84" s="523"/>
      <c r="AT84" s="523"/>
      <c r="AU84" s="523"/>
      <c r="AV84" s="523"/>
      <c r="AW84" s="523"/>
      <c r="AX84" s="523"/>
      <c r="AY84" s="523"/>
      <c r="AZ84" s="523"/>
      <c r="BA84" s="523"/>
      <c r="BB84" s="523"/>
      <c r="BC84" s="523"/>
      <c r="BD84" s="523"/>
      <c r="BE84" s="523"/>
      <c r="BF84" s="523"/>
      <c r="BG84" s="523"/>
      <c r="BH84" s="523"/>
      <c r="BI84" s="523"/>
      <c r="BJ84" s="523"/>
      <c r="BK84" s="523"/>
      <c r="BL84" s="523"/>
      <c r="BM84" s="523"/>
      <c r="BN84" s="523"/>
      <c r="BO84" s="523"/>
      <c r="BP84" s="523"/>
      <c r="BQ84" s="523"/>
      <c r="BR84" s="523"/>
      <c r="BS84" s="523"/>
      <c r="BT84" s="523"/>
      <c r="BU84" s="523"/>
      <c r="BV84" s="523"/>
      <c r="BW84" s="523"/>
      <c r="BX84" s="523"/>
      <c r="BY84" s="523"/>
      <c r="BZ84" s="523"/>
      <c r="CA84" s="523"/>
      <c r="CB84" s="523"/>
      <c r="CC84" s="523"/>
      <c r="CD84" s="523"/>
      <c r="CE84" s="523"/>
      <c r="CF84" s="523"/>
      <c r="CG84" s="523"/>
      <c r="CH84" s="523"/>
      <c r="CI84" s="523"/>
      <c r="CJ84" s="523"/>
      <c r="CK84" s="523"/>
      <c r="CL84" s="523"/>
      <c r="CM84" s="523"/>
      <c r="CN84" s="523"/>
      <c r="CO84" s="523"/>
      <c r="CP84" s="523"/>
      <c r="CQ84" s="523"/>
      <c r="CR84" s="523"/>
      <c r="CS84" s="523"/>
      <c r="CT84" s="523"/>
      <c r="CU84" s="523"/>
      <c r="CV84" s="523"/>
      <c r="CW84" s="523"/>
      <c r="CX84" s="523"/>
      <c r="CY84" s="523"/>
      <c r="CZ84" s="523"/>
      <c r="DA84" s="523"/>
      <c r="DB84" s="523"/>
      <c r="DC84" s="523"/>
      <c r="DD84" s="523"/>
      <c r="DE84" s="523"/>
      <c r="DF84" s="523"/>
      <c r="DG84" s="523"/>
      <c r="DH84" s="523"/>
      <c r="DI84" s="523"/>
      <c r="DJ84" s="523"/>
      <c r="DK84" s="523"/>
      <c r="DL84" s="523"/>
      <c r="DM84" s="523"/>
      <c r="DN84" s="523"/>
      <c r="DO84" s="523"/>
      <c r="DP84" s="523"/>
      <c r="DQ84" s="523"/>
      <c r="DR84" s="523"/>
      <c r="DS84" s="523"/>
      <c r="DT84" s="523"/>
      <c r="DU84" s="523"/>
      <c r="DV84" s="523"/>
      <c r="DW84" s="523"/>
      <c r="DX84" s="523"/>
      <c r="DY84" s="523"/>
      <c r="DZ84" s="523"/>
      <c r="EA84" s="523"/>
      <c r="EB84" s="523"/>
      <c r="EC84" s="523"/>
      <c r="ED84" s="523"/>
      <c r="EE84" s="523"/>
      <c r="EF84" s="523"/>
      <c r="EG84" s="523"/>
      <c r="EH84" s="523"/>
      <c r="EI84" s="523"/>
      <c r="EJ84" s="523"/>
      <c r="EK84" s="523"/>
      <c r="EL84" s="523"/>
      <c r="EM84" s="523"/>
      <c r="EN84" s="523"/>
      <c r="EO84" s="523"/>
      <c r="EP84" s="523"/>
      <c r="EQ84" s="523"/>
      <c r="ER84" s="523"/>
      <c r="ES84" s="523"/>
      <c r="ET84" s="523"/>
      <c r="EU84" s="523"/>
      <c r="EV84" s="523"/>
      <c r="EW84" s="523"/>
      <c r="EX84" s="523"/>
      <c r="EY84" s="523"/>
      <c r="EZ84" s="523"/>
      <c r="FA84" s="523"/>
      <c r="FB84" s="523"/>
      <c r="FC84" s="523"/>
      <c r="FD84" s="523"/>
      <c r="FE84" s="523"/>
      <c r="FF84" s="523"/>
      <c r="FG84" s="523"/>
      <c r="FH84" s="523"/>
      <c r="FI84" s="523"/>
      <c r="FJ84" s="523"/>
      <c r="FK84" s="523"/>
      <c r="FL84" s="523"/>
      <c r="FM84" s="523"/>
      <c r="FN84" s="523"/>
      <c r="FO84" s="523"/>
      <c r="FP84" s="523"/>
      <c r="FQ84" s="523"/>
      <c r="FR84" s="523"/>
      <c r="FS84" s="523"/>
      <c r="FT84" s="523"/>
      <c r="FU84" s="523"/>
      <c r="FV84" s="523"/>
      <c r="FW84" s="523"/>
      <c r="FX84" s="523"/>
      <c r="FY84" s="523"/>
      <c r="FZ84" s="523"/>
      <c r="GA84" s="523"/>
      <c r="GB84" s="523"/>
      <c r="GC84" s="523"/>
      <c r="GD84" s="523"/>
      <c r="GE84" s="523"/>
      <c r="GF84" s="523"/>
      <c r="GG84" s="523"/>
      <c r="GH84" s="523"/>
      <c r="GI84" s="523"/>
      <c r="GJ84" s="523"/>
      <c r="GK84" s="523"/>
      <c r="GL84" s="523"/>
      <c r="GM84" s="523"/>
      <c r="GN84" s="523"/>
      <c r="GO84" s="523"/>
      <c r="GP84" s="523"/>
      <c r="GQ84" s="523"/>
      <c r="GR84" s="523"/>
      <c r="GS84" s="523"/>
      <c r="GT84" s="523"/>
      <c r="GU84" s="523"/>
      <c r="GV84" s="523"/>
      <c r="GW84" s="523"/>
      <c r="GX84" s="523"/>
      <c r="GY84" s="523"/>
      <c r="GZ84" s="523"/>
      <c r="HA84" s="523"/>
      <c r="HB84" s="523"/>
      <c r="HC84" s="523"/>
      <c r="HD84" s="523"/>
      <c r="HE84" s="523"/>
      <c r="HF84" s="523"/>
      <c r="HG84" s="523"/>
      <c r="HH84" s="523"/>
      <c r="HI84" s="523"/>
      <c r="HJ84" s="523"/>
      <c r="HK84" s="523"/>
      <c r="HL84" s="523"/>
      <c r="HM84" s="523"/>
      <c r="HN84" s="523"/>
      <c r="HO84" s="523"/>
      <c r="HP84" s="523"/>
      <c r="HQ84" s="523"/>
      <c r="HR84" s="523"/>
      <c r="HS84" s="523"/>
      <c r="HT84" s="523"/>
      <c r="HU84" s="523"/>
      <c r="HV84" s="523"/>
      <c r="HW84" s="523"/>
      <c r="HX84" s="523"/>
      <c r="HY84" s="523"/>
      <c r="HZ84" s="523"/>
      <c r="IA84" s="523"/>
      <c r="IB84" s="523"/>
      <c r="IC84" s="523"/>
      <c r="ID84" s="523"/>
      <c r="IE84" s="523"/>
      <c r="IF84" s="523"/>
      <c r="IG84" s="523"/>
      <c r="IH84" s="523"/>
      <c r="II84" s="523"/>
      <c r="IJ84" s="523"/>
      <c r="IK84" s="523"/>
      <c r="IL84" s="523"/>
      <c r="IM84" s="523"/>
      <c r="IN84" s="523"/>
      <c r="IO84" s="523"/>
      <c r="IP84" s="523"/>
      <c r="IQ84" s="523"/>
      <c r="IR84" s="523"/>
      <c r="IS84" s="523"/>
      <c r="IT84" s="523"/>
      <c r="IU84" s="523"/>
      <c r="IV84" s="523"/>
      <c r="IW84" s="524"/>
    </row>
    <row r="85" customFormat="false" ht="12" hidden="false" customHeight="true" outlineLevel="0" collapsed="false">
      <c r="A85" s="399"/>
      <c r="B85" s="53"/>
      <c r="C85" s="53"/>
      <c r="D85" s="528"/>
      <c r="E85" s="528"/>
      <c r="F85" s="528"/>
      <c r="G85" s="528"/>
      <c r="H85" s="528"/>
      <c r="I85" s="528"/>
      <c r="J85" s="528"/>
      <c r="K85" s="528"/>
      <c r="L85" s="528"/>
      <c r="M85" s="528"/>
      <c r="N85" s="528"/>
      <c r="O85" s="528"/>
      <c r="P85" s="528"/>
      <c r="Q85" s="528"/>
      <c r="R85" s="528"/>
      <c r="S85" s="528"/>
      <c r="T85" s="528"/>
      <c r="U85" s="528"/>
      <c r="V85" s="528"/>
      <c r="W85" s="528"/>
      <c r="X85" s="528"/>
      <c r="Y85" s="528"/>
      <c r="Z85" s="528"/>
      <c r="AA85" s="528"/>
      <c r="AB85" s="528"/>
      <c r="AC85" s="520"/>
      <c r="AD85" s="520"/>
      <c r="AE85" s="522"/>
      <c r="AF85" s="522"/>
      <c r="AG85" s="522"/>
      <c r="AH85" s="523"/>
      <c r="AI85" s="523"/>
      <c r="AJ85" s="523"/>
      <c r="AK85" s="523"/>
      <c r="AL85" s="523"/>
      <c r="AM85" s="523"/>
      <c r="AN85" s="523"/>
      <c r="AO85" s="523"/>
      <c r="AP85" s="523"/>
      <c r="AQ85" s="523"/>
      <c r="AR85" s="523"/>
      <c r="AS85" s="523"/>
      <c r="AT85" s="523"/>
      <c r="AU85" s="523"/>
      <c r="AV85" s="523"/>
      <c r="AW85" s="523"/>
      <c r="AX85" s="523"/>
      <c r="AY85" s="523"/>
      <c r="AZ85" s="523"/>
      <c r="BA85" s="523"/>
      <c r="BB85" s="523"/>
      <c r="BC85" s="523"/>
      <c r="BD85" s="523"/>
      <c r="BE85" s="523"/>
      <c r="BF85" s="523"/>
      <c r="BG85" s="523"/>
      <c r="BH85" s="523"/>
      <c r="BI85" s="523"/>
      <c r="BJ85" s="523"/>
      <c r="BK85" s="523"/>
      <c r="BL85" s="523"/>
      <c r="BM85" s="523"/>
      <c r="BN85" s="523"/>
      <c r="BO85" s="523"/>
      <c r="BP85" s="523"/>
      <c r="BQ85" s="523"/>
      <c r="BR85" s="523"/>
      <c r="BS85" s="523"/>
      <c r="BT85" s="523"/>
      <c r="BU85" s="523"/>
      <c r="BV85" s="523"/>
      <c r="BW85" s="523"/>
      <c r="BX85" s="523"/>
      <c r="BY85" s="523"/>
      <c r="BZ85" s="523"/>
      <c r="CA85" s="523"/>
      <c r="CB85" s="523"/>
      <c r="CC85" s="523"/>
      <c r="CD85" s="523"/>
      <c r="CE85" s="523"/>
      <c r="CF85" s="523"/>
      <c r="CG85" s="523"/>
      <c r="CH85" s="523"/>
      <c r="CI85" s="523"/>
      <c r="CJ85" s="523"/>
      <c r="CK85" s="523"/>
      <c r="CL85" s="523"/>
      <c r="CM85" s="523"/>
      <c r="CN85" s="523"/>
      <c r="CO85" s="523"/>
      <c r="CP85" s="523"/>
      <c r="CQ85" s="523"/>
      <c r="CR85" s="523"/>
      <c r="CS85" s="523"/>
      <c r="CT85" s="523"/>
      <c r="CU85" s="523"/>
      <c r="CV85" s="523"/>
      <c r="CW85" s="523"/>
      <c r="CX85" s="523"/>
      <c r="CY85" s="523"/>
      <c r="CZ85" s="523"/>
      <c r="DA85" s="523"/>
      <c r="DB85" s="523"/>
      <c r="DC85" s="523"/>
      <c r="DD85" s="523"/>
      <c r="DE85" s="523"/>
      <c r="DF85" s="523"/>
      <c r="DG85" s="523"/>
      <c r="DH85" s="523"/>
      <c r="DI85" s="523"/>
      <c r="DJ85" s="523"/>
      <c r="DK85" s="523"/>
      <c r="DL85" s="523"/>
      <c r="DM85" s="523"/>
      <c r="DN85" s="523"/>
      <c r="DO85" s="523"/>
      <c r="DP85" s="523"/>
      <c r="DQ85" s="523"/>
      <c r="DR85" s="523"/>
      <c r="DS85" s="523"/>
      <c r="DT85" s="523"/>
      <c r="DU85" s="523"/>
      <c r="DV85" s="523"/>
      <c r="DW85" s="523"/>
      <c r="DX85" s="523"/>
      <c r="DY85" s="523"/>
      <c r="DZ85" s="523"/>
      <c r="EA85" s="523"/>
      <c r="EB85" s="523"/>
      <c r="EC85" s="523"/>
      <c r="ED85" s="523"/>
      <c r="EE85" s="523"/>
      <c r="EF85" s="523"/>
      <c r="EG85" s="523"/>
      <c r="EH85" s="523"/>
      <c r="EI85" s="523"/>
      <c r="EJ85" s="523"/>
      <c r="EK85" s="523"/>
      <c r="EL85" s="523"/>
      <c r="EM85" s="523"/>
      <c r="EN85" s="523"/>
      <c r="EO85" s="523"/>
      <c r="EP85" s="523"/>
      <c r="EQ85" s="523"/>
      <c r="ER85" s="523"/>
      <c r="ES85" s="523"/>
      <c r="ET85" s="523"/>
      <c r="EU85" s="523"/>
      <c r="EV85" s="523"/>
      <c r="EW85" s="523"/>
      <c r="EX85" s="523"/>
      <c r="EY85" s="523"/>
      <c r="EZ85" s="523"/>
      <c r="FA85" s="523"/>
      <c r="FB85" s="523"/>
      <c r="FC85" s="523"/>
      <c r="FD85" s="523"/>
      <c r="FE85" s="523"/>
      <c r="FF85" s="523"/>
      <c r="FG85" s="523"/>
      <c r="FH85" s="523"/>
      <c r="FI85" s="523"/>
      <c r="FJ85" s="523"/>
      <c r="FK85" s="523"/>
      <c r="FL85" s="523"/>
      <c r="FM85" s="523"/>
      <c r="FN85" s="523"/>
      <c r="FO85" s="523"/>
      <c r="FP85" s="523"/>
      <c r="FQ85" s="523"/>
      <c r="FR85" s="523"/>
      <c r="FS85" s="523"/>
      <c r="FT85" s="523"/>
      <c r="FU85" s="523"/>
      <c r="FV85" s="523"/>
      <c r="FW85" s="523"/>
      <c r="FX85" s="523"/>
      <c r="FY85" s="523"/>
      <c r="FZ85" s="523"/>
      <c r="GA85" s="523"/>
      <c r="GB85" s="523"/>
      <c r="GC85" s="523"/>
      <c r="GD85" s="523"/>
      <c r="GE85" s="523"/>
      <c r="GF85" s="523"/>
      <c r="GG85" s="523"/>
      <c r="GH85" s="523"/>
      <c r="GI85" s="523"/>
      <c r="GJ85" s="523"/>
      <c r="GK85" s="523"/>
      <c r="GL85" s="523"/>
      <c r="GM85" s="523"/>
      <c r="GN85" s="523"/>
      <c r="GO85" s="523"/>
      <c r="GP85" s="523"/>
      <c r="GQ85" s="523"/>
      <c r="GR85" s="523"/>
      <c r="GS85" s="523"/>
      <c r="GT85" s="523"/>
      <c r="GU85" s="523"/>
      <c r="GV85" s="523"/>
      <c r="GW85" s="523"/>
      <c r="GX85" s="523"/>
      <c r="GY85" s="523"/>
      <c r="GZ85" s="523"/>
      <c r="HA85" s="523"/>
      <c r="HB85" s="523"/>
      <c r="HC85" s="523"/>
      <c r="HD85" s="523"/>
      <c r="HE85" s="523"/>
      <c r="HF85" s="523"/>
      <c r="HG85" s="523"/>
      <c r="HH85" s="523"/>
      <c r="HI85" s="523"/>
      <c r="HJ85" s="523"/>
      <c r="HK85" s="523"/>
      <c r="HL85" s="523"/>
      <c r="HM85" s="523"/>
      <c r="HN85" s="523"/>
      <c r="HO85" s="523"/>
      <c r="HP85" s="523"/>
      <c r="HQ85" s="523"/>
      <c r="HR85" s="523"/>
      <c r="HS85" s="523"/>
      <c r="HT85" s="523"/>
      <c r="HU85" s="523"/>
      <c r="HV85" s="523"/>
      <c r="HW85" s="523"/>
      <c r="HX85" s="523"/>
      <c r="HY85" s="523"/>
      <c r="HZ85" s="523"/>
      <c r="IA85" s="523"/>
      <c r="IB85" s="523"/>
      <c r="IC85" s="523"/>
      <c r="ID85" s="523"/>
      <c r="IE85" s="523"/>
      <c r="IF85" s="523"/>
      <c r="IG85" s="523"/>
      <c r="IH85" s="523"/>
      <c r="II85" s="523"/>
      <c r="IJ85" s="523"/>
      <c r="IK85" s="523"/>
      <c r="IL85" s="523"/>
      <c r="IM85" s="523"/>
      <c r="IN85" s="523"/>
      <c r="IO85" s="523"/>
      <c r="IP85" s="523"/>
      <c r="IQ85" s="523"/>
      <c r="IR85" s="523"/>
      <c r="IS85" s="523"/>
      <c r="IT85" s="523"/>
      <c r="IU85" s="523"/>
      <c r="IV85" s="523"/>
      <c r="IW85" s="524"/>
    </row>
    <row r="86" customFormat="false" ht="12" hidden="false" customHeight="true" outlineLevel="0" collapsed="false">
      <c r="A86" s="432" t="s">
        <v>279</v>
      </c>
      <c r="B86" s="532" t="e">
        <f aca="false">MAX(B84,B79)</f>
        <v>#VALUE!</v>
      </c>
      <c r="C86" s="532" t="e">
        <f aca="false">MAX(C84,C79)</f>
        <v>#VALUE!</v>
      </c>
      <c r="D86" s="532" t="e">
        <f aca="false">MAX(D84,D79)</f>
        <v>#VALUE!</v>
      </c>
      <c r="E86" s="532" t="e">
        <f aca="false">MAX(E84,E79)</f>
        <v>#VALUE!</v>
      </c>
      <c r="F86" s="532" t="e">
        <f aca="false">MAX(F84,F79)</f>
        <v>#VALUE!</v>
      </c>
      <c r="G86" s="532" t="e">
        <f aca="false">MAX(G84,G79)</f>
        <v>#VALUE!</v>
      </c>
      <c r="H86" s="532" t="e">
        <f aca="false">MAX(H84,H79)</f>
        <v>#VALUE!</v>
      </c>
      <c r="I86" s="532" t="e">
        <f aca="false">MAX(I84,I79)</f>
        <v>#VALUE!</v>
      </c>
      <c r="J86" s="532" t="e">
        <f aca="false">MAX(J84,J79)</f>
        <v>#VALUE!</v>
      </c>
      <c r="K86" s="532" t="e">
        <f aca="false">MAX(K84,K79)</f>
        <v>#VALUE!</v>
      </c>
      <c r="L86" s="532" t="e">
        <f aca="false">MAX(L84,L79)</f>
        <v>#VALUE!</v>
      </c>
      <c r="M86" s="532" t="e">
        <f aca="false">MAX(M84,M79)</f>
        <v>#VALUE!</v>
      </c>
      <c r="N86" s="532" t="e">
        <f aca="false">MAX(N84,N79)</f>
        <v>#VALUE!</v>
      </c>
      <c r="O86" s="532" t="e">
        <f aca="false">MAX(O84,O79)</f>
        <v>#VALUE!</v>
      </c>
      <c r="P86" s="532" t="e">
        <f aca="false">MAX(P84,P79)</f>
        <v>#VALUE!</v>
      </c>
      <c r="Q86" s="532" t="e">
        <f aca="false">MAX(Q84,Q79)</f>
        <v>#VALUE!</v>
      </c>
      <c r="R86" s="532" t="e">
        <f aca="false">MAX(R84,R79)</f>
        <v>#VALUE!</v>
      </c>
      <c r="S86" s="532" t="e">
        <f aca="false">MAX(S84,S79)</f>
        <v>#VALUE!</v>
      </c>
      <c r="T86" s="532" t="e">
        <f aca="false">MAX(T84,T79)</f>
        <v>#VALUE!</v>
      </c>
      <c r="U86" s="532" t="e">
        <f aca="false">MAX(U84,U79)</f>
        <v>#VALUE!</v>
      </c>
      <c r="V86" s="528"/>
      <c r="W86" s="528"/>
      <c r="X86" s="532" t="n">
        <f aca="false">MAX(X84,X79)</f>
        <v>0</v>
      </c>
      <c r="Y86" s="532" t="n">
        <f aca="false">MAX(Y84,Y79)</f>
        <v>0</v>
      </c>
      <c r="Z86" s="532" t="n">
        <f aca="false">MAX(Z84,Z79)</f>
        <v>0</v>
      </c>
      <c r="AA86" s="532" t="n">
        <f aca="false">MAX(AA84,AA79)</f>
        <v>0</v>
      </c>
      <c r="AB86" s="532" t="n">
        <f aca="false">MAX(AB84,AB79)</f>
        <v>0</v>
      </c>
      <c r="AC86" s="532" t="n">
        <f aca="false">MAX(AC84,AC79)</f>
        <v>0</v>
      </c>
      <c r="AD86" s="532" t="n">
        <f aca="false">MAX(AD84,AD79)</f>
        <v>0</v>
      </c>
      <c r="AE86" s="532" t="n">
        <f aca="false">MAX(AE84,AE79)</f>
        <v>0</v>
      </c>
      <c r="AF86" s="532" t="n">
        <f aca="false">MAX(AF84,AF79)</f>
        <v>0</v>
      </c>
      <c r="AG86" s="532" t="n">
        <f aca="false">MAX(AG84,AG79)</f>
        <v>0</v>
      </c>
      <c r="AH86" s="532" t="n">
        <f aca="false">MAX(AH84,AH79)</f>
        <v>0</v>
      </c>
      <c r="AI86" s="532" t="n">
        <f aca="false">MAX(AI84,AI79)</f>
        <v>0</v>
      </c>
      <c r="AJ86" s="532" t="n">
        <f aca="false">MAX(AJ84,AJ79)</f>
        <v>0</v>
      </c>
      <c r="AK86" s="532" t="n">
        <f aca="false">MAX(AK84,AK79)</f>
        <v>0</v>
      </c>
      <c r="AL86" s="532" t="n">
        <f aca="false">MAX(AL84,AL79)</f>
        <v>0</v>
      </c>
      <c r="AM86" s="532" t="n">
        <f aca="false">MAX(AM84,AM79)</f>
        <v>0</v>
      </c>
      <c r="AN86" s="532" t="n">
        <f aca="false">MAX(AN84,AN79)</f>
        <v>0</v>
      </c>
      <c r="AO86" s="532" t="n">
        <f aca="false">MAX(AO84,AO79)</f>
        <v>0</v>
      </c>
      <c r="AP86" s="532" t="n">
        <f aca="false">MAX(AP84,AP79)</f>
        <v>0</v>
      </c>
      <c r="AQ86" s="532" t="n">
        <f aca="false">MAX(AQ84,AQ79)</f>
        <v>0</v>
      </c>
      <c r="AR86" s="523"/>
      <c r="AS86" s="523"/>
      <c r="AT86" s="523"/>
      <c r="AU86" s="523"/>
      <c r="AV86" s="523"/>
      <c r="AW86" s="523"/>
      <c r="AX86" s="523"/>
      <c r="AY86" s="523"/>
      <c r="AZ86" s="523"/>
      <c r="BA86" s="523"/>
      <c r="BB86" s="523"/>
      <c r="BC86" s="523"/>
      <c r="BD86" s="523"/>
      <c r="BE86" s="523"/>
      <c r="BF86" s="523"/>
      <c r="BG86" s="523"/>
      <c r="BH86" s="523"/>
      <c r="BI86" s="523"/>
      <c r="BJ86" s="523"/>
      <c r="BK86" s="523"/>
      <c r="BL86" s="523"/>
      <c r="BM86" s="523"/>
      <c r="BN86" s="523"/>
      <c r="BO86" s="523"/>
      <c r="BP86" s="523"/>
      <c r="BQ86" s="523"/>
      <c r="BR86" s="523"/>
      <c r="BS86" s="523"/>
      <c r="BT86" s="523"/>
      <c r="BU86" s="523"/>
      <c r="BV86" s="523"/>
      <c r="BW86" s="523"/>
      <c r="BX86" s="523"/>
      <c r="BY86" s="523"/>
      <c r="BZ86" s="523"/>
      <c r="CA86" s="523"/>
      <c r="CB86" s="523"/>
      <c r="CC86" s="523"/>
      <c r="CD86" s="523"/>
      <c r="CE86" s="523"/>
      <c r="CF86" s="523"/>
      <c r="CG86" s="523"/>
      <c r="CH86" s="523"/>
      <c r="CI86" s="523"/>
      <c r="CJ86" s="523"/>
      <c r="CK86" s="523"/>
      <c r="CL86" s="523"/>
      <c r="CM86" s="523"/>
      <c r="CN86" s="523"/>
      <c r="CO86" s="523"/>
      <c r="CP86" s="523"/>
      <c r="CQ86" s="523"/>
      <c r="CR86" s="523"/>
      <c r="CS86" s="523"/>
      <c r="CT86" s="523"/>
      <c r="CU86" s="523"/>
      <c r="CV86" s="523"/>
      <c r="CW86" s="523"/>
      <c r="CX86" s="523"/>
      <c r="CY86" s="523"/>
      <c r="CZ86" s="523"/>
      <c r="DA86" s="523"/>
      <c r="DB86" s="523"/>
      <c r="DC86" s="523"/>
      <c r="DD86" s="523"/>
      <c r="DE86" s="523"/>
      <c r="DF86" s="523"/>
      <c r="DG86" s="523"/>
      <c r="DH86" s="523"/>
      <c r="DI86" s="523"/>
      <c r="DJ86" s="523"/>
      <c r="DK86" s="523"/>
      <c r="DL86" s="523"/>
      <c r="DM86" s="523"/>
      <c r="DN86" s="523"/>
      <c r="DO86" s="523"/>
      <c r="DP86" s="523"/>
      <c r="DQ86" s="523"/>
      <c r="DR86" s="523"/>
      <c r="DS86" s="523"/>
      <c r="DT86" s="523"/>
      <c r="DU86" s="523"/>
      <c r="DV86" s="523"/>
      <c r="DW86" s="523"/>
      <c r="DX86" s="523"/>
      <c r="DY86" s="523"/>
      <c r="DZ86" s="523"/>
      <c r="EA86" s="523"/>
      <c r="EB86" s="523"/>
      <c r="EC86" s="523"/>
      <c r="ED86" s="523"/>
      <c r="EE86" s="523"/>
      <c r="EF86" s="523"/>
      <c r="EG86" s="523"/>
      <c r="EH86" s="523"/>
      <c r="EI86" s="523"/>
      <c r="EJ86" s="523"/>
      <c r="EK86" s="523"/>
      <c r="EL86" s="523"/>
      <c r="EM86" s="523"/>
      <c r="EN86" s="523"/>
      <c r="EO86" s="523"/>
      <c r="EP86" s="523"/>
      <c r="EQ86" s="523"/>
      <c r="ER86" s="523"/>
      <c r="ES86" s="523"/>
      <c r="ET86" s="523"/>
      <c r="EU86" s="523"/>
      <c r="EV86" s="523"/>
      <c r="EW86" s="523"/>
      <c r="EX86" s="523"/>
      <c r="EY86" s="523"/>
      <c r="EZ86" s="523"/>
      <c r="FA86" s="523"/>
      <c r="FB86" s="523"/>
      <c r="FC86" s="523"/>
      <c r="FD86" s="523"/>
      <c r="FE86" s="523"/>
      <c r="FF86" s="523"/>
      <c r="FG86" s="523"/>
      <c r="FH86" s="523"/>
      <c r="FI86" s="523"/>
      <c r="FJ86" s="523"/>
      <c r="FK86" s="523"/>
      <c r="FL86" s="523"/>
      <c r="FM86" s="523"/>
      <c r="FN86" s="523"/>
      <c r="FO86" s="523"/>
      <c r="FP86" s="523"/>
      <c r="FQ86" s="523"/>
      <c r="FR86" s="523"/>
      <c r="FS86" s="523"/>
      <c r="FT86" s="523"/>
      <c r="FU86" s="523"/>
      <c r="FV86" s="523"/>
      <c r="FW86" s="523"/>
      <c r="FX86" s="523"/>
      <c r="FY86" s="523"/>
      <c r="FZ86" s="523"/>
      <c r="GA86" s="523"/>
      <c r="GB86" s="523"/>
      <c r="GC86" s="523"/>
      <c r="GD86" s="523"/>
      <c r="GE86" s="523"/>
      <c r="GF86" s="523"/>
      <c r="GG86" s="523"/>
      <c r="GH86" s="523"/>
      <c r="GI86" s="523"/>
      <c r="GJ86" s="523"/>
      <c r="GK86" s="523"/>
      <c r="GL86" s="523"/>
      <c r="GM86" s="523"/>
      <c r="GN86" s="523"/>
      <c r="GO86" s="523"/>
      <c r="GP86" s="523"/>
      <c r="GQ86" s="523"/>
      <c r="GR86" s="523"/>
      <c r="GS86" s="523"/>
      <c r="GT86" s="523"/>
      <c r="GU86" s="523"/>
      <c r="GV86" s="523"/>
      <c r="GW86" s="523"/>
      <c r="GX86" s="523"/>
      <c r="GY86" s="523"/>
      <c r="GZ86" s="523"/>
      <c r="HA86" s="523"/>
      <c r="HB86" s="523"/>
      <c r="HC86" s="523"/>
      <c r="HD86" s="523"/>
      <c r="HE86" s="523"/>
      <c r="HF86" s="523"/>
      <c r="HG86" s="523"/>
      <c r="HH86" s="523"/>
      <c r="HI86" s="523"/>
      <c r="HJ86" s="523"/>
      <c r="HK86" s="523"/>
      <c r="HL86" s="523"/>
      <c r="HM86" s="523"/>
      <c r="HN86" s="523"/>
      <c r="HO86" s="523"/>
      <c r="HP86" s="523"/>
      <c r="HQ86" s="523"/>
      <c r="HR86" s="523"/>
      <c r="HS86" s="523"/>
      <c r="HT86" s="523"/>
      <c r="HU86" s="523"/>
      <c r="HV86" s="523"/>
      <c r="HW86" s="523"/>
      <c r="HX86" s="523"/>
      <c r="HY86" s="523"/>
      <c r="HZ86" s="523"/>
      <c r="IA86" s="523"/>
      <c r="IB86" s="523"/>
      <c r="IC86" s="523"/>
      <c r="ID86" s="523"/>
      <c r="IE86" s="523"/>
      <c r="IF86" s="523"/>
      <c r="IG86" s="523"/>
      <c r="IH86" s="523"/>
      <c r="II86" s="523"/>
      <c r="IJ86" s="523"/>
      <c r="IK86" s="523"/>
      <c r="IL86" s="523"/>
      <c r="IM86" s="523"/>
      <c r="IN86" s="523"/>
      <c r="IO86" s="523"/>
      <c r="IP86" s="523"/>
      <c r="IQ86" s="523"/>
      <c r="IR86" s="523"/>
      <c r="IS86" s="523"/>
      <c r="IT86" s="523"/>
      <c r="IU86" s="523"/>
      <c r="IV86" s="523"/>
      <c r="IW86" s="524"/>
    </row>
    <row r="87" customFormat="false" ht="12" hidden="false" customHeight="true" outlineLevel="0" collapsed="false">
      <c r="A87" s="533"/>
      <c r="B87" s="53"/>
      <c r="C87" s="53"/>
      <c r="D87" s="528"/>
      <c r="E87" s="528"/>
      <c r="F87" s="528"/>
      <c r="G87" s="528"/>
      <c r="H87" s="528"/>
      <c r="I87" s="528"/>
      <c r="J87" s="528"/>
      <c r="K87" s="528"/>
      <c r="L87" s="528"/>
      <c r="M87" s="528"/>
      <c r="N87" s="528"/>
      <c r="O87" s="528"/>
      <c r="P87" s="528"/>
      <c r="Q87" s="528"/>
      <c r="R87" s="528"/>
      <c r="S87" s="528"/>
      <c r="T87" s="528"/>
      <c r="U87" s="528"/>
      <c r="V87" s="528"/>
      <c r="W87" s="528"/>
      <c r="X87" s="528"/>
      <c r="Y87" s="528"/>
      <c r="Z87" s="528"/>
      <c r="AA87" s="528"/>
      <c r="AB87" s="528"/>
      <c r="AC87" s="520"/>
      <c r="AD87" s="520"/>
      <c r="AE87" s="522"/>
      <c r="AF87" s="522"/>
      <c r="AG87" s="522"/>
      <c r="AH87" s="523"/>
      <c r="AI87" s="523"/>
      <c r="AJ87" s="523"/>
      <c r="AK87" s="523"/>
      <c r="AL87" s="523"/>
      <c r="AM87" s="523"/>
      <c r="AN87" s="523"/>
      <c r="AO87" s="523"/>
      <c r="AP87" s="523"/>
      <c r="AQ87" s="523"/>
      <c r="AR87" s="523"/>
      <c r="AS87" s="523"/>
      <c r="AT87" s="523"/>
      <c r="AU87" s="523"/>
      <c r="AV87" s="523"/>
      <c r="AW87" s="523"/>
      <c r="AX87" s="523"/>
      <c r="AY87" s="523"/>
      <c r="AZ87" s="523"/>
      <c r="BA87" s="523"/>
      <c r="BB87" s="523"/>
      <c r="BC87" s="523"/>
      <c r="BD87" s="523"/>
      <c r="BE87" s="523"/>
      <c r="BF87" s="523"/>
      <c r="BG87" s="523"/>
      <c r="BH87" s="523"/>
      <c r="BI87" s="523"/>
      <c r="BJ87" s="523"/>
      <c r="BK87" s="523"/>
      <c r="BL87" s="523"/>
      <c r="BM87" s="523"/>
      <c r="BN87" s="523"/>
      <c r="BO87" s="523"/>
      <c r="BP87" s="523"/>
      <c r="BQ87" s="523"/>
      <c r="BR87" s="523"/>
      <c r="BS87" s="523"/>
      <c r="BT87" s="523"/>
      <c r="BU87" s="523"/>
      <c r="BV87" s="523"/>
      <c r="BW87" s="523"/>
      <c r="BX87" s="523"/>
      <c r="BY87" s="523"/>
      <c r="BZ87" s="523"/>
      <c r="CA87" s="523"/>
      <c r="CB87" s="523"/>
      <c r="CC87" s="523"/>
      <c r="CD87" s="523"/>
      <c r="CE87" s="523"/>
      <c r="CF87" s="523"/>
      <c r="CG87" s="523"/>
      <c r="CH87" s="523"/>
      <c r="CI87" s="523"/>
      <c r="CJ87" s="523"/>
      <c r="CK87" s="523"/>
      <c r="CL87" s="523"/>
      <c r="CM87" s="523"/>
      <c r="CN87" s="523"/>
      <c r="CO87" s="523"/>
      <c r="CP87" s="523"/>
      <c r="CQ87" s="523"/>
      <c r="CR87" s="523"/>
      <c r="CS87" s="523"/>
      <c r="CT87" s="523"/>
      <c r="CU87" s="523"/>
      <c r="CV87" s="523"/>
      <c r="CW87" s="523"/>
      <c r="CX87" s="523"/>
      <c r="CY87" s="523"/>
      <c r="CZ87" s="523"/>
      <c r="DA87" s="523"/>
      <c r="DB87" s="523"/>
      <c r="DC87" s="523"/>
      <c r="DD87" s="523"/>
      <c r="DE87" s="523"/>
      <c r="DF87" s="523"/>
      <c r="DG87" s="523"/>
      <c r="DH87" s="523"/>
      <c r="DI87" s="523"/>
      <c r="DJ87" s="523"/>
      <c r="DK87" s="523"/>
      <c r="DL87" s="523"/>
      <c r="DM87" s="523"/>
      <c r="DN87" s="523"/>
      <c r="DO87" s="523"/>
      <c r="DP87" s="523"/>
      <c r="DQ87" s="523"/>
      <c r="DR87" s="523"/>
      <c r="DS87" s="523"/>
      <c r="DT87" s="523"/>
      <c r="DU87" s="523"/>
      <c r="DV87" s="523"/>
      <c r="DW87" s="523"/>
      <c r="DX87" s="523"/>
      <c r="DY87" s="523"/>
      <c r="DZ87" s="523"/>
      <c r="EA87" s="523"/>
      <c r="EB87" s="523"/>
      <c r="EC87" s="523"/>
      <c r="ED87" s="523"/>
      <c r="EE87" s="523"/>
      <c r="EF87" s="523"/>
      <c r="EG87" s="523"/>
      <c r="EH87" s="523"/>
      <c r="EI87" s="523"/>
      <c r="EJ87" s="523"/>
      <c r="EK87" s="523"/>
      <c r="EL87" s="523"/>
      <c r="EM87" s="523"/>
      <c r="EN87" s="523"/>
      <c r="EO87" s="523"/>
      <c r="EP87" s="523"/>
      <c r="EQ87" s="523"/>
      <c r="ER87" s="523"/>
      <c r="ES87" s="523"/>
      <c r="ET87" s="523"/>
      <c r="EU87" s="523"/>
      <c r="EV87" s="523"/>
      <c r="EW87" s="523"/>
      <c r="EX87" s="523"/>
      <c r="EY87" s="523"/>
      <c r="EZ87" s="523"/>
      <c r="FA87" s="523"/>
      <c r="FB87" s="523"/>
      <c r="FC87" s="523"/>
      <c r="FD87" s="523"/>
      <c r="FE87" s="523"/>
      <c r="FF87" s="523"/>
      <c r="FG87" s="523"/>
      <c r="FH87" s="523"/>
      <c r="FI87" s="523"/>
      <c r="FJ87" s="523"/>
      <c r="FK87" s="523"/>
      <c r="FL87" s="523"/>
      <c r="FM87" s="523"/>
      <c r="FN87" s="523"/>
      <c r="FO87" s="523"/>
      <c r="FP87" s="523"/>
      <c r="FQ87" s="523"/>
      <c r="FR87" s="523"/>
      <c r="FS87" s="523"/>
      <c r="FT87" s="523"/>
      <c r="FU87" s="523"/>
      <c r="FV87" s="523"/>
      <c r="FW87" s="523"/>
      <c r="FX87" s="523"/>
      <c r="FY87" s="523"/>
      <c r="FZ87" s="523"/>
      <c r="GA87" s="523"/>
      <c r="GB87" s="523"/>
      <c r="GC87" s="523"/>
      <c r="GD87" s="523"/>
      <c r="GE87" s="523"/>
      <c r="GF87" s="523"/>
      <c r="GG87" s="523"/>
      <c r="GH87" s="523"/>
      <c r="GI87" s="523"/>
      <c r="GJ87" s="523"/>
      <c r="GK87" s="523"/>
      <c r="GL87" s="523"/>
      <c r="GM87" s="523"/>
      <c r="GN87" s="523"/>
      <c r="GO87" s="523"/>
      <c r="GP87" s="523"/>
      <c r="GQ87" s="523"/>
      <c r="GR87" s="523"/>
      <c r="GS87" s="523"/>
      <c r="GT87" s="523"/>
      <c r="GU87" s="523"/>
      <c r="GV87" s="523"/>
      <c r="GW87" s="523"/>
      <c r="GX87" s="523"/>
      <c r="GY87" s="523"/>
      <c r="GZ87" s="523"/>
      <c r="HA87" s="523"/>
      <c r="HB87" s="523"/>
      <c r="HC87" s="523"/>
      <c r="HD87" s="523"/>
      <c r="HE87" s="523"/>
      <c r="HF87" s="523"/>
      <c r="HG87" s="523"/>
      <c r="HH87" s="523"/>
      <c r="HI87" s="523"/>
      <c r="HJ87" s="523"/>
      <c r="HK87" s="523"/>
      <c r="HL87" s="523"/>
      <c r="HM87" s="523"/>
      <c r="HN87" s="523"/>
      <c r="HO87" s="523"/>
      <c r="HP87" s="523"/>
      <c r="HQ87" s="523"/>
      <c r="HR87" s="523"/>
      <c r="HS87" s="523"/>
      <c r="HT87" s="523"/>
      <c r="HU87" s="523"/>
      <c r="HV87" s="523"/>
      <c r="HW87" s="523"/>
      <c r="HX87" s="523"/>
      <c r="HY87" s="523"/>
      <c r="HZ87" s="523"/>
      <c r="IA87" s="523"/>
      <c r="IB87" s="523"/>
      <c r="IC87" s="523"/>
      <c r="ID87" s="523"/>
      <c r="IE87" s="523"/>
      <c r="IF87" s="523"/>
      <c r="IG87" s="523"/>
      <c r="IH87" s="523"/>
      <c r="II87" s="523"/>
      <c r="IJ87" s="523"/>
      <c r="IK87" s="523"/>
      <c r="IL87" s="523"/>
      <c r="IM87" s="523"/>
      <c r="IN87" s="523"/>
      <c r="IO87" s="523"/>
      <c r="IP87" s="523"/>
      <c r="IQ87" s="523"/>
      <c r="IR87" s="523"/>
      <c r="IS87" s="523"/>
      <c r="IT87" s="523"/>
      <c r="IU87" s="523"/>
      <c r="IV87" s="523"/>
      <c r="IW87" s="524"/>
    </row>
    <row r="88" customFormat="false" ht="12" hidden="false" customHeight="true" outlineLevel="0" collapsed="false">
      <c r="A88" s="534"/>
      <c r="B88" s="520"/>
      <c r="C88" s="520"/>
      <c r="D88" s="520"/>
      <c r="E88" s="520"/>
      <c r="F88" s="520"/>
      <c r="G88" s="520"/>
      <c r="H88" s="520"/>
      <c r="I88" s="520"/>
      <c r="J88" s="520"/>
      <c r="K88" s="520"/>
      <c r="L88" s="520"/>
      <c r="M88" s="520"/>
      <c r="N88" s="520"/>
      <c r="O88" s="520"/>
      <c r="P88" s="520"/>
      <c r="Q88" s="520"/>
      <c r="R88" s="520"/>
      <c r="S88" s="520"/>
      <c r="T88" s="520"/>
      <c r="U88" s="520"/>
      <c r="V88" s="520"/>
      <c r="W88" s="520"/>
      <c r="X88" s="520"/>
      <c r="Y88" s="520"/>
      <c r="Z88" s="520"/>
      <c r="AA88" s="520"/>
      <c r="AB88" s="520"/>
      <c r="AC88" s="520"/>
      <c r="AD88" s="520"/>
      <c r="AE88" s="398"/>
      <c r="AF88" s="398"/>
      <c r="AG88" s="398"/>
      <c r="AH88" s="535"/>
      <c r="AI88" s="535"/>
      <c r="AJ88" s="535"/>
      <c r="AK88" s="535"/>
      <c r="AL88" s="535"/>
      <c r="AM88" s="535"/>
      <c r="AN88" s="535"/>
      <c r="AO88" s="535"/>
      <c r="AP88" s="535"/>
      <c r="AQ88" s="535"/>
      <c r="AR88" s="535"/>
      <c r="AS88" s="535"/>
      <c r="AT88" s="535"/>
      <c r="AU88" s="535"/>
      <c r="AV88" s="535"/>
      <c r="AW88" s="535"/>
      <c r="AX88" s="535"/>
      <c r="AY88" s="535"/>
      <c r="AZ88" s="535"/>
      <c r="BA88" s="535"/>
      <c r="BB88" s="535"/>
      <c r="BC88" s="535"/>
      <c r="BD88" s="535"/>
      <c r="BE88" s="535"/>
      <c r="BF88" s="535"/>
      <c r="BG88" s="535"/>
      <c r="BH88" s="535"/>
      <c r="BI88" s="535"/>
      <c r="BJ88" s="535"/>
      <c r="BK88" s="535"/>
      <c r="BL88" s="535"/>
      <c r="BM88" s="535"/>
      <c r="BN88" s="535"/>
      <c r="BO88" s="535"/>
      <c r="BP88" s="535"/>
      <c r="BQ88" s="535"/>
      <c r="BR88" s="535"/>
      <c r="BS88" s="535"/>
      <c r="BT88" s="535"/>
      <c r="BU88" s="535"/>
      <c r="BV88" s="535"/>
      <c r="BW88" s="535"/>
      <c r="BX88" s="535"/>
      <c r="BY88" s="535"/>
      <c r="BZ88" s="535"/>
      <c r="CA88" s="535"/>
      <c r="CB88" s="535"/>
      <c r="CC88" s="535"/>
      <c r="CD88" s="535"/>
      <c r="CE88" s="535"/>
      <c r="CF88" s="535"/>
      <c r="CG88" s="535"/>
      <c r="CH88" s="535"/>
      <c r="CI88" s="535"/>
      <c r="CJ88" s="535"/>
      <c r="CK88" s="535"/>
      <c r="CL88" s="535"/>
      <c r="CM88" s="535"/>
      <c r="CN88" s="535"/>
      <c r="CO88" s="535"/>
      <c r="CP88" s="535"/>
      <c r="CQ88" s="535"/>
      <c r="CR88" s="535"/>
      <c r="CS88" s="535"/>
      <c r="CT88" s="535"/>
      <c r="CU88" s="535"/>
      <c r="CV88" s="535"/>
      <c r="CW88" s="535"/>
      <c r="CX88" s="535"/>
      <c r="CY88" s="535"/>
      <c r="CZ88" s="535"/>
      <c r="DA88" s="535"/>
      <c r="DB88" s="535"/>
      <c r="DC88" s="535"/>
      <c r="DD88" s="535"/>
      <c r="DE88" s="535"/>
      <c r="DF88" s="535"/>
      <c r="DG88" s="535"/>
      <c r="DH88" s="535"/>
      <c r="DI88" s="535"/>
      <c r="DJ88" s="535"/>
      <c r="DK88" s="535"/>
      <c r="DL88" s="535"/>
      <c r="DM88" s="535"/>
      <c r="DN88" s="535"/>
      <c r="DO88" s="535"/>
      <c r="DP88" s="535"/>
      <c r="DQ88" s="535"/>
      <c r="DR88" s="535"/>
      <c r="DS88" s="535"/>
      <c r="DT88" s="535"/>
      <c r="DU88" s="535"/>
      <c r="DV88" s="535"/>
      <c r="DW88" s="535"/>
      <c r="DX88" s="535"/>
      <c r="DY88" s="535"/>
      <c r="DZ88" s="535"/>
      <c r="EA88" s="535"/>
      <c r="EB88" s="535"/>
      <c r="EC88" s="535"/>
      <c r="ED88" s="535"/>
      <c r="EE88" s="535"/>
      <c r="EF88" s="535"/>
      <c r="EG88" s="535"/>
      <c r="EH88" s="535"/>
      <c r="EI88" s="535"/>
      <c r="EJ88" s="535"/>
      <c r="EK88" s="535"/>
      <c r="EL88" s="535"/>
      <c r="EM88" s="535"/>
      <c r="EN88" s="535"/>
      <c r="EO88" s="535"/>
      <c r="EP88" s="535"/>
      <c r="EQ88" s="535"/>
      <c r="ER88" s="535"/>
      <c r="ES88" s="535"/>
      <c r="ET88" s="535"/>
      <c r="EU88" s="535"/>
      <c r="EV88" s="535"/>
      <c r="EW88" s="535"/>
      <c r="EX88" s="535"/>
      <c r="EY88" s="535"/>
      <c r="EZ88" s="535"/>
      <c r="FA88" s="535"/>
      <c r="FB88" s="535"/>
      <c r="FC88" s="535"/>
      <c r="FD88" s="535"/>
      <c r="FE88" s="535"/>
      <c r="FF88" s="535"/>
      <c r="FG88" s="535"/>
      <c r="FH88" s="535"/>
      <c r="FI88" s="535"/>
      <c r="FJ88" s="535"/>
      <c r="FK88" s="535"/>
      <c r="FL88" s="535"/>
      <c r="FM88" s="535"/>
      <c r="FN88" s="535"/>
      <c r="FO88" s="535"/>
      <c r="FP88" s="535"/>
      <c r="FQ88" s="535"/>
      <c r="FR88" s="535"/>
      <c r="FS88" s="535"/>
      <c r="FT88" s="535"/>
      <c r="FU88" s="535"/>
      <c r="FV88" s="535"/>
      <c r="FW88" s="535"/>
      <c r="FX88" s="535"/>
      <c r="FY88" s="535"/>
      <c r="FZ88" s="535"/>
      <c r="GA88" s="535"/>
      <c r="GB88" s="535"/>
      <c r="GC88" s="535"/>
      <c r="GD88" s="535"/>
      <c r="GE88" s="535"/>
      <c r="GF88" s="535"/>
      <c r="GG88" s="535"/>
      <c r="GH88" s="535"/>
      <c r="GI88" s="535"/>
      <c r="GJ88" s="535"/>
      <c r="GK88" s="535"/>
      <c r="GL88" s="535"/>
      <c r="GM88" s="535"/>
      <c r="GN88" s="535"/>
      <c r="GO88" s="535"/>
      <c r="GP88" s="535"/>
      <c r="GQ88" s="535"/>
      <c r="GR88" s="535"/>
      <c r="GS88" s="535"/>
      <c r="GT88" s="535"/>
      <c r="GU88" s="535"/>
      <c r="GV88" s="535"/>
      <c r="GW88" s="535"/>
      <c r="GX88" s="535"/>
      <c r="GY88" s="535"/>
      <c r="GZ88" s="535"/>
      <c r="HA88" s="535"/>
      <c r="HB88" s="535"/>
      <c r="HC88" s="535"/>
      <c r="HD88" s="535"/>
      <c r="HE88" s="535"/>
      <c r="HF88" s="535"/>
      <c r="HG88" s="535"/>
      <c r="HH88" s="535"/>
      <c r="HI88" s="535"/>
      <c r="HJ88" s="535"/>
      <c r="HK88" s="535"/>
      <c r="HL88" s="535"/>
      <c r="HM88" s="535"/>
      <c r="HN88" s="535"/>
      <c r="HO88" s="535"/>
      <c r="HP88" s="535"/>
      <c r="HQ88" s="535"/>
      <c r="HR88" s="535"/>
      <c r="HS88" s="535"/>
      <c r="HT88" s="535"/>
      <c r="HU88" s="535"/>
      <c r="HV88" s="535"/>
      <c r="HW88" s="535"/>
      <c r="HX88" s="535"/>
      <c r="HY88" s="535"/>
      <c r="HZ88" s="535"/>
      <c r="IA88" s="535"/>
      <c r="IB88" s="535"/>
      <c r="IC88" s="535"/>
      <c r="ID88" s="535"/>
      <c r="IE88" s="535"/>
      <c r="IF88" s="535"/>
      <c r="IG88" s="535"/>
      <c r="IH88" s="535"/>
      <c r="II88" s="535"/>
      <c r="IJ88" s="535"/>
      <c r="IK88" s="535"/>
      <c r="IL88" s="535"/>
      <c r="IM88" s="535"/>
      <c r="IN88" s="535"/>
      <c r="IO88" s="535"/>
      <c r="IP88" s="535"/>
      <c r="IQ88" s="535"/>
      <c r="IR88" s="535"/>
      <c r="IS88" s="535"/>
      <c r="IT88" s="535"/>
      <c r="IU88" s="535"/>
      <c r="IV88" s="535"/>
      <c r="IW88" s="535"/>
    </row>
    <row r="89" customFormat="false" ht="12" hidden="false" customHeight="true" outlineLevel="0" collapsed="false">
      <c r="A89" s="426" t="s">
        <v>217</v>
      </c>
      <c r="B89" s="520"/>
      <c r="C89" s="520"/>
      <c r="D89" s="520"/>
      <c r="E89" s="520"/>
      <c r="F89" s="520"/>
      <c r="G89" s="520"/>
      <c r="H89" s="520"/>
      <c r="I89" s="520"/>
      <c r="J89" s="520"/>
      <c r="K89" s="520"/>
      <c r="L89" s="520"/>
      <c r="M89" s="520"/>
      <c r="N89" s="520"/>
      <c r="O89" s="520"/>
      <c r="P89" s="520"/>
      <c r="Q89" s="520"/>
      <c r="R89" s="520"/>
      <c r="S89" s="520"/>
      <c r="T89" s="520"/>
      <c r="U89" s="520"/>
      <c r="V89" s="520"/>
      <c r="W89" s="520"/>
      <c r="X89" s="520"/>
      <c r="Y89" s="520"/>
      <c r="Z89" s="520"/>
      <c r="AA89" s="520"/>
      <c r="AB89" s="520"/>
      <c r="AC89" s="520"/>
      <c r="AD89" s="520"/>
      <c r="AE89" s="398"/>
      <c r="AF89" s="398"/>
      <c r="AG89" s="398"/>
      <c r="AH89" s="535"/>
      <c r="AI89" s="535"/>
      <c r="AJ89" s="535"/>
      <c r="AK89" s="535"/>
      <c r="AL89" s="535"/>
      <c r="AM89" s="535"/>
      <c r="AN89" s="535"/>
      <c r="AO89" s="535"/>
      <c r="AP89" s="535"/>
      <c r="AQ89" s="535"/>
      <c r="AR89" s="535"/>
      <c r="AS89" s="535"/>
      <c r="AT89" s="535"/>
      <c r="AU89" s="535"/>
      <c r="AV89" s="535"/>
      <c r="AW89" s="535"/>
      <c r="AX89" s="535"/>
      <c r="AY89" s="535"/>
      <c r="AZ89" s="535"/>
      <c r="BA89" s="535"/>
      <c r="BB89" s="535"/>
      <c r="BC89" s="535"/>
      <c r="BD89" s="535"/>
      <c r="BE89" s="535"/>
      <c r="BF89" s="535"/>
      <c r="BG89" s="535"/>
      <c r="BH89" s="535"/>
      <c r="BI89" s="535"/>
      <c r="BJ89" s="535"/>
      <c r="BK89" s="535"/>
      <c r="BL89" s="535"/>
      <c r="BM89" s="535"/>
      <c r="BN89" s="535"/>
      <c r="BO89" s="535"/>
      <c r="BP89" s="535"/>
      <c r="BQ89" s="535"/>
      <c r="BR89" s="535"/>
      <c r="BS89" s="535"/>
      <c r="BT89" s="535"/>
      <c r="BU89" s="535"/>
      <c r="BV89" s="535"/>
      <c r="BW89" s="535"/>
      <c r="BX89" s="535"/>
      <c r="BY89" s="535"/>
      <c r="BZ89" s="535"/>
      <c r="CA89" s="535"/>
      <c r="CB89" s="535"/>
      <c r="CC89" s="535"/>
      <c r="CD89" s="535"/>
      <c r="CE89" s="535"/>
      <c r="CF89" s="535"/>
      <c r="CG89" s="535"/>
      <c r="CH89" s="535"/>
      <c r="CI89" s="535"/>
      <c r="CJ89" s="535"/>
      <c r="CK89" s="535"/>
      <c r="CL89" s="535"/>
      <c r="CM89" s="535"/>
      <c r="CN89" s="535"/>
      <c r="CO89" s="535"/>
      <c r="CP89" s="535"/>
      <c r="CQ89" s="535"/>
      <c r="CR89" s="535"/>
      <c r="CS89" s="535"/>
      <c r="CT89" s="535"/>
      <c r="CU89" s="535"/>
      <c r="CV89" s="535"/>
      <c r="CW89" s="535"/>
      <c r="CX89" s="535"/>
      <c r="CY89" s="535"/>
      <c r="CZ89" s="535"/>
      <c r="DA89" s="535"/>
      <c r="DB89" s="535"/>
      <c r="DC89" s="535"/>
      <c r="DD89" s="535"/>
      <c r="DE89" s="535"/>
      <c r="DF89" s="535"/>
      <c r="DG89" s="535"/>
      <c r="DH89" s="535"/>
      <c r="DI89" s="535"/>
      <c r="DJ89" s="535"/>
      <c r="DK89" s="535"/>
      <c r="DL89" s="535"/>
      <c r="DM89" s="535"/>
      <c r="DN89" s="535"/>
      <c r="DO89" s="535"/>
      <c r="DP89" s="535"/>
      <c r="DQ89" s="535"/>
      <c r="DR89" s="535"/>
      <c r="DS89" s="535"/>
      <c r="DT89" s="535"/>
      <c r="DU89" s="535"/>
      <c r="DV89" s="535"/>
      <c r="DW89" s="535"/>
      <c r="DX89" s="535"/>
      <c r="DY89" s="535"/>
      <c r="DZ89" s="535"/>
      <c r="EA89" s="535"/>
      <c r="EB89" s="535"/>
      <c r="EC89" s="535"/>
      <c r="ED89" s="535"/>
      <c r="EE89" s="535"/>
      <c r="EF89" s="535"/>
      <c r="EG89" s="535"/>
      <c r="EH89" s="535"/>
      <c r="EI89" s="535"/>
      <c r="EJ89" s="535"/>
      <c r="EK89" s="535"/>
      <c r="EL89" s="535"/>
      <c r="EM89" s="535"/>
      <c r="EN89" s="535"/>
      <c r="EO89" s="535"/>
      <c r="EP89" s="535"/>
      <c r="EQ89" s="535"/>
      <c r="ER89" s="535"/>
      <c r="ES89" s="535"/>
      <c r="ET89" s="535"/>
      <c r="EU89" s="535"/>
      <c r="EV89" s="535"/>
      <c r="EW89" s="535"/>
      <c r="EX89" s="535"/>
      <c r="EY89" s="535"/>
      <c r="EZ89" s="535"/>
      <c r="FA89" s="535"/>
      <c r="FB89" s="535"/>
      <c r="FC89" s="535"/>
      <c r="FD89" s="535"/>
      <c r="FE89" s="535"/>
      <c r="FF89" s="535"/>
      <c r="FG89" s="535"/>
      <c r="FH89" s="535"/>
      <c r="FI89" s="535"/>
      <c r="FJ89" s="535"/>
      <c r="FK89" s="535"/>
      <c r="FL89" s="535"/>
      <c r="FM89" s="535"/>
      <c r="FN89" s="535"/>
      <c r="FO89" s="535"/>
      <c r="FP89" s="535"/>
      <c r="FQ89" s="535"/>
      <c r="FR89" s="535"/>
      <c r="FS89" s="535"/>
      <c r="FT89" s="535"/>
      <c r="FU89" s="535"/>
      <c r="FV89" s="535"/>
      <c r="FW89" s="535"/>
      <c r="FX89" s="535"/>
      <c r="FY89" s="535"/>
      <c r="FZ89" s="535"/>
      <c r="GA89" s="535"/>
      <c r="GB89" s="535"/>
      <c r="GC89" s="535"/>
      <c r="GD89" s="535"/>
      <c r="GE89" s="535"/>
      <c r="GF89" s="535"/>
      <c r="GG89" s="535"/>
      <c r="GH89" s="535"/>
      <c r="GI89" s="535"/>
      <c r="GJ89" s="535"/>
      <c r="GK89" s="535"/>
      <c r="GL89" s="535"/>
      <c r="GM89" s="535"/>
      <c r="GN89" s="535"/>
      <c r="GO89" s="535"/>
      <c r="GP89" s="535"/>
      <c r="GQ89" s="535"/>
      <c r="GR89" s="535"/>
      <c r="GS89" s="535"/>
      <c r="GT89" s="535"/>
      <c r="GU89" s="535"/>
      <c r="GV89" s="535"/>
      <c r="GW89" s="535"/>
      <c r="GX89" s="535"/>
      <c r="GY89" s="535"/>
      <c r="GZ89" s="535"/>
      <c r="HA89" s="535"/>
      <c r="HB89" s="535"/>
      <c r="HC89" s="535"/>
      <c r="HD89" s="535"/>
      <c r="HE89" s="535"/>
      <c r="HF89" s="535"/>
      <c r="HG89" s="535"/>
      <c r="HH89" s="535"/>
      <c r="HI89" s="535"/>
      <c r="HJ89" s="535"/>
      <c r="HK89" s="535"/>
      <c r="HL89" s="535"/>
      <c r="HM89" s="535"/>
      <c r="HN89" s="535"/>
      <c r="HO89" s="535"/>
      <c r="HP89" s="535"/>
      <c r="HQ89" s="535"/>
      <c r="HR89" s="535"/>
      <c r="HS89" s="535"/>
      <c r="HT89" s="535"/>
      <c r="HU89" s="535"/>
      <c r="HV89" s="535"/>
      <c r="HW89" s="535"/>
      <c r="HX89" s="535"/>
      <c r="HY89" s="535"/>
      <c r="HZ89" s="535"/>
      <c r="IA89" s="535"/>
      <c r="IB89" s="535"/>
      <c r="IC89" s="535"/>
      <c r="ID89" s="535"/>
      <c r="IE89" s="535"/>
      <c r="IF89" s="535"/>
      <c r="IG89" s="535"/>
      <c r="IH89" s="535"/>
      <c r="II89" s="535"/>
      <c r="IJ89" s="535"/>
      <c r="IK89" s="535"/>
      <c r="IL89" s="535"/>
      <c r="IM89" s="535"/>
      <c r="IN89" s="535"/>
      <c r="IO89" s="535"/>
      <c r="IP89" s="535"/>
      <c r="IQ89" s="535"/>
      <c r="IR89" s="535"/>
      <c r="IS89" s="535"/>
      <c r="IT89" s="535"/>
      <c r="IU89" s="535"/>
      <c r="IV89" s="535"/>
      <c r="IW89" s="535"/>
    </row>
    <row r="90" customFormat="false" ht="12" hidden="false" customHeight="true" outlineLevel="0" collapsed="false">
      <c r="A90" s="426"/>
      <c r="B90" s="520"/>
      <c r="C90" s="520"/>
      <c r="D90" s="520"/>
      <c r="E90" s="520"/>
      <c r="F90" s="520"/>
      <c r="G90" s="520"/>
      <c r="H90" s="520"/>
      <c r="I90" s="520"/>
      <c r="J90" s="520"/>
      <c r="K90" s="520"/>
      <c r="L90" s="520"/>
      <c r="M90" s="520"/>
      <c r="N90" s="520"/>
      <c r="O90" s="520"/>
      <c r="P90" s="520"/>
      <c r="Q90" s="520"/>
      <c r="R90" s="520"/>
      <c r="S90" s="520"/>
      <c r="T90" s="520"/>
      <c r="U90" s="520"/>
      <c r="V90" s="520"/>
      <c r="W90" s="520"/>
      <c r="X90" s="520"/>
      <c r="Y90" s="520"/>
      <c r="Z90" s="520"/>
      <c r="AA90" s="520"/>
      <c r="AB90" s="520"/>
      <c r="AC90" s="520"/>
      <c r="AD90" s="520"/>
      <c r="AE90" s="398"/>
      <c r="AF90" s="398"/>
      <c r="AG90" s="398"/>
      <c r="AH90" s="535"/>
      <c r="AI90" s="535"/>
      <c r="AJ90" s="535"/>
      <c r="AK90" s="535"/>
      <c r="AL90" s="535"/>
      <c r="AM90" s="535"/>
      <c r="AN90" s="535"/>
      <c r="AO90" s="535"/>
      <c r="AP90" s="535"/>
      <c r="AQ90" s="535"/>
      <c r="AR90" s="535"/>
      <c r="AS90" s="535"/>
      <c r="AT90" s="535"/>
      <c r="AU90" s="535"/>
      <c r="AV90" s="535"/>
      <c r="AW90" s="535"/>
      <c r="AX90" s="535"/>
      <c r="AY90" s="535"/>
      <c r="AZ90" s="535"/>
      <c r="BA90" s="535"/>
      <c r="BB90" s="535"/>
      <c r="BC90" s="535"/>
      <c r="BD90" s="535"/>
      <c r="BE90" s="535"/>
      <c r="BF90" s="535"/>
      <c r="BG90" s="535"/>
      <c r="BH90" s="535"/>
      <c r="BI90" s="535"/>
      <c r="BJ90" s="535"/>
      <c r="BK90" s="535"/>
      <c r="BL90" s="535"/>
      <c r="BM90" s="535"/>
      <c r="BN90" s="535"/>
      <c r="BO90" s="535"/>
      <c r="BP90" s="535"/>
      <c r="BQ90" s="535"/>
      <c r="BR90" s="535"/>
      <c r="BS90" s="535"/>
      <c r="BT90" s="535"/>
      <c r="BU90" s="535"/>
      <c r="BV90" s="535"/>
      <c r="BW90" s="535"/>
      <c r="BX90" s="535"/>
      <c r="BY90" s="535"/>
      <c r="BZ90" s="535"/>
      <c r="CA90" s="535"/>
      <c r="CB90" s="535"/>
      <c r="CC90" s="535"/>
      <c r="CD90" s="535"/>
      <c r="CE90" s="535"/>
      <c r="CF90" s="535"/>
      <c r="CG90" s="535"/>
      <c r="CH90" s="535"/>
      <c r="CI90" s="535"/>
      <c r="CJ90" s="535"/>
      <c r="CK90" s="535"/>
      <c r="CL90" s="535"/>
      <c r="CM90" s="535"/>
      <c r="CN90" s="535"/>
      <c r="CO90" s="535"/>
      <c r="CP90" s="535"/>
      <c r="CQ90" s="535"/>
      <c r="CR90" s="535"/>
      <c r="CS90" s="535"/>
      <c r="CT90" s="535"/>
      <c r="CU90" s="535"/>
      <c r="CV90" s="535"/>
      <c r="CW90" s="535"/>
      <c r="CX90" s="535"/>
      <c r="CY90" s="535"/>
      <c r="CZ90" s="535"/>
      <c r="DA90" s="535"/>
      <c r="DB90" s="535"/>
      <c r="DC90" s="535"/>
      <c r="DD90" s="535"/>
      <c r="DE90" s="535"/>
      <c r="DF90" s="535"/>
      <c r="DG90" s="535"/>
      <c r="DH90" s="535"/>
      <c r="DI90" s="535"/>
      <c r="DJ90" s="535"/>
      <c r="DK90" s="535"/>
      <c r="DL90" s="535"/>
      <c r="DM90" s="535"/>
      <c r="DN90" s="535"/>
      <c r="DO90" s="535"/>
      <c r="DP90" s="535"/>
      <c r="DQ90" s="535"/>
      <c r="DR90" s="535"/>
      <c r="DS90" s="535"/>
      <c r="DT90" s="535"/>
      <c r="DU90" s="535"/>
      <c r="DV90" s="535"/>
      <c r="DW90" s="535"/>
      <c r="DX90" s="535"/>
      <c r="DY90" s="535"/>
      <c r="DZ90" s="535"/>
      <c r="EA90" s="535"/>
      <c r="EB90" s="535"/>
      <c r="EC90" s="535"/>
      <c r="ED90" s="535"/>
      <c r="EE90" s="535"/>
      <c r="EF90" s="535"/>
      <c r="EG90" s="535"/>
      <c r="EH90" s="535"/>
      <c r="EI90" s="535"/>
      <c r="EJ90" s="535"/>
      <c r="EK90" s="535"/>
      <c r="EL90" s="535"/>
      <c r="EM90" s="535"/>
      <c r="EN90" s="535"/>
      <c r="EO90" s="535"/>
      <c r="EP90" s="535"/>
      <c r="EQ90" s="535"/>
      <c r="ER90" s="535"/>
      <c r="ES90" s="535"/>
      <c r="ET90" s="535"/>
      <c r="EU90" s="535"/>
      <c r="EV90" s="535"/>
      <c r="EW90" s="535"/>
      <c r="EX90" s="535"/>
      <c r="EY90" s="535"/>
      <c r="EZ90" s="535"/>
      <c r="FA90" s="535"/>
      <c r="FB90" s="535"/>
      <c r="FC90" s="535"/>
      <c r="FD90" s="535"/>
      <c r="FE90" s="535"/>
      <c r="FF90" s="535"/>
      <c r="FG90" s="535"/>
      <c r="FH90" s="535"/>
      <c r="FI90" s="535"/>
      <c r="FJ90" s="535"/>
      <c r="FK90" s="535"/>
      <c r="FL90" s="535"/>
      <c r="FM90" s="535"/>
      <c r="FN90" s="535"/>
      <c r="FO90" s="535"/>
      <c r="FP90" s="535"/>
      <c r="FQ90" s="535"/>
      <c r="FR90" s="535"/>
      <c r="FS90" s="535"/>
      <c r="FT90" s="535"/>
      <c r="FU90" s="535"/>
      <c r="FV90" s="535"/>
      <c r="FW90" s="535"/>
      <c r="FX90" s="535"/>
      <c r="FY90" s="535"/>
      <c r="FZ90" s="535"/>
      <c r="GA90" s="535"/>
      <c r="GB90" s="535"/>
      <c r="GC90" s="535"/>
      <c r="GD90" s="535"/>
      <c r="GE90" s="535"/>
      <c r="GF90" s="535"/>
      <c r="GG90" s="535"/>
      <c r="GH90" s="535"/>
      <c r="GI90" s="535"/>
      <c r="GJ90" s="535"/>
      <c r="GK90" s="535"/>
      <c r="GL90" s="535"/>
      <c r="GM90" s="535"/>
      <c r="GN90" s="535"/>
      <c r="GO90" s="535"/>
      <c r="GP90" s="535"/>
      <c r="GQ90" s="535"/>
      <c r="GR90" s="535"/>
      <c r="GS90" s="535"/>
      <c r="GT90" s="535"/>
      <c r="GU90" s="535"/>
      <c r="GV90" s="535"/>
      <c r="GW90" s="535"/>
      <c r="GX90" s="535"/>
      <c r="GY90" s="535"/>
      <c r="GZ90" s="535"/>
      <c r="HA90" s="535"/>
      <c r="HB90" s="535"/>
      <c r="HC90" s="535"/>
      <c r="HD90" s="535"/>
      <c r="HE90" s="535"/>
      <c r="HF90" s="535"/>
      <c r="HG90" s="535"/>
      <c r="HH90" s="535"/>
      <c r="HI90" s="535"/>
      <c r="HJ90" s="535"/>
      <c r="HK90" s="535"/>
      <c r="HL90" s="535"/>
      <c r="HM90" s="535"/>
      <c r="HN90" s="535"/>
      <c r="HO90" s="535"/>
      <c r="HP90" s="535"/>
      <c r="HQ90" s="535"/>
      <c r="HR90" s="535"/>
      <c r="HS90" s="535"/>
      <c r="HT90" s="535"/>
      <c r="HU90" s="535"/>
      <c r="HV90" s="535"/>
      <c r="HW90" s="535"/>
      <c r="HX90" s="535"/>
      <c r="HY90" s="535"/>
      <c r="HZ90" s="535"/>
      <c r="IA90" s="535"/>
      <c r="IB90" s="535"/>
      <c r="IC90" s="535"/>
      <c r="ID90" s="535"/>
      <c r="IE90" s="535"/>
      <c r="IF90" s="535"/>
      <c r="IG90" s="535"/>
      <c r="IH90" s="535"/>
      <c r="II90" s="535"/>
      <c r="IJ90" s="535"/>
      <c r="IK90" s="535"/>
      <c r="IL90" s="535"/>
      <c r="IM90" s="535"/>
      <c r="IN90" s="535"/>
      <c r="IO90" s="535"/>
      <c r="IP90" s="535"/>
      <c r="IQ90" s="535"/>
      <c r="IR90" s="535"/>
      <c r="IS90" s="535"/>
      <c r="IT90" s="535"/>
      <c r="IU90" s="535"/>
      <c r="IV90" s="535"/>
      <c r="IW90" s="535"/>
    </row>
    <row r="91" customFormat="false" ht="12.75" hidden="false" customHeight="false" outlineLevel="1" collapsed="false">
      <c r="A91" s="399" t="s">
        <v>250</v>
      </c>
      <c r="B91" s="26" t="e">
        <f aca="false">B40-B12</f>
        <v>#VALUE!</v>
      </c>
      <c r="C91" s="26" t="e">
        <f aca="false">C40-C12</f>
        <v>#VALUE!</v>
      </c>
      <c r="D91" s="26" t="e">
        <f aca="false">D40-D12</f>
        <v>#VALUE!</v>
      </c>
      <c r="E91" s="26" t="e">
        <f aca="false">E40</f>
        <v>#VALUE!</v>
      </c>
      <c r="F91" s="26" t="e">
        <f aca="false">F40</f>
        <v>#VALUE!</v>
      </c>
      <c r="G91" s="26" t="e">
        <f aca="false">G40</f>
        <v>#VALUE!</v>
      </c>
      <c r="H91" s="26" t="e">
        <f aca="false">H40</f>
        <v>#VALUE!</v>
      </c>
      <c r="I91" s="26" t="e">
        <f aca="false">I40</f>
        <v>#VALUE!</v>
      </c>
      <c r="J91" s="26" t="e">
        <f aca="false">J40</f>
        <v>#VALUE!</v>
      </c>
      <c r="K91" s="26" t="e">
        <f aca="false">K40</f>
        <v>#VALUE!</v>
      </c>
      <c r="L91" s="26" t="e">
        <f aca="false">L40</f>
        <v>#VALUE!</v>
      </c>
      <c r="M91" s="26" t="e">
        <f aca="false">M40</f>
        <v>#VALUE!</v>
      </c>
      <c r="N91" s="26" t="e">
        <f aca="false">N40</f>
        <v>#VALUE!</v>
      </c>
      <c r="O91" s="26" t="e">
        <f aca="false">O40</f>
        <v>#VALUE!</v>
      </c>
      <c r="P91" s="26" t="e">
        <f aca="false">P40</f>
        <v>#VALUE!</v>
      </c>
      <c r="Q91" s="26" t="e">
        <f aca="false">Q40</f>
        <v>#VALUE!</v>
      </c>
      <c r="R91" s="26" t="e">
        <f aca="false">R40</f>
        <v>#VALUE!</v>
      </c>
      <c r="S91" s="26" t="e">
        <f aca="false">S40</f>
        <v>#VALUE!</v>
      </c>
      <c r="T91" s="26" t="e">
        <f aca="false">T40</f>
        <v>#VALUE!</v>
      </c>
      <c r="U91" s="26" t="e">
        <f aca="false">U40</f>
        <v>#VALUE!</v>
      </c>
      <c r="W91" s="459" t="e">
        <f aca="false">SUM(B91:U91)</f>
        <v>#VALUE!</v>
      </c>
    </row>
    <row r="92" customFormat="false" ht="12.75" hidden="false" customHeight="false" outlineLevel="1" collapsed="false">
      <c r="A92" s="399" t="s">
        <v>221</v>
      </c>
      <c r="B92" s="26" t="e">
        <f aca="false">B34</f>
        <v>#VALUE!</v>
      </c>
      <c r="C92" s="26" t="e">
        <f aca="false">C34</f>
        <v>#VALUE!</v>
      </c>
      <c r="D92" s="26" t="e">
        <f aca="false">D34</f>
        <v>#VALUE!</v>
      </c>
      <c r="E92" s="26" t="e">
        <f aca="false">E34</f>
        <v>#VALUE!</v>
      </c>
      <c r="F92" s="26" t="e">
        <f aca="false">F34</f>
        <v>#VALUE!</v>
      </c>
      <c r="G92" s="26" t="e">
        <f aca="false">G34</f>
        <v>#VALUE!</v>
      </c>
      <c r="H92" s="26" t="e">
        <f aca="false">H34</f>
        <v>#VALUE!</v>
      </c>
      <c r="I92" s="26" t="e">
        <f aca="false">I34</f>
        <v>#VALUE!</v>
      </c>
      <c r="J92" s="26" t="e">
        <f aca="false">J34</f>
        <v>#VALUE!</v>
      </c>
      <c r="K92" s="26" t="e">
        <f aca="false">K34</f>
        <v>#VALUE!</v>
      </c>
      <c r="L92" s="26" t="e">
        <f aca="false">L34</f>
        <v>#VALUE!</v>
      </c>
      <c r="M92" s="26" t="e">
        <f aca="false">M34</f>
        <v>#VALUE!</v>
      </c>
      <c r="N92" s="26" t="e">
        <f aca="false">N34</f>
        <v>#VALUE!</v>
      </c>
      <c r="O92" s="26" t="e">
        <f aca="false">O34</f>
        <v>#VALUE!</v>
      </c>
      <c r="P92" s="26" t="e">
        <f aca="false">P34</f>
        <v>#VALUE!</v>
      </c>
      <c r="Q92" s="26" t="e">
        <f aca="false">Q34</f>
        <v>#VALUE!</v>
      </c>
      <c r="R92" s="26" t="e">
        <f aca="false">R34</f>
        <v>#VALUE!</v>
      </c>
      <c r="S92" s="26" t="e">
        <f aca="false">S34</f>
        <v>#VALUE!</v>
      </c>
      <c r="T92" s="26" t="e">
        <f aca="false">T34</f>
        <v>#VALUE!</v>
      </c>
      <c r="U92" s="26" t="e">
        <f aca="false">U34</f>
        <v>#VALUE!</v>
      </c>
      <c r="W92" s="459" t="e">
        <f aca="false">SUM(B92:U92)</f>
        <v>#VALUE!</v>
      </c>
    </row>
    <row r="93" customFormat="false" ht="15" hidden="false" customHeight="false" outlineLevel="1" collapsed="false">
      <c r="A93" s="399" t="s">
        <v>251</v>
      </c>
      <c r="B93" s="322" t="e">
        <f aca="false">-Depreciation!C93</f>
        <v>#VALUE!</v>
      </c>
      <c r="C93" s="322" t="e">
        <f aca="false">-Depreciation!D93</f>
        <v>#VALUE!</v>
      </c>
      <c r="D93" s="322" t="e">
        <f aca="false">-Depreciation!E93</f>
        <v>#VALUE!</v>
      </c>
      <c r="E93" s="322" t="e">
        <f aca="false">-Depreciation!F93</f>
        <v>#VALUE!</v>
      </c>
      <c r="F93" s="322" t="e">
        <f aca="false">-Depreciation!G93</f>
        <v>#VALUE!</v>
      </c>
      <c r="G93" s="322" t="e">
        <f aca="false">-Depreciation!H93</f>
        <v>#VALUE!</v>
      </c>
      <c r="H93" s="322" t="e">
        <f aca="false">-Depreciation!I93</f>
        <v>#VALUE!</v>
      </c>
      <c r="I93" s="322" t="e">
        <f aca="false">-Depreciation!J93</f>
        <v>#VALUE!</v>
      </c>
      <c r="J93" s="322" t="e">
        <f aca="false">-Depreciation!K93</f>
        <v>#VALUE!</v>
      </c>
      <c r="K93" s="322" t="e">
        <f aca="false">-Depreciation!L93</f>
        <v>#VALUE!</v>
      </c>
      <c r="L93" s="322" t="e">
        <f aca="false">-Depreciation!M93</f>
        <v>#VALUE!</v>
      </c>
      <c r="M93" s="322" t="e">
        <f aca="false">-Depreciation!N93</f>
        <v>#VALUE!</v>
      </c>
      <c r="N93" s="322" t="e">
        <f aca="false">-Depreciation!O93</f>
        <v>#VALUE!</v>
      </c>
      <c r="O93" s="322" t="e">
        <f aca="false">-Depreciation!P93</f>
        <v>#VALUE!</v>
      </c>
      <c r="P93" s="322" t="e">
        <f aca="false">-Depreciation!Q93</f>
        <v>#VALUE!</v>
      </c>
      <c r="Q93" s="322" t="e">
        <f aca="false">-Depreciation!R93</f>
        <v>#VALUE!</v>
      </c>
      <c r="R93" s="322" t="e">
        <f aca="false">-Depreciation!S93</f>
        <v>#VALUE!</v>
      </c>
      <c r="S93" s="322" t="e">
        <f aca="false">-Depreciation!T93</f>
        <v>#VALUE!</v>
      </c>
      <c r="T93" s="322" t="e">
        <f aca="false">-Depreciation!U93</f>
        <v>#VALUE!</v>
      </c>
      <c r="U93" s="322" t="e">
        <f aca="false">-Depreciation!V93</f>
        <v>#VALUE!</v>
      </c>
      <c r="W93" s="467" t="e">
        <f aca="false">SUM(B93:U93)</f>
        <v>#VALUE!</v>
      </c>
    </row>
    <row r="94" customFormat="false" ht="12.75" hidden="false" customHeight="false" outlineLevel="1" collapsed="false">
      <c r="A94" s="432" t="s">
        <v>252</v>
      </c>
      <c r="B94" s="26" t="e">
        <f aca="false">SUM(B91:B93)</f>
        <v>#VALUE!</v>
      </c>
      <c r="C94" s="26" t="e">
        <f aca="false">SUM(C91:C93)</f>
        <v>#VALUE!</v>
      </c>
      <c r="D94" s="26" t="e">
        <f aca="false">SUM(D91:D93)</f>
        <v>#VALUE!</v>
      </c>
      <c r="E94" s="26" t="e">
        <f aca="false">SUM(E91:E93)</f>
        <v>#VALUE!</v>
      </c>
      <c r="F94" s="26" t="e">
        <f aca="false">SUM(F91:F93)</f>
        <v>#VALUE!</v>
      </c>
      <c r="G94" s="26" t="e">
        <f aca="false">SUM(G91:G93)</f>
        <v>#VALUE!</v>
      </c>
      <c r="H94" s="26" t="e">
        <f aca="false">SUM(H91:H93)</f>
        <v>#VALUE!</v>
      </c>
      <c r="I94" s="26" t="e">
        <f aca="false">SUM(I91:I93)</f>
        <v>#VALUE!</v>
      </c>
      <c r="J94" s="26" t="e">
        <f aca="false">SUM(J91:J93)</f>
        <v>#VALUE!</v>
      </c>
      <c r="K94" s="26" t="e">
        <f aca="false">SUM(K91:K93)</f>
        <v>#VALUE!</v>
      </c>
      <c r="L94" s="26" t="e">
        <f aca="false">SUM(L91:L93)</f>
        <v>#VALUE!</v>
      </c>
      <c r="M94" s="26" t="e">
        <f aca="false">SUM(M91:M93)</f>
        <v>#VALUE!</v>
      </c>
      <c r="N94" s="26" t="e">
        <f aca="false">SUM(N91:N93)</f>
        <v>#VALUE!</v>
      </c>
      <c r="O94" s="26" t="e">
        <f aca="false">SUM(O91:O93)</f>
        <v>#VALUE!</v>
      </c>
      <c r="P94" s="26" t="e">
        <f aca="false">SUM(P91:P93)</f>
        <v>#VALUE!</v>
      </c>
      <c r="Q94" s="26" t="e">
        <f aca="false">SUM(Q91:Q93)</f>
        <v>#VALUE!</v>
      </c>
      <c r="R94" s="26" t="e">
        <f aca="false">SUM(R91:R93)</f>
        <v>#VALUE!</v>
      </c>
      <c r="S94" s="26" t="e">
        <f aca="false">SUM(S91:S93)</f>
        <v>#VALUE!</v>
      </c>
      <c r="T94" s="26" t="e">
        <f aca="false">SUM(T91:T93)</f>
        <v>#VALUE!</v>
      </c>
      <c r="U94" s="26" t="e">
        <f aca="false">SUM(U91:U93)</f>
        <v>#VALUE!</v>
      </c>
      <c r="W94" s="459" t="e">
        <f aca="false">SUM(B94:U94)</f>
        <v>#VALUE!</v>
      </c>
    </row>
    <row r="95" customFormat="false" ht="12.75" hidden="false" customHeight="false" outlineLevel="1" collapsed="false">
      <c r="A95" s="399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</row>
    <row r="96" customFormat="false" ht="12.75" hidden="false" customHeight="false" outlineLevel="1" collapsed="false">
      <c r="A96" s="399" t="s">
        <v>93</v>
      </c>
      <c r="B96" s="468" t="n">
        <f aca="false">Assumptions!$H$39</f>
        <v>0.045</v>
      </c>
      <c r="C96" s="468" t="n">
        <f aca="false">Assumptions!$H$39</f>
        <v>0.045</v>
      </c>
      <c r="D96" s="468" t="n">
        <f aca="false">Assumptions!$H$39</f>
        <v>0.045</v>
      </c>
      <c r="E96" s="468" t="n">
        <f aca="false">Assumptions!$H$39</f>
        <v>0.045</v>
      </c>
      <c r="F96" s="468" t="n">
        <f aca="false">Assumptions!$H$39</f>
        <v>0.045</v>
      </c>
      <c r="G96" s="468" t="n">
        <f aca="false">Assumptions!$H$39</f>
        <v>0.045</v>
      </c>
      <c r="H96" s="468" t="n">
        <f aca="false">Assumptions!$H$39</f>
        <v>0.045</v>
      </c>
      <c r="I96" s="468" t="n">
        <f aca="false">Assumptions!$H$39</f>
        <v>0.045</v>
      </c>
      <c r="J96" s="468" t="n">
        <f aca="false">Assumptions!$H$39</f>
        <v>0.045</v>
      </c>
      <c r="K96" s="468" t="n">
        <f aca="false">Assumptions!$H$39</f>
        <v>0.045</v>
      </c>
      <c r="L96" s="468" t="n">
        <f aca="false">Assumptions!$H$39</f>
        <v>0.045</v>
      </c>
      <c r="M96" s="468" t="n">
        <f aca="false">Assumptions!$H$39</f>
        <v>0.045</v>
      </c>
      <c r="N96" s="468" t="n">
        <f aca="false">Assumptions!$H$39</f>
        <v>0.045</v>
      </c>
      <c r="O96" s="468" t="n">
        <f aca="false">Assumptions!$H$39</f>
        <v>0.045</v>
      </c>
      <c r="P96" s="468" t="n">
        <f aca="false">Assumptions!$H$39</f>
        <v>0.045</v>
      </c>
      <c r="Q96" s="468" t="n">
        <f aca="false">Assumptions!$H$39</f>
        <v>0.045</v>
      </c>
      <c r="R96" s="468" t="n">
        <f aca="false">Assumptions!$H$39</f>
        <v>0.045</v>
      </c>
      <c r="S96" s="468" t="n">
        <f aca="false">Assumptions!$H$39</f>
        <v>0.045</v>
      </c>
      <c r="T96" s="468" t="n">
        <f aca="false">Assumptions!$H$39</f>
        <v>0.045</v>
      </c>
      <c r="U96" s="468" t="n">
        <f aca="false">Assumptions!$H$39</f>
        <v>0.045</v>
      </c>
    </row>
    <row r="97" customFormat="false" ht="12.75" hidden="false" customHeight="false" outlineLevel="1" collapsed="false">
      <c r="A97" s="399" t="s">
        <v>253</v>
      </c>
      <c r="B97" s="26" t="e">
        <f aca="false">B94*B96</f>
        <v>#VALUE!</v>
      </c>
      <c r="C97" s="26" t="e">
        <f aca="false">C94*C96</f>
        <v>#VALUE!</v>
      </c>
      <c r="D97" s="26" t="e">
        <f aca="false">D94*D96</f>
        <v>#VALUE!</v>
      </c>
      <c r="E97" s="26" t="e">
        <f aca="false">E94*E96</f>
        <v>#VALUE!</v>
      </c>
      <c r="F97" s="26" t="e">
        <f aca="false">F94*F96</f>
        <v>#VALUE!</v>
      </c>
      <c r="G97" s="26" t="e">
        <f aca="false">G94*G96</f>
        <v>#VALUE!</v>
      </c>
      <c r="H97" s="26" t="e">
        <f aca="false">H94*H96</f>
        <v>#VALUE!</v>
      </c>
      <c r="I97" s="26" t="e">
        <f aca="false">I94*I96</f>
        <v>#VALUE!</v>
      </c>
      <c r="J97" s="26" t="e">
        <f aca="false">J94*J96</f>
        <v>#VALUE!</v>
      </c>
      <c r="K97" s="26" t="e">
        <f aca="false">K94*K96</f>
        <v>#VALUE!</v>
      </c>
      <c r="L97" s="26" t="e">
        <f aca="false">L94*L96</f>
        <v>#VALUE!</v>
      </c>
      <c r="M97" s="26" t="e">
        <f aca="false">M94*M96</f>
        <v>#VALUE!</v>
      </c>
      <c r="N97" s="26" t="e">
        <f aca="false">N94*N96</f>
        <v>#VALUE!</v>
      </c>
      <c r="O97" s="26" t="e">
        <f aca="false">O94*O96</f>
        <v>#VALUE!</v>
      </c>
      <c r="P97" s="26" t="e">
        <f aca="false">P94*P96</f>
        <v>#VALUE!</v>
      </c>
      <c r="Q97" s="26" t="e">
        <f aca="false">Q94*Q96</f>
        <v>#VALUE!</v>
      </c>
      <c r="R97" s="26" t="e">
        <f aca="false">R94*R96</f>
        <v>#VALUE!</v>
      </c>
      <c r="S97" s="26" t="e">
        <f aca="false">S94*S96</f>
        <v>#VALUE!</v>
      </c>
      <c r="T97" s="26" t="e">
        <f aca="false">T94*T96</f>
        <v>#VALUE!</v>
      </c>
      <c r="U97" s="26" t="e">
        <f aca="false">U94*U96</f>
        <v>#VALUE!</v>
      </c>
    </row>
    <row r="98" customFormat="false" ht="12.75" hidden="false" customHeight="false" outlineLevel="1" collapsed="false">
      <c r="A98" s="399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</row>
    <row r="99" customFormat="false" ht="12.75" hidden="false" customHeight="false" outlineLevel="1" collapsed="false">
      <c r="A99" s="399" t="s">
        <v>254</v>
      </c>
      <c r="B99" s="26" t="n">
        <v>0</v>
      </c>
      <c r="C99" s="26" t="e">
        <f aca="false">B103</f>
        <v>#VALUE!</v>
      </c>
      <c r="D99" s="26" t="e">
        <f aca="false">C103</f>
        <v>#VALUE!</v>
      </c>
      <c r="E99" s="26" t="e">
        <f aca="false">D103</f>
        <v>#VALUE!</v>
      </c>
      <c r="F99" s="26" t="e">
        <f aca="false">E103</f>
        <v>#VALUE!</v>
      </c>
      <c r="G99" s="26" t="e">
        <f aca="false">F103</f>
        <v>#VALUE!</v>
      </c>
      <c r="H99" s="26" t="e">
        <f aca="false">G103</f>
        <v>#VALUE!</v>
      </c>
      <c r="I99" s="26" t="e">
        <f aca="false">H103</f>
        <v>#VALUE!</v>
      </c>
      <c r="J99" s="26" t="e">
        <f aca="false">I103</f>
        <v>#VALUE!</v>
      </c>
      <c r="K99" s="26" t="e">
        <f aca="false">J103</f>
        <v>#VALUE!</v>
      </c>
      <c r="L99" s="26" t="e">
        <f aca="false">K103</f>
        <v>#VALUE!</v>
      </c>
      <c r="M99" s="26" t="e">
        <f aca="false">L103</f>
        <v>#VALUE!</v>
      </c>
      <c r="N99" s="26" t="e">
        <f aca="false">M103</f>
        <v>#VALUE!</v>
      </c>
      <c r="O99" s="26" t="e">
        <f aca="false">N103</f>
        <v>#VALUE!</v>
      </c>
      <c r="P99" s="26" t="e">
        <f aca="false">O103</f>
        <v>#VALUE!</v>
      </c>
      <c r="Q99" s="26" t="e">
        <f aca="false">P103</f>
        <v>#VALUE!</v>
      </c>
      <c r="R99" s="26" t="n">
        <v>0</v>
      </c>
      <c r="S99" s="26" t="e">
        <f aca="false">R103</f>
        <v>#VALUE!</v>
      </c>
      <c r="T99" s="26" t="e">
        <f aca="false">S103</f>
        <v>#VALUE!</v>
      </c>
      <c r="U99" s="26" t="e">
        <f aca="false">T103</f>
        <v>#VALUE!</v>
      </c>
    </row>
    <row r="100" customFormat="false" ht="12.75" hidden="false" customHeight="false" outlineLevel="1" collapsed="false">
      <c r="A100" s="399" t="s">
        <v>255</v>
      </c>
      <c r="B100" s="26" t="e">
        <f aca="false">IF(B69&gt;2020,0,IF(B97&lt;0,-B97,0))</f>
        <v>#VALUE!</v>
      </c>
      <c r="C100" s="26" t="e">
        <f aca="false">IF(C69&gt;2020,0,IF(C97&lt;0,-C97,0))</f>
        <v>#VALUE!</v>
      </c>
      <c r="D100" s="26" t="e">
        <f aca="false">IF(D69&gt;2020,0,IF(D97&lt;0,-D97,0))</f>
        <v>#VALUE!</v>
      </c>
      <c r="E100" s="26" t="e">
        <f aca="false">IF(E69&gt;2020,0,IF(E97&lt;0,-E97,0))</f>
        <v>#VALUE!</v>
      </c>
      <c r="F100" s="26" t="e">
        <f aca="false">IF(F69&gt;2020,0,IF(F97&lt;0,-F97,0))</f>
        <v>#VALUE!</v>
      </c>
      <c r="G100" s="26" t="e">
        <f aca="false">IF(G69&gt;2020,0,IF(G97&lt;0,-G97,0))</f>
        <v>#VALUE!</v>
      </c>
      <c r="H100" s="26" t="e">
        <f aca="false">IF(H69&gt;2020,0,IF(H97&lt;0,-H97,0))</f>
        <v>#VALUE!</v>
      </c>
      <c r="I100" s="26" t="e">
        <f aca="false">IF(I69&gt;2020,0,IF(I97&lt;0,-I97,0))</f>
        <v>#VALUE!</v>
      </c>
      <c r="J100" s="26" t="e">
        <f aca="false">IF(J69&gt;2020,0,IF(J97&lt;0,-J97,0))</f>
        <v>#VALUE!</v>
      </c>
      <c r="K100" s="26" t="e">
        <f aca="false">IF(K69&gt;2020,0,IF(K97&lt;0,-K97,0))</f>
        <v>#VALUE!</v>
      </c>
      <c r="L100" s="26" t="e">
        <f aca="false">IF(L69&gt;2020,0,IF(L97&lt;0,-L97,0))</f>
        <v>#VALUE!</v>
      </c>
      <c r="M100" s="26" t="e">
        <f aca="false">IF(M69&gt;2020,0,IF(M97&lt;0,-M97,0))</f>
        <v>#VALUE!</v>
      </c>
      <c r="N100" s="26" t="e">
        <f aca="false">IF(N69&gt;2020,0,IF(N97&lt;0,-N97,0))</f>
        <v>#VALUE!</v>
      </c>
      <c r="O100" s="26" t="e">
        <f aca="false">IF(O69&gt;2020,0,IF(O97&lt;0,-O97,0))</f>
        <v>#VALUE!</v>
      </c>
      <c r="P100" s="26" t="e">
        <f aca="false">IF(P69&gt;2020,0,IF(P97&lt;0,-P97,0))</f>
        <v>#VALUE!</v>
      </c>
      <c r="Q100" s="26" t="e">
        <f aca="false">IF(Q69&gt;2020,0,IF(Q97&lt;0,-Q97,0))</f>
        <v>#VALUE!</v>
      </c>
      <c r="R100" s="26" t="e">
        <f aca="false">IF(R69&gt;2020,0,IF(R97&lt;0,-R97,0))</f>
        <v>#VALUE!</v>
      </c>
      <c r="S100" s="26" t="e">
        <f aca="false">IF(S69&gt;2020,0,IF(S97&lt;0,-S97,0))</f>
        <v>#VALUE!</v>
      </c>
      <c r="T100" s="26" t="e">
        <f aca="false">IF(T69&gt;2020,0,IF(T97&lt;0,-T97,0))</f>
        <v>#VALUE!</v>
      </c>
      <c r="U100" s="26" t="e">
        <f aca="false">IF(U69&gt;2020,0,IF(U97&lt;0,-U97,0))</f>
        <v>#VALUE!</v>
      </c>
    </row>
    <row r="101" customFormat="false" ht="12.75" hidden="false" customHeight="false" outlineLevel="1" collapsed="false">
      <c r="A101" s="399" t="s">
        <v>256</v>
      </c>
      <c r="B101" s="469" t="n">
        <v>0</v>
      </c>
      <c r="C101" s="469" t="n">
        <v>0</v>
      </c>
      <c r="D101" s="469" t="n">
        <v>0</v>
      </c>
      <c r="E101" s="469" t="n">
        <v>0</v>
      </c>
      <c r="F101" s="469" t="n">
        <v>0</v>
      </c>
      <c r="G101" s="469" t="n">
        <v>0</v>
      </c>
      <c r="H101" s="469" t="n">
        <v>0</v>
      </c>
      <c r="I101" s="469" t="n">
        <v>0</v>
      </c>
      <c r="J101" s="469" t="n">
        <v>0</v>
      </c>
      <c r="K101" s="469" t="n">
        <v>0</v>
      </c>
      <c r="L101" s="469" t="n">
        <v>0</v>
      </c>
      <c r="M101" s="469" t="n">
        <v>0</v>
      </c>
      <c r="N101" s="469" t="n">
        <v>0</v>
      </c>
      <c r="O101" s="469" t="n">
        <v>0</v>
      </c>
      <c r="P101" s="469" t="n">
        <v>0</v>
      </c>
      <c r="Q101" s="469" t="n">
        <v>0</v>
      </c>
      <c r="R101" s="469" t="n">
        <v>0</v>
      </c>
      <c r="S101" s="469" t="n">
        <v>0</v>
      </c>
      <c r="T101" s="26" t="e">
        <f aca="false">IF(L100&gt;(SUM(M102:S102)+SUM(L101:S101))*-1,L100-(SUM(L102:S102)+SUM(L101:S101))*-1,0)</f>
        <v>#VALUE!</v>
      </c>
      <c r="U101" s="26" t="e">
        <f aca="false">IF(M100&gt;(SUM(N102:T102)+SUM(M101:T101))*-1,M100-(SUM(M102:T102)+SUM(M101:T101))*-1,0)</f>
        <v>#VALUE!</v>
      </c>
    </row>
    <row r="102" customFormat="false" ht="12.75" hidden="false" customHeight="false" outlineLevel="1" collapsed="false">
      <c r="A102" s="33" t="s">
        <v>228</v>
      </c>
      <c r="B102" s="322" t="e">
        <f aca="false">IF(B97&lt;0,0,IF(B99&gt;B97,-B97,-B99))</f>
        <v>#VALUE!</v>
      </c>
      <c r="C102" s="322" t="e">
        <f aca="false">IF(C97&lt;0,0,IF(C99&gt;C97,-C97,-C99))</f>
        <v>#VALUE!</v>
      </c>
      <c r="D102" s="322" t="e">
        <f aca="false">IF(D97&lt;0,0,IF(D99&gt;D97,-D97,-D99))</f>
        <v>#VALUE!</v>
      </c>
      <c r="E102" s="322" t="e">
        <f aca="false">IF(E97&lt;0,0,IF(E99&gt;E97,-E97,-E99))</f>
        <v>#VALUE!</v>
      </c>
      <c r="F102" s="322" t="e">
        <f aca="false">IF(F97&lt;0,0,IF(F99&gt;F97,-F97,-F99))</f>
        <v>#VALUE!</v>
      </c>
      <c r="G102" s="322" t="e">
        <f aca="false">IF(G97&lt;0,0,IF(G99&gt;G97,-G97,-G99))</f>
        <v>#VALUE!</v>
      </c>
      <c r="H102" s="322" t="e">
        <f aca="false">IF(H97&lt;0,0,IF(H99&gt;H97,-H97,-H99))</f>
        <v>#VALUE!</v>
      </c>
      <c r="I102" s="322" t="e">
        <f aca="false">IF(I97&lt;0,0,IF(I99&gt;I97,-I97,-I99))</f>
        <v>#VALUE!</v>
      </c>
      <c r="J102" s="322" t="e">
        <f aca="false">IF(J97&lt;0,0,IF(J99&gt;J97,-J97,-J99))</f>
        <v>#VALUE!</v>
      </c>
      <c r="K102" s="322" t="e">
        <f aca="false">IF(K97&lt;0,0,IF(K99&gt;K97,-K97,-K99))</f>
        <v>#VALUE!</v>
      </c>
      <c r="L102" s="322" t="e">
        <f aca="false">IF(L97&lt;0,0,IF(L99&gt;L97,-L97,-L99))</f>
        <v>#VALUE!</v>
      </c>
      <c r="M102" s="322" t="e">
        <f aca="false">IF(M97&lt;0,0,IF(M99&gt;M97,-M97,-M99))</f>
        <v>#VALUE!</v>
      </c>
      <c r="N102" s="322" t="e">
        <f aca="false">IF(N97&lt;0,0,IF(N99&gt;N97,-N97,-N99))</f>
        <v>#VALUE!</v>
      </c>
      <c r="O102" s="322" t="e">
        <f aca="false">IF(O97&lt;0,0,IF(O99&gt;O97,-O97,-O99))</f>
        <v>#VALUE!</v>
      </c>
      <c r="P102" s="322" t="e">
        <f aca="false">IF(P97&lt;0,0,IF(P99&gt;P97,-P97,-P99))</f>
        <v>#VALUE!</v>
      </c>
      <c r="Q102" s="322" t="e">
        <f aca="false">IF(Q97&lt;0,0,IF(Q99&gt;Q97,-Q97,-Q99))</f>
        <v>#VALUE!</v>
      </c>
      <c r="R102" s="322" t="e">
        <f aca="false">IF(R97&lt;0,0,IF(R99&gt;R97,-R97,-R99))</f>
        <v>#VALUE!</v>
      </c>
      <c r="S102" s="322" t="e">
        <f aca="false">IF(S97&lt;0,0,IF(S99&gt;S97,-S97,-S99))</f>
        <v>#VALUE!</v>
      </c>
      <c r="T102" s="322" t="e">
        <f aca="false">IF(T97&lt;0,0,IF(T99&gt;T97,-T97,-T99))</f>
        <v>#VALUE!</v>
      </c>
      <c r="U102" s="322" t="e">
        <f aca="false">IF(U97&lt;0,0,IF(U99&gt;U97,-U97,-U99))</f>
        <v>#VALUE!</v>
      </c>
    </row>
    <row r="103" customFormat="false" ht="12.75" hidden="false" customHeight="false" outlineLevel="1" collapsed="false">
      <c r="A103" s="33" t="s">
        <v>257</v>
      </c>
      <c r="B103" s="322" t="e">
        <f aca="false">SUM(B99:B102)</f>
        <v>#VALUE!</v>
      </c>
      <c r="C103" s="322" t="e">
        <f aca="false">SUM(C99:C102)</f>
        <v>#VALUE!</v>
      </c>
      <c r="D103" s="322" t="e">
        <f aca="false">SUM(D99:D102)</f>
        <v>#VALUE!</v>
      </c>
      <c r="E103" s="322" t="e">
        <f aca="false">SUM(E99:E102)</f>
        <v>#VALUE!</v>
      </c>
      <c r="F103" s="322" t="e">
        <f aca="false">SUM(F99:F102)</f>
        <v>#VALUE!</v>
      </c>
      <c r="G103" s="322" t="e">
        <f aca="false">SUM(G99:G102)</f>
        <v>#VALUE!</v>
      </c>
      <c r="H103" s="322" t="e">
        <f aca="false">SUM(H99:H102)</f>
        <v>#VALUE!</v>
      </c>
      <c r="I103" s="322" t="e">
        <f aca="false">SUM(I99:I102)</f>
        <v>#VALUE!</v>
      </c>
      <c r="J103" s="322" t="e">
        <f aca="false">SUM(J99:J102)</f>
        <v>#VALUE!</v>
      </c>
      <c r="K103" s="322" t="e">
        <f aca="false">SUM(K99:K102)</f>
        <v>#VALUE!</v>
      </c>
      <c r="L103" s="322" t="e">
        <f aca="false">SUM(L99:L102)</f>
        <v>#VALUE!</v>
      </c>
      <c r="M103" s="322" t="e">
        <f aca="false">SUM(M99:M102)</f>
        <v>#VALUE!</v>
      </c>
      <c r="N103" s="322" t="e">
        <f aca="false">SUM(N99:N102)</f>
        <v>#VALUE!</v>
      </c>
      <c r="O103" s="322" t="e">
        <f aca="false">SUM(O99:O102)</f>
        <v>#VALUE!</v>
      </c>
      <c r="P103" s="322" t="e">
        <f aca="false">SUM(P99:P102)</f>
        <v>#VALUE!</v>
      </c>
      <c r="Q103" s="322" t="e">
        <f aca="false">SUM(Q99:Q102)</f>
        <v>#VALUE!</v>
      </c>
      <c r="R103" s="322" t="e">
        <f aca="false">SUM(R99:R102)</f>
        <v>#VALUE!</v>
      </c>
      <c r="S103" s="322" t="e">
        <f aca="false">SUM(S99:S102)</f>
        <v>#VALUE!</v>
      </c>
      <c r="T103" s="322" t="e">
        <f aca="false">SUM(T99:T102)</f>
        <v>#VALUE!</v>
      </c>
      <c r="U103" s="322" t="e">
        <f aca="false">SUM(U99:U102)</f>
        <v>#VALUE!</v>
      </c>
    </row>
    <row r="104" customFormat="false" ht="12.75" hidden="false" customHeight="false" outlineLevel="1" collapsed="false">
      <c r="A104" s="33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3.5" hidden="false" customHeight="false" outlineLevel="1" collapsed="false">
      <c r="A105" s="53" t="s">
        <v>218</v>
      </c>
      <c r="B105" s="436" t="e">
        <f aca="false">IF(B97&lt;0,0,B97+B102)</f>
        <v>#VALUE!</v>
      </c>
      <c r="C105" s="436" t="e">
        <f aca="false">IF(C97&lt;0,0,C97+C102)</f>
        <v>#VALUE!</v>
      </c>
      <c r="D105" s="436" t="e">
        <f aca="false">IF(D97&lt;0,0,D97+D102)</f>
        <v>#VALUE!</v>
      </c>
      <c r="E105" s="436" t="e">
        <f aca="false">IF(E97&lt;0,0,E97+E102)</f>
        <v>#VALUE!</v>
      </c>
      <c r="F105" s="436" t="e">
        <f aca="false">IF(F97&lt;0,0,F97+F102)</f>
        <v>#VALUE!</v>
      </c>
      <c r="G105" s="436" t="e">
        <f aca="false">IF(G97&lt;0,0,G97+G102)</f>
        <v>#VALUE!</v>
      </c>
      <c r="H105" s="436" t="e">
        <f aca="false">IF(H97&lt;0,0,H97+H102)</f>
        <v>#VALUE!</v>
      </c>
      <c r="I105" s="436" t="e">
        <f aca="false">IF(I97&lt;0,0,I97+I102)</f>
        <v>#VALUE!</v>
      </c>
      <c r="J105" s="436" t="e">
        <f aca="false">IF(J97&lt;0,0,J97+J102)</f>
        <v>#VALUE!</v>
      </c>
      <c r="K105" s="436" t="e">
        <f aca="false">IF(K97&lt;0,0,K97+K102)</f>
        <v>#VALUE!</v>
      </c>
      <c r="L105" s="436" t="e">
        <f aca="false">IF(L97&lt;0,0,L97+L102)</f>
        <v>#VALUE!</v>
      </c>
      <c r="M105" s="436" t="e">
        <f aca="false">IF(M97&lt;0,0,M97+M102)</f>
        <v>#VALUE!</v>
      </c>
      <c r="N105" s="436" t="e">
        <f aca="false">IF(N97&lt;0,0,N97+N102)</f>
        <v>#VALUE!</v>
      </c>
      <c r="O105" s="436" t="e">
        <f aca="false">IF(O97&lt;0,0,O97+O102)</f>
        <v>#VALUE!</v>
      </c>
      <c r="P105" s="436" t="e">
        <f aca="false">IF(P97&lt;0,0,P97+P102)</f>
        <v>#VALUE!</v>
      </c>
      <c r="Q105" s="436" t="e">
        <f aca="false">IF(Q97&lt;0,0,Q97+Q102)</f>
        <v>#VALUE!</v>
      </c>
      <c r="R105" s="436" t="e">
        <f aca="false">IF(R97&lt;0,0,R97+R102)</f>
        <v>#VALUE!</v>
      </c>
      <c r="S105" s="436" t="e">
        <f aca="false">IF(S97&lt;0,0,S97+S102)</f>
        <v>#VALUE!</v>
      </c>
      <c r="T105" s="436" t="e">
        <f aca="false">IF(T97&lt;0,0,T97+T102)</f>
        <v>#VALUE!</v>
      </c>
      <c r="U105" s="436" t="e">
        <f aca="false">IF(U97&lt;0,0,U97+U102)</f>
        <v>#VALUE!</v>
      </c>
      <c r="W105" s="227" t="e">
        <f aca="false">SUM(B105:U105)</f>
        <v>#VALUE!</v>
      </c>
    </row>
    <row r="106" customFormat="false" ht="14.25" hidden="false" customHeight="true" outlineLevel="1" collapsed="false">
      <c r="A106" s="477"/>
      <c r="B106" s="366"/>
      <c r="C106" s="36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3.5" hidden="false" customHeight="false" outlineLevel="1" collapsed="false">
      <c r="A107" s="53" t="s">
        <v>280</v>
      </c>
      <c r="B107" s="436" t="e">
        <f aca="false">B86+B105</f>
        <v>#VALUE!</v>
      </c>
      <c r="C107" s="436" t="e">
        <f aca="false">C86+C105</f>
        <v>#VALUE!</v>
      </c>
      <c r="D107" s="436" t="e">
        <f aca="false">D86+D105</f>
        <v>#VALUE!</v>
      </c>
      <c r="E107" s="436" t="e">
        <f aca="false">E86+E105</f>
        <v>#VALUE!</v>
      </c>
      <c r="F107" s="436" t="e">
        <f aca="false">F86+F105</f>
        <v>#VALUE!</v>
      </c>
      <c r="G107" s="436" t="e">
        <f aca="false">G86+G105</f>
        <v>#VALUE!</v>
      </c>
      <c r="H107" s="436" t="e">
        <f aca="false">H86+H105</f>
        <v>#VALUE!</v>
      </c>
      <c r="I107" s="436" t="e">
        <f aca="false">I86+I105</f>
        <v>#VALUE!</v>
      </c>
      <c r="J107" s="436" t="e">
        <f aca="false">J86+J105</f>
        <v>#VALUE!</v>
      </c>
      <c r="K107" s="436" t="e">
        <f aca="false">K86+K105</f>
        <v>#VALUE!</v>
      </c>
      <c r="L107" s="436" t="e">
        <f aca="false">L86+L105</f>
        <v>#VALUE!</v>
      </c>
      <c r="M107" s="436" t="e">
        <f aca="false">M86+M105</f>
        <v>#VALUE!</v>
      </c>
      <c r="N107" s="436" t="e">
        <f aca="false">N86+N105</f>
        <v>#VALUE!</v>
      </c>
      <c r="O107" s="436" t="e">
        <f aca="false">O86+O105</f>
        <v>#VALUE!</v>
      </c>
      <c r="P107" s="436" t="e">
        <f aca="false">P86+P105</f>
        <v>#VALUE!</v>
      </c>
      <c r="Q107" s="436" t="e">
        <f aca="false">Q86+Q105</f>
        <v>#VALUE!</v>
      </c>
      <c r="R107" s="436" t="e">
        <f aca="false">R86+R105</f>
        <v>#VALUE!</v>
      </c>
      <c r="S107" s="436" t="e">
        <f aca="false">S86+S105</f>
        <v>#VALUE!</v>
      </c>
      <c r="T107" s="436" t="e">
        <f aca="false">T86+T105</f>
        <v>#VALUE!</v>
      </c>
      <c r="U107" s="436" t="e">
        <f aca="false">U86+U105</f>
        <v>#VALUE!</v>
      </c>
      <c r="W107" s="227" t="e">
        <f aca="false">SUM(B107:U107)</f>
        <v>#VALUE!</v>
      </c>
    </row>
    <row r="108" customFormat="false" ht="13.5" hidden="false" customHeight="false" outlineLevel="1" collapsed="false">
      <c r="A108" s="477"/>
      <c r="B108" s="366"/>
      <c r="C108" s="366"/>
      <c r="D108" s="366"/>
      <c r="E108" s="366"/>
      <c r="F108" s="366"/>
      <c r="G108" s="366"/>
      <c r="H108" s="366"/>
      <c r="I108" s="366"/>
      <c r="J108" s="366"/>
      <c r="K108" s="366"/>
      <c r="L108" s="366"/>
      <c r="M108" s="366"/>
      <c r="N108" s="366"/>
      <c r="O108" s="366"/>
      <c r="P108" s="366"/>
      <c r="Q108" s="366"/>
      <c r="R108" s="366"/>
      <c r="S108" s="366"/>
      <c r="T108" s="366"/>
      <c r="U108" s="366"/>
    </row>
    <row r="109" customFormat="false" ht="12.75" hidden="false" customHeight="false" outlineLevel="1" collapsed="false">
      <c r="A109" s="458"/>
      <c r="B109" s="366"/>
      <c r="C109" s="366"/>
      <c r="D109" s="366"/>
      <c r="E109" s="366"/>
      <c r="F109" s="366"/>
      <c r="G109" s="366"/>
      <c r="H109" s="366"/>
      <c r="I109" s="366"/>
      <c r="J109" s="366"/>
      <c r="K109" s="366"/>
      <c r="L109" s="366"/>
      <c r="M109" s="366"/>
      <c r="N109" s="366"/>
      <c r="O109" s="366"/>
      <c r="P109" s="366"/>
      <c r="Q109" s="366"/>
      <c r="R109" s="366"/>
      <c r="S109" s="366"/>
      <c r="T109" s="366"/>
      <c r="U109" s="366"/>
    </row>
    <row r="110" customFormat="false" ht="12.75" hidden="false" customHeight="false" outlineLevel="1" collapsed="false">
      <c r="A110" s="458"/>
      <c r="B110" s="366"/>
      <c r="C110" s="366"/>
      <c r="D110" s="366"/>
      <c r="E110" s="366"/>
      <c r="F110" s="366"/>
      <c r="G110" s="366"/>
      <c r="H110" s="366"/>
      <c r="I110" s="366"/>
      <c r="J110" s="366"/>
      <c r="K110" s="366"/>
      <c r="L110" s="366"/>
      <c r="M110" s="366"/>
      <c r="N110" s="366"/>
      <c r="O110" s="366"/>
      <c r="P110" s="366"/>
      <c r="Q110" s="366"/>
      <c r="R110" s="366"/>
      <c r="S110" s="366"/>
      <c r="T110" s="366"/>
      <c r="U110" s="366"/>
    </row>
    <row r="111" customFormat="false" ht="12.75" hidden="false" customHeight="false" outlineLevel="1" collapsed="false">
      <c r="A111" s="471"/>
      <c r="B111" s="471"/>
      <c r="C111" s="471"/>
      <c r="D111" s="471"/>
      <c r="E111" s="471"/>
      <c r="F111" s="471"/>
      <c r="G111" s="471"/>
      <c r="H111" s="471"/>
      <c r="I111" s="471"/>
      <c r="J111" s="471"/>
      <c r="K111" s="471"/>
      <c r="L111" s="471"/>
      <c r="M111" s="471"/>
      <c r="N111" s="471"/>
      <c r="O111" s="471"/>
      <c r="P111" s="471"/>
      <c r="Q111" s="471"/>
      <c r="R111" s="471"/>
      <c r="S111" s="471"/>
      <c r="T111" s="471"/>
      <c r="U111" s="471"/>
    </row>
    <row r="112" customFormat="false" ht="12.75" hidden="false" customHeight="false" outlineLevel="1" collapsed="false">
      <c r="A112" s="379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472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473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131"/>
      <c r="B115" s="366"/>
      <c r="C115" s="366"/>
      <c r="D115" s="366"/>
      <c r="E115" s="366"/>
      <c r="F115" s="366"/>
      <c r="G115" s="366"/>
      <c r="H115" s="366"/>
      <c r="I115" s="366"/>
      <c r="J115" s="366"/>
      <c r="K115" s="366"/>
      <c r="L115" s="366"/>
      <c r="M115" s="366"/>
      <c r="N115" s="366"/>
      <c r="O115" s="366"/>
      <c r="P115" s="366"/>
      <c r="Q115" s="366"/>
      <c r="R115" s="366"/>
      <c r="S115" s="366"/>
      <c r="T115" s="366"/>
      <c r="U115" s="366"/>
    </row>
    <row r="116" customFormat="false" ht="18.75" hidden="false" customHeight="false" outlineLevel="1" collapsed="false">
      <c r="A116" s="478"/>
      <c r="B116" s="366"/>
      <c r="C116" s="366"/>
      <c r="D116" s="366"/>
      <c r="E116" s="366"/>
      <c r="F116" s="366"/>
      <c r="G116" s="366"/>
      <c r="H116" s="366"/>
      <c r="I116" s="366"/>
      <c r="J116" s="366"/>
      <c r="K116" s="366"/>
      <c r="L116" s="366"/>
      <c r="M116" s="366"/>
      <c r="N116" s="366"/>
      <c r="O116" s="366"/>
      <c r="P116" s="366"/>
      <c r="Q116" s="366"/>
      <c r="R116" s="366"/>
      <c r="S116" s="366"/>
      <c r="T116" s="366"/>
      <c r="U116" s="366"/>
    </row>
    <row r="117" customFormat="false" ht="12.75" hidden="false" customHeight="false" outlineLevel="1" collapsed="false">
      <c r="A117" s="418"/>
      <c r="B117" s="366"/>
      <c r="C117" s="366"/>
      <c r="D117" s="366"/>
      <c r="E117" s="366"/>
      <c r="F117" s="366"/>
      <c r="G117" s="366"/>
      <c r="H117" s="366"/>
      <c r="I117" s="366"/>
      <c r="J117" s="366"/>
      <c r="K117" s="366"/>
      <c r="L117" s="366"/>
      <c r="M117" s="366"/>
      <c r="N117" s="366"/>
      <c r="O117" s="366"/>
      <c r="P117" s="366"/>
      <c r="Q117" s="366"/>
      <c r="R117" s="366"/>
      <c r="S117" s="366"/>
      <c r="T117" s="366"/>
      <c r="U117" s="366"/>
    </row>
    <row r="118" customFormat="false" ht="12.75" hidden="false" customHeight="false" outlineLevel="1" collapsed="false">
      <c r="A118" s="418"/>
      <c r="B118" s="366"/>
      <c r="C118" s="366"/>
      <c r="D118" s="366"/>
      <c r="E118" s="366"/>
      <c r="F118" s="366"/>
      <c r="G118" s="366"/>
      <c r="H118" s="366"/>
      <c r="I118" s="366"/>
      <c r="J118" s="366"/>
      <c r="K118" s="366"/>
      <c r="L118" s="366"/>
      <c r="M118" s="366"/>
      <c r="N118" s="366"/>
      <c r="O118" s="366"/>
      <c r="P118" s="366"/>
      <c r="Q118" s="366"/>
      <c r="R118" s="366"/>
      <c r="S118" s="366"/>
      <c r="T118" s="366"/>
      <c r="U118" s="366"/>
    </row>
    <row r="119" customFormat="false" ht="12.75" hidden="false" customHeight="false" outlineLevel="1" collapsed="false">
      <c r="A119" s="131"/>
      <c r="B119" s="366"/>
      <c r="C119" s="366"/>
      <c r="D119" s="366"/>
      <c r="E119" s="366"/>
      <c r="F119" s="366"/>
      <c r="G119" s="366"/>
      <c r="H119" s="366"/>
      <c r="I119" s="366"/>
      <c r="J119" s="366"/>
      <c r="K119" s="366"/>
      <c r="L119" s="366"/>
      <c r="M119" s="366"/>
      <c r="N119" s="366"/>
      <c r="O119" s="366"/>
      <c r="P119" s="366"/>
      <c r="Q119" s="366"/>
      <c r="R119" s="366"/>
      <c r="S119" s="366"/>
      <c r="T119" s="366"/>
      <c r="U119" s="366"/>
    </row>
    <row r="120" customFormat="false" ht="12.75" hidden="false" customHeight="false" outlineLevel="1" collapsed="false">
      <c r="A120" s="131"/>
      <c r="B120" s="366"/>
      <c r="C120" s="366"/>
      <c r="D120" s="366"/>
      <c r="E120" s="366"/>
      <c r="F120" s="366"/>
      <c r="G120" s="366"/>
      <c r="H120" s="366"/>
      <c r="I120" s="366"/>
      <c r="J120" s="366"/>
      <c r="K120" s="366"/>
      <c r="L120" s="366"/>
      <c r="M120" s="366"/>
      <c r="N120" s="366"/>
      <c r="O120" s="366"/>
      <c r="P120" s="366"/>
      <c r="Q120" s="366"/>
      <c r="R120" s="366"/>
      <c r="S120" s="366"/>
      <c r="T120" s="366"/>
      <c r="U120" s="366"/>
    </row>
    <row r="121" customFormat="false" ht="12.75" hidden="false" customHeight="false" outlineLevel="1" collapsed="false">
      <c r="A121" s="219"/>
      <c r="B121" s="216"/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</row>
    <row r="122" customFormat="false" ht="12.75" hidden="false" customHeight="false" outlineLevel="1" collapsed="false">
      <c r="A122" s="477"/>
      <c r="B122" s="366"/>
      <c r="C122" s="36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83"/>
      <c r="B123" s="366"/>
      <c r="C123" s="36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83"/>
      <c r="B124" s="366"/>
      <c r="C124" s="36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79"/>
      <c r="B125" s="366"/>
      <c r="C125" s="36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66"/>
      <c r="B126" s="366"/>
      <c r="C126" s="36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77"/>
      <c r="B127" s="366"/>
      <c r="C127" s="36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83"/>
      <c r="B128" s="366"/>
      <c r="C128" s="36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83"/>
      <c r="B129" s="366"/>
      <c r="C129" s="36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83"/>
      <c r="B130" s="366"/>
      <c r="C130" s="36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83"/>
      <c r="B131" s="366"/>
      <c r="C131" s="36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66"/>
      <c r="B132" s="366"/>
      <c r="C132" s="36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477"/>
      <c r="B133" s="366"/>
      <c r="C133" s="36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66"/>
      <c r="B134" s="366"/>
      <c r="C134" s="36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477"/>
      <c r="B135" s="366"/>
      <c r="C135" s="36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383"/>
      <c r="B136" s="366"/>
      <c r="C136" s="36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77"/>
      <c r="B137" s="366"/>
      <c r="C137" s="36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76"/>
      <c r="B138" s="366"/>
      <c r="C138" s="36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83"/>
      <c r="B139" s="366"/>
      <c r="C139" s="36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79"/>
      <c r="B140" s="366"/>
      <c r="C140" s="36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83"/>
      <c r="B141" s="366"/>
      <c r="C141" s="36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379"/>
      <c r="B142" s="366"/>
      <c r="C142" s="36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383"/>
      <c r="B143" s="366"/>
      <c r="C143" s="36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383"/>
      <c r="B144" s="366"/>
      <c r="C144" s="36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383"/>
      <c r="B145" s="366"/>
      <c r="C145" s="36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83"/>
      <c r="B146" s="366"/>
      <c r="C146" s="36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83"/>
      <c r="B147" s="366"/>
      <c r="C147" s="36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83"/>
      <c r="B148" s="366"/>
      <c r="C148" s="36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77"/>
      <c r="B149" s="366"/>
      <c r="C149" s="36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74"/>
      <c r="B150" s="366"/>
      <c r="C150" s="36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383"/>
      <c r="B151" s="366"/>
      <c r="C151" s="36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476"/>
      <c r="B152" s="366"/>
      <c r="C152" s="36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476"/>
      <c r="B153" s="366"/>
      <c r="C153" s="36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383"/>
      <c r="B154" s="366"/>
      <c r="C154" s="36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83"/>
      <c r="B155" s="366"/>
      <c r="C155" s="36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79"/>
      <c r="B156" s="366"/>
      <c r="C156" s="36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477"/>
      <c r="B157" s="366"/>
      <c r="C157" s="36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477"/>
      <c r="B158" s="366"/>
      <c r="C158" s="36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77"/>
      <c r="B159" s="366"/>
      <c r="C159" s="36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77"/>
      <c r="B160" s="366"/>
      <c r="C160" s="36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77"/>
      <c r="B161" s="366"/>
      <c r="C161" s="36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477"/>
      <c r="B162" s="366"/>
      <c r="C162" s="36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477"/>
      <c r="B163" s="366"/>
      <c r="C163" s="36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131"/>
      <c r="B164" s="366"/>
      <c r="C164" s="366"/>
      <c r="D164" s="366"/>
      <c r="E164" s="366"/>
      <c r="F164" s="366"/>
      <c r="G164" s="366"/>
      <c r="H164" s="366"/>
      <c r="I164" s="366"/>
      <c r="J164" s="366"/>
      <c r="K164" s="366"/>
      <c r="L164" s="366"/>
      <c r="M164" s="366"/>
      <c r="N164" s="366"/>
      <c r="O164" s="366"/>
      <c r="P164" s="366"/>
      <c r="Q164" s="366"/>
      <c r="R164" s="366"/>
      <c r="S164" s="366"/>
      <c r="T164" s="366"/>
      <c r="U164" s="366"/>
    </row>
    <row r="165" customFormat="false" ht="12.75" hidden="false" customHeight="false" outlineLevel="1" collapsed="false">
      <c r="A165" s="131"/>
      <c r="B165" s="366"/>
      <c r="C165" s="366"/>
      <c r="D165" s="366"/>
      <c r="E165" s="366"/>
      <c r="F165" s="366"/>
      <c r="G165" s="366"/>
      <c r="H165" s="366"/>
      <c r="I165" s="366"/>
      <c r="J165" s="366"/>
      <c r="K165" s="366"/>
      <c r="L165" s="366"/>
      <c r="M165" s="366"/>
      <c r="N165" s="366"/>
      <c r="O165" s="366"/>
      <c r="P165" s="366"/>
      <c r="Q165" s="366"/>
      <c r="R165" s="366"/>
      <c r="S165" s="366"/>
      <c r="T165" s="366"/>
      <c r="U165" s="366"/>
    </row>
    <row r="166" customFormat="false" ht="12.75" hidden="false" customHeight="false" outlineLevel="1" collapsed="false">
      <c r="A166" s="131"/>
      <c r="B166" s="131"/>
      <c r="C166" s="131"/>
      <c r="D166" s="366"/>
      <c r="E166" s="366"/>
      <c r="F166" s="366"/>
      <c r="G166" s="366"/>
      <c r="H166" s="366"/>
      <c r="I166" s="366"/>
      <c r="J166" s="366"/>
      <c r="K166" s="366"/>
      <c r="L166" s="366"/>
      <c r="M166" s="366"/>
      <c r="N166" s="366"/>
      <c r="O166" s="366"/>
      <c r="P166" s="366"/>
      <c r="Q166" s="366"/>
      <c r="R166" s="366"/>
      <c r="S166" s="366"/>
      <c r="T166" s="366"/>
      <c r="U166" s="366"/>
    </row>
    <row r="167" customFormat="false" ht="18.75" hidden="false" customHeight="false" outlineLevel="1" collapsed="false">
      <c r="A167" s="479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customFormat="false" ht="12.75" hidden="false" customHeight="false" outlineLevel="1" collapsed="false">
      <c r="A168" s="418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customFormat="false" ht="12.75" hidden="false" customHeight="false" outlineLevel="1" collapsed="false">
      <c r="A169" s="418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customFormat="false" ht="12.75" hidden="false" customHeight="false" outlineLevel="1" collapsed="false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customFormat="false" ht="12.75" hidden="false" customHeight="false" outlineLevel="1" collapsed="false">
      <c r="A171" s="219"/>
      <c r="B171" s="216"/>
      <c r="C171" s="216"/>
      <c r="D171" s="216"/>
      <c r="E171" s="216"/>
      <c r="F171" s="216"/>
      <c r="G171" s="216"/>
      <c r="H171" s="216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customFormat="false" ht="12.75" hidden="false" customHeight="false" outlineLevel="1" collapsed="false">
      <c r="A172" s="418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customFormat="false" ht="12.75" hidden="false" customHeight="false" outlineLevel="1" collapsed="false">
      <c r="A173" s="177"/>
      <c r="B173" s="480"/>
      <c r="C173" s="480"/>
      <c r="D173" s="480"/>
      <c r="E173" s="480"/>
      <c r="F173" s="480"/>
      <c r="G173" s="480"/>
      <c r="H173" s="480"/>
      <c r="I173" s="131"/>
      <c r="J173" s="480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customFormat="false" ht="12.75" hidden="false" customHeight="false" outlineLevel="1" collapsed="false">
      <c r="A174" s="177"/>
      <c r="B174" s="480"/>
      <c r="C174" s="480"/>
      <c r="D174" s="480"/>
      <c r="E174" s="480"/>
      <c r="F174" s="480"/>
      <c r="G174" s="480"/>
      <c r="H174" s="480"/>
      <c r="I174" s="131"/>
      <c r="J174" s="480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customFormat="false" ht="12.75" hidden="false" customHeight="false" outlineLevel="1" collapsed="false">
      <c r="A175" s="177"/>
      <c r="B175" s="480"/>
      <c r="C175" s="480"/>
      <c r="D175" s="480"/>
      <c r="E175" s="480"/>
      <c r="F175" s="480"/>
      <c r="G175" s="480"/>
      <c r="H175" s="480"/>
      <c r="I175" s="131"/>
      <c r="J175" s="480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customFormat="false" ht="12.75" hidden="false" customHeight="false" outlineLevel="1" collapsed="false">
      <c r="A176" s="177"/>
      <c r="B176" s="480"/>
      <c r="C176" s="480"/>
      <c r="D176" s="480"/>
      <c r="E176" s="480"/>
      <c r="F176" s="480"/>
      <c r="G176" s="480"/>
      <c r="H176" s="480"/>
      <c r="I176" s="131"/>
      <c r="J176" s="480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customFormat="false" ht="12.75" hidden="false" customHeight="false" outlineLevel="1" collapsed="false">
      <c r="A177" s="177"/>
      <c r="B177" s="480"/>
      <c r="C177" s="480"/>
      <c r="D177" s="480"/>
      <c r="E177" s="480"/>
      <c r="F177" s="480"/>
      <c r="G177" s="480"/>
      <c r="H177" s="480"/>
      <c r="I177" s="131"/>
      <c r="J177" s="480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customFormat="false" ht="12.75" hidden="false" customHeight="false" outlineLevel="1" collapsed="false">
      <c r="A178" s="131"/>
      <c r="B178" s="480"/>
      <c r="C178" s="480"/>
      <c r="D178" s="480"/>
      <c r="E178" s="480"/>
      <c r="F178" s="480"/>
      <c r="G178" s="480"/>
      <c r="H178" s="480"/>
      <c r="I178" s="131"/>
      <c r="J178" s="480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customFormat="false" ht="12.75" hidden="false" customHeight="false" outlineLevel="1" collapsed="false">
      <c r="A179" s="418"/>
      <c r="B179" s="480"/>
      <c r="C179" s="480"/>
      <c r="D179" s="480"/>
      <c r="E179" s="480"/>
      <c r="F179" s="480"/>
      <c r="G179" s="480"/>
      <c r="H179" s="480"/>
      <c r="I179" s="131"/>
      <c r="J179" s="480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customFormat="false" ht="12.75" hidden="false" customHeight="false" outlineLevel="1" collapsed="false">
      <c r="A180" s="177"/>
      <c r="B180" s="480"/>
      <c r="C180" s="480"/>
      <c r="D180" s="480"/>
      <c r="E180" s="480"/>
      <c r="F180" s="480"/>
      <c r="G180" s="480"/>
      <c r="H180" s="480"/>
      <c r="I180" s="131"/>
      <c r="J180" s="480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customFormat="false" ht="12.75" hidden="false" customHeight="false" outlineLevel="1" collapsed="false">
      <c r="A181" s="177"/>
      <c r="B181" s="480"/>
      <c r="C181" s="480"/>
      <c r="D181" s="480"/>
      <c r="E181" s="480"/>
      <c r="F181" s="480"/>
      <c r="G181" s="480"/>
      <c r="H181" s="480"/>
      <c r="I181" s="131"/>
      <c r="J181" s="480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customFormat="false" ht="12.75" hidden="false" customHeight="false" outlineLevel="1" collapsed="false">
      <c r="A182" s="177"/>
      <c r="B182" s="480"/>
      <c r="C182" s="480"/>
      <c r="D182" s="480"/>
      <c r="E182" s="480"/>
      <c r="F182" s="480"/>
      <c r="G182" s="480"/>
      <c r="H182" s="480"/>
      <c r="I182" s="131"/>
      <c r="J182" s="480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customFormat="false" ht="12.75" hidden="false" customHeight="false" outlineLevel="1" collapsed="false">
      <c r="A183" s="177"/>
      <c r="B183" s="480"/>
      <c r="C183" s="480"/>
      <c r="D183" s="480"/>
      <c r="E183" s="480"/>
      <c r="F183" s="480"/>
      <c r="G183" s="480"/>
      <c r="H183" s="480"/>
      <c r="I183" s="131"/>
      <c r="J183" s="480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customFormat="false" ht="12.75" hidden="false" customHeight="false" outlineLevel="1" collapsed="false">
      <c r="A184" s="177"/>
      <c r="B184" s="480"/>
      <c r="C184" s="480"/>
      <c r="D184" s="480"/>
      <c r="E184" s="480"/>
      <c r="F184" s="480"/>
      <c r="G184" s="480"/>
      <c r="H184" s="480"/>
      <c r="I184" s="131"/>
      <c r="J184" s="480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  <row r="185" customFormat="false" ht="12.75" hidden="false" customHeight="false" outlineLevel="1" collapsed="false">
      <c r="A185" s="177"/>
      <c r="B185" s="480"/>
      <c r="C185" s="480"/>
      <c r="D185" s="480"/>
      <c r="E185" s="480"/>
      <c r="F185" s="480"/>
      <c r="G185" s="480"/>
      <c r="H185" s="480"/>
      <c r="I185" s="131"/>
      <c r="J185" s="480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</row>
    <row r="186" customFormat="false" ht="12.75" hidden="false" customHeight="false" outlineLevel="1" collapsed="false">
      <c r="A186" s="177"/>
      <c r="B186" s="480"/>
      <c r="C186" s="480"/>
      <c r="D186" s="480"/>
      <c r="E186" s="480"/>
      <c r="F186" s="480"/>
      <c r="G186" s="480"/>
      <c r="H186" s="480"/>
      <c r="I186" s="131"/>
      <c r="J186" s="480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</row>
    <row r="187" customFormat="false" ht="12.75" hidden="false" customHeight="false" outlineLevel="1" collapsed="false">
      <c r="A187" s="177"/>
      <c r="B187" s="480"/>
      <c r="C187" s="480"/>
      <c r="D187" s="480"/>
      <c r="E187" s="480"/>
      <c r="F187" s="480"/>
      <c r="G187" s="480"/>
      <c r="H187" s="480"/>
      <c r="I187" s="131"/>
      <c r="J187" s="480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</row>
    <row r="188" customFormat="false" ht="12.75" hidden="false" customHeight="false" outlineLevel="1" collapsed="false">
      <c r="A188" s="177"/>
      <c r="B188" s="480"/>
      <c r="C188" s="480"/>
      <c r="D188" s="480"/>
      <c r="E188" s="480"/>
      <c r="F188" s="480"/>
      <c r="G188" s="480"/>
      <c r="H188" s="480"/>
      <c r="I188" s="131"/>
      <c r="J188" s="480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</row>
    <row r="189" customFormat="false" ht="12.75" hidden="false" customHeight="false" outlineLevel="1" collapsed="false">
      <c r="A189" s="177"/>
      <c r="B189" s="480"/>
      <c r="C189" s="480"/>
      <c r="D189" s="480"/>
      <c r="E189" s="480"/>
      <c r="F189" s="480"/>
      <c r="G189" s="480"/>
      <c r="H189" s="480"/>
      <c r="I189" s="131"/>
      <c r="J189" s="480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177"/>
      <c r="B190" s="480"/>
      <c r="C190" s="480"/>
      <c r="D190" s="480"/>
      <c r="E190" s="480"/>
      <c r="F190" s="480"/>
      <c r="G190" s="480"/>
      <c r="H190" s="480"/>
      <c r="I190" s="131"/>
      <c r="J190" s="480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418"/>
      <c r="B191" s="480"/>
      <c r="C191" s="480"/>
      <c r="D191" s="480"/>
      <c r="E191" s="480"/>
      <c r="F191" s="480"/>
      <c r="G191" s="480"/>
      <c r="H191" s="480"/>
      <c r="I191" s="131"/>
      <c r="J191" s="480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177"/>
      <c r="B192" s="480"/>
      <c r="C192" s="480"/>
      <c r="D192" s="480"/>
      <c r="E192" s="480"/>
      <c r="F192" s="480"/>
      <c r="G192" s="480"/>
      <c r="H192" s="480"/>
      <c r="I192" s="131"/>
      <c r="J192" s="480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177"/>
      <c r="B193" s="480"/>
      <c r="C193" s="480"/>
      <c r="D193" s="480"/>
      <c r="E193" s="480"/>
      <c r="F193" s="480"/>
      <c r="G193" s="480"/>
      <c r="H193" s="480"/>
      <c r="I193" s="131"/>
      <c r="J193" s="480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418"/>
      <c r="B194" s="480"/>
      <c r="C194" s="480"/>
      <c r="D194" s="480"/>
      <c r="E194" s="480"/>
      <c r="F194" s="480"/>
      <c r="G194" s="480"/>
      <c r="H194" s="480"/>
      <c r="I194" s="131"/>
      <c r="J194" s="480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418"/>
      <c r="B195" s="480"/>
      <c r="C195" s="480"/>
      <c r="D195" s="480"/>
      <c r="E195" s="480"/>
      <c r="F195" s="480"/>
      <c r="G195" s="480"/>
      <c r="H195" s="480"/>
      <c r="I195" s="131"/>
      <c r="J195" s="480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31"/>
      <c r="B196" s="480"/>
      <c r="C196" s="480"/>
      <c r="D196" s="480"/>
      <c r="E196" s="480"/>
      <c r="F196" s="480"/>
      <c r="G196" s="480"/>
      <c r="H196" s="480"/>
      <c r="I196" s="131"/>
      <c r="J196" s="480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31"/>
      <c r="B197" s="480"/>
      <c r="C197" s="480"/>
      <c r="D197" s="480"/>
      <c r="E197" s="480"/>
      <c r="F197" s="480"/>
      <c r="G197" s="480"/>
      <c r="H197" s="480"/>
      <c r="I197" s="131"/>
      <c r="J197" s="480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418"/>
      <c r="B198" s="480"/>
      <c r="C198" s="480"/>
      <c r="D198" s="480"/>
      <c r="E198" s="480"/>
      <c r="F198" s="480"/>
      <c r="G198" s="480"/>
      <c r="H198" s="480"/>
      <c r="I198" s="131"/>
      <c r="J198" s="480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80"/>
      <c r="C199" s="480"/>
      <c r="D199" s="480"/>
      <c r="E199" s="480"/>
      <c r="F199" s="480"/>
      <c r="G199" s="480"/>
      <c r="H199" s="480"/>
      <c r="I199" s="131"/>
      <c r="J199" s="480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418"/>
      <c r="B200" s="480"/>
      <c r="C200" s="480"/>
      <c r="D200" s="480"/>
      <c r="E200" s="480"/>
      <c r="F200" s="480"/>
      <c r="G200" s="480"/>
      <c r="H200" s="480"/>
      <c r="I200" s="131"/>
      <c r="J200" s="480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131"/>
      <c r="B201" s="480"/>
      <c r="C201" s="480"/>
      <c r="D201" s="480"/>
      <c r="E201" s="480"/>
      <c r="F201" s="480"/>
      <c r="G201" s="480"/>
      <c r="H201" s="480"/>
      <c r="I201" s="131"/>
      <c r="J201" s="480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418"/>
      <c r="B202" s="480"/>
      <c r="C202" s="480"/>
      <c r="D202" s="480"/>
      <c r="E202" s="480"/>
      <c r="F202" s="480"/>
      <c r="G202" s="480"/>
      <c r="H202" s="480"/>
      <c r="I202" s="131"/>
      <c r="J202" s="480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77"/>
      <c r="B203" s="480"/>
      <c r="C203" s="480"/>
      <c r="D203" s="480"/>
      <c r="E203" s="480"/>
      <c r="F203" s="480"/>
      <c r="G203" s="480"/>
      <c r="H203" s="480"/>
      <c r="I203" s="131"/>
      <c r="J203" s="480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77"/>
      <c r="B204" s="480"/>
      <c r="C204" s="480"/>
      <c r="D204" s="480"/>
      <c r="E204" s="480"/>
      <c r="F204" s="480"/>
      <c r="G204" s="480"/>
      <c r="H204" s="480"/>
      <c r="I204" s="131"/>
      <c r="J204" s="480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177"/>
      <c r="B205" s="480"/>
      <c r="C205" s="480"/>
      <c r="D205" s="480"/>
      <c r="E205" s="480"/>
      <c r="F205" s="480"/>
      <c r="G205" s="480"/>
      <c r="H205" s="480"/>
      <c r="I205" s="131"/>
      <c r="J205" s="480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80"/>
      <c r="C206" s="480"/>
      <c r="D206" s="480"/>
      <c r="E206" s="480"/>
      <c r="F206" s="480"/>
      <c r="G206" s="480"/>
      <c r="H206" s="480"/>
      <c r="I206" s="131"/>
      <c r="J206" s="480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80"/>
      <c r="C207" s="480"/>
      <c r="D207" s="480"/>
      <c r="E207" s="480"/>
      <c r="F207" s="480"/>
      <c r="G207" s="480"/>
      <c r="H207" s="480"/>
      <c r="I207" s="131"/>
      <c r="J207" s="480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80"/>
      <c r="C208" s="480"/>
      <c r="D208" s="480"/>
      <c r="E208" s="480"/>
      <c r="F208" s="480"/>
      <c r="G208" s="480"/>
      <c r="H208" s="480"/>
      <c r="I208" s="131"/>
      <c r="J208" s="480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418"/>
      <c r="B209" s="480"/>
      <c r="C209" s="480"/>
      <c r="D209" s="480"/>
      <c r="E209" s="480"/>
      <c r="F209" s="480"/>
      <c r="G209" s="480"/>
      <c r="H209" s="480"/>
      <c r="I209" s="131"/>
      <c r="J209" s="480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418"/>
      <c r="B210" s="480"/>
      <c r="C210" s="480"/>
      <c r="D210" s="480"/>
      <c r="E210" s="480"/>
      <c r="F210" s="480"/>
      <c r="G210" s="480"/>
      <c r="H210" s="480"/>
      <c r="I210" s="131"/>
      <c r="J210" s="480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31"/>
      <c r="B211" s="480"/>
      <c r="C211" s="480"/>
      <c r="D211" s="480"/>
      <c r="E211" s="480"/>
      <c r="F211" s="480"/>
      <c r="G211" s="480"/>
      <c r="H211" s="480"/>
      <c r="I211" s="131"/>
      <c r="J211" s="480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418"/>
      <c r="B212" s="480"/>
      <c r="C212" s="480"/>
      <c r="D212" s="480"/>
      <c r="E212" s="480"/>
      <c r="F212" s="480"/>
      <c r="G212" s="480"/>
      <c r="H212" s="480"/>
      <c r="I212" s="131"/>
      <c r="J212" s="480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418"/>
      <c r="B213" s="480"/>
      <c r="C213" s="480"/>
      <c r="D213" s="480"/>
      <c r="E213" s="480"/>
      <c r="F213" s="480"/>
      <c r="G213" s="480"/>
      <c r="H213" s="480"/>
      <c r="I213" s="131"/>
      <c r="J213" s="480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418"/>
      <c r="B215" s="131"/>
      <c r="C215" s="26"/>
      <c r="D215" s="26"/>
      <c r="E215" s="26"/>
      <c r="F215" s="26"/>
      <c r="G215" s="26"/>
      <c r="H215" s="26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418"/>
      <c r="B216" s="131"/>
      <c r="C216" s="26"/>
      <c r="D216" s="26"/>
      <c r="E216" s="26"/>
      <c r="F216" s="26"/>
      <c r="G216" s="26"/>
      <c r="H216" s="26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418"/>
      <c r="B217" s="131"/>
      <c r="C217" s="26"/>
      <c r="D217" s="26"/>
      <c r="E217" s="26"/>
      <c r="F217" s="26"/>
      <c r="G217" s="26"/>
      <c r="H217" s="26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418"/>
      <c r="B218" s="131"/>
      <c r="C218" s="26"/>
      <c r="D218" s="26"/>
      <c r="E218" s="26"/>
      <c r="F218" s="26"/>
      <c r="G218" s="26"/>
      <c r="H218" s="26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31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8.75" hidden="false" customHeight="false" outlineLevel="1" collapsed="false">
      <c r="A220" s="478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418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3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481"/>
      <c r="B224" s="482"/>
      <c r="C224" s="482"/>
      <c r="D224" s="482"/>
      <c r="E224" s="482"/>
      <c r="F224" s="482"/>
      <c r="G224" s="482"/>
      <c r="H224" s="482"/>
      <c r="I224" s="482"/>
      <c r="J224" s="482"/>
      <c r="K224" s="482"/>
      <c r="L224" s="482"/>
      <c r="M224" s="482"/>
      <c r="N224" s="482"/>
      <c r="O224" s="482"/>
      <c r="P224" s="482"/>
      <c r="Q224" s="482"/>
      <c r="R224" s="482"/>
      <c r="S224" s="482"/>
      <c r="T224" s="482"/>
      <c r="U224" s="482"/>
      <c r="V224" s="482"/>
      <c r="W224" s="482"/>
      <c r="X224" s="482"/>
      <c r="Y224" s="482"/>
      <c r="Z224" s="482"/>
      <c r="AA224" s="482"/>
      <c r="AB224" s="482"/>
      <c r="AC224" s="482"/>
      <c r="AD224" s="482"/>
      <c r="AE224" s="482"/>
      <c r="AF224" s="482"/>
      <c r="AG224" s="482"/>
      <c r="AH224" s="482"/>
      <c r="AI224" s="482"/>
      <c r="AJ224" s="482"/>
      <c r="AK224" s="482"/>
      <c r="AL224" s="482"/>
      <c r="AM224" s="482"/>
      <c r="AN224" s="482"/>
      <c r="AO224" s="482"/>
      <c r="AP224" s="482"/>
      <c r="AQ224" s="482"/>
      <c r="AR224" s="482"/>
      <c r="AS224" s="482"/>
      <c r="AT224" s="482"/>
      <c r="AU224" s="482"/>
      <c r="AV224" s="482"/>
      <c r="AW224" s="482"/>
      <c r="AX224" s="482"/>
      <c r="AY224" s="482"/>
      <c r="AZ224" s="482"/>
      <c r="BA224" s="482"/>
      <c r="BB224" s="482"/>
      <c r="BC224" s="482"/>
      <c r="BD224" s="482"/>
      <c r="BE224" s="482"/>
      <c r="BF224" s="482"/>
      <c r="BG224" s="482"/>
      <c r="BH224" s="482"/>
      <c r="BI224" s="482"/>
      <c r="BJ224" s="482"/>
      <c r="BK224" s="482"/>
      <c r="BL224" s="482"/>
      <c r="BM224" s="482"/>
      <c r="BN224" s="482"/>
      <c r="BO224" s="482"/>
      <c r="BP224" s="482"/>
      <c r="BQ224" s="482"/>
      <c r="BR224" s="482"/>
      <c r="BS224" s="482"/>
      <c r="BT224" s="482"/>
      <c r="BU224" s="482"/>
      <c r="BV224" s="482"/>
      <c r="BW224" s="482"/>
      <c r="BX224" s="482"/>
      <c r="BY224" s="482"/>
      <c r="BZ224" s="482"/>
      <c r="CA224" s="482"/>
      <c r="CB224" s="482"/>
      <c r="CC224" s="482"/>
      <c r="CD224" s="482"/>
      <c r="CE224" s="482"/>
      <c r="CF224" s="482"/>
      <c r="CG224" s="482"/>
      <c r="CH224" s="482"/>
      <c r="CI224" s="482"/>
      <c r="CJ224" s="482"/>
      <c r="CK224" s="482"/>
      <c r="CL224" s="482"/>
      <c r="CM224" s="482"/>
      <c r="CN224" s="482"/>
      <c r="CO224" s="482"/>
      <c r="CP224" s="482"/>
      <c r="CQ224" s="482"/>
      <c r="CR224" s="482"/>
      <c r="CS224" s="482"/>
      <c r="CT224" s="482"/>
      <c r="CU224" s="482"/>
      <c r="CV224" s="482"/>
      <c r="CW224" s="482"/>
      <c r="CX224" s="482"/>
      <c r="CY224" s="482"/>
      <c r="CZ224" s="482"/>
      <c r="DA224" s="482"/>
      <c r="DB224" s="482"/>
      <c r="DC224" s="482"/>
      <c r="DD224" s="482"/>
      <c r="DE224" s="482"/>
      <c r="DF224" s="482"/>
      <c r="DG224" s="482"/>
      <c r="DH224" s="482"/>
      <c r="DI224" s="482"/>
      <c r="DJ224" s="482"/>
      <c r="DK224" s="482"/>
      <c r="DL224" s="482"/>
      <c r="DM224" s="482"/>
      <c r="DN224" s="482"/>
      <c r="DO224" s="482"/>
      <c r="DP224" s="482"/>
      <c r="DQ224" s="482"/>
      <c r="DR224" s="482"/>
      <c r="DS224" s="482"/>
      <c r="DT224" s="482"/>
      <c r="DU224" s="482"/>
      <c r="DV224" s="482"/>
      <c r="DW224" s="482"/>
      <c r="DX224" s="482"/>
      <c r="DY224" s="482"/>
      <c r="DZ224" s="482"/>
      <c r="EA224" s="482"/>
      <c r="EB224" s="482"/>
      <c r="EC224" s="482"/>
      <c r="ED224" s="482"/>
      <c r="EE224" s="482"/>
      <c r="EF224" s="482"/>
      <c r="EG224" s="482"/>
      <c r="EH224" s="482"/>
      <c r="EI224" s="482"/>
      <c r="EJ224" s="482"/>
      <c r="EK224" s="482"/>
      <c r="EL224" s="482"/>
      <c r="EM224" s="482"/>
      <c r="EN224" s="482"/>
      <c r="EO224" s="482"/>
      <c r="EP224" s="482"/>
      <c r="EQ224" s="482"/>
      <c r="ER224" s="482"/>
      <c r="ES224" s="482"/>
      <c r="ET224" s="482"/>
      <c r="EU224" s="482"/>
      <c r="EV224" s="482"/>
      <c r="EW224" s="482"/>
      <c r="EX224" s="482"/>
      <c r="EY224" s="482"/>
      <c r="EZ224" s="482"/>
      <c r="FA224" s="482"/>
      <c r="FB224" s="482"/>
      <c r="FC224" s="482"/>
      <c r="FD224" s="482"/>
      <c r="FE224" s="482"/>
      <c r="FF224" s="482"/>
      <c r="FG224" s="482"/>
      <c r="FH224" s="482"/>
      <c r="FI224" s="482"/>
      <c r="FJ224" s="482"/>
      <c r="FK224" s="482"/>
      <c r="FL224" s="482"/>
      <c r="FM224" s="482"/>
      <c r="FN224" s="482"/>
      <c r="FO224" s="482"/>
      <c r="FP224" s="482"/>
      <c r="FQ224" s="482"/>
      <c r="FR224" s="482"/>
      <c r="FS224" s="482"/>
      <c r="FT224" s="482"/>
      <c r="FU224" s="482"/>
      <c r="FV224" s="482"/>
      <c r="FW224" s="482"/>
      <c r="FX224" s="482"/>
      <c r="FY224" s="482"/>
      <c r="FZ224" s="482"/>
      <c r="GA224" s="482"/>
      <c r="GB224" s="482"/>
      <c r="GC224" s="482"/>
      <c r="GD224" s="482"/>
      <c r="GE224" s="482"/>
      <c r="GF224" s="482"/>
      <c r="GG224" s="482"/>
      <c r="GH224" s="482"/>
      <c r="GI224" s="482"/>
      <c r="GJ224" s="482"/>
      <c r="GK224" s="482"/>
      <c r="GL224" s="482"/>
      <c r="GM224" s="482"/>
      <c r="GN224" s="482"/>
      <c r="GO224" s="482"/>
      <c r="GP224" s="482"/>
      <c r="GQ224" s="482"/>
      <c r="GR224" s="482"/>
      <c r="GS224" s="482"/>
      <c r="GT224" s="482"/>
      <c r="GU224" s="482"/>
      <c r="GV224" s="482"/>
      <c r="GW224" s="482"/>
      <c r="GX224" s="482"/>
      <c r="GY224" s="482"/>
      <c r="GZ224" s="482"/>
      <c r="HA224" s="482"/>
      <c r="HB224" s="482"/>
      <c r="HC224" s="482"/>
      <c r="HD224" s="482"/>
      <c r="HE224" s="482"/>
      <c r="HF224" s="482"/>
      <c r="HG224" s="482"/>
      <c r="HH224" s="482"/>
      <c r="HI224" s="482"/>
      <c r="HJ224" s="482"/>
      <c r="HK224" s="482"/>
      <c r="HL224" s="482"/>
      <c r="HM224" s="482"/>
      <c r="HN224" s="482"/>
      <c r="HO224" s="482"/>
      <c r="HP224" s="482"/>
      <c r="HQ224" s="482"/>
      <c r="HR224" s="482"/>
      <c r="HS224" s="482"/>
      <c r="HT224" s="482"/>
      <c r="HU224" s="482"/>
      <c r="HV224" s="482"/>
      <c r="HW224" s="482"/>
      <c r="HX224" s="482"/>
      <c r="HY224" s="482"/>
      <c r="HZ224" s="482"/>
      <c r="IA224" s="482"/>
      <c r="IB224" s="482"/>
      <c r="IC224" s="482"/>
      <c r="ID224" s="482"/>
      <c r="IE224" s="482"/>
      <c r="IF224" s="482"/>
      <c r="IG224" s="482"/>
      <c r="IH224" s="482"/>
      <c r="II224" s="482"/>
      <c r="IJ224" s="482"/>
      <c r="IK224" s="482"/>
      <c r="IL224" s="482"/>
      <c r="IM224" s="482"/>
      <c r="IN224" s="482"/>
      <c r="IO224" s="482"/>
      <c r="IP224" s="482"/>
      <c r="IQ224" s="482"/>
      <c r="IR224" s="482"/>
      <c r="IS224" s="482"/>
      <c r="IT224" s="482"/>
      <c r="IU224" s="482"/>
      <c r="IV224" s="482"/>
      <c r="IW224" s="482"/>
    </row>
    <row r="225" customFormat="false" ht="12.75" hidden="false" customHeight="false" outlineLevel="1" collapsed="false">
      <c r="A225" s="418"/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418"/>
      <c r="B226" s="131"/>
      <c r="C226" s="224"/>
      <c r="D226" s="224"/>
      <c r="E226" s="224"/>
      <c r="F226" s="224"/>
      <c r="G226" s="224"/>
      <c r="H226" s="224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418"/>
      <c r="B227" s="131"/>
      <c r="C227" s="224"/>
      <c r="D227" s="224"/>
      <c r="E227" s="224"/>
      <c r="F227" s="224"/>
      <c r="G227" s="224"/>
      <c r="H227" s="224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131"/>
      <c r="B228" s="131"/>
      <c r="C228" s="483"/>
      <c r="D228" s="483"/>
      <c r="E228" s="483"/>
      <c r="F228" s="483"/>
      <c r="G228" s="483"/>
      <c r="H228" s="483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8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481"/>
      <c r="B230" s="131"/>
      <c r="C230" s="131"/>
      <c r="D230" s="131"/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484"/>
      <c r="B231" s="131"/>
      <c r="C231" s="26"/>
      <c r="D231" s="26"/>
      <c r="E231" s="26"/>
      <c r="F231" s="26"/>
      <c r="G231" s="26"/>
      <c r="H231" s="26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84"/>
      <c r="B232" s="131"/>
      <c r="C232" s="26"/>
      <c r="D232" s="26"/>
      <c r="E232" s="26"/>
      <c r="F232" s="26"/>
      <c r="G232" s="26"/>
      <c r="H232" s="26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84"/>
      <c r="B233" s="131"/>
      <c r="C233" s="26"/>
      <c r="D233" s="26"/>
      <c r="E233" s="26"/>
      <c r="F233" s="26"/>
      <c r="G233" s="26"/>
      <c r="H233" s="26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484"/>
      <c r="B234" s="131"/>
      <c r="C234" s="26"/>
      <c r="D234" s="26"/>
      <c r="E234" s="26"/>
      <c r="F234" s="26"/>
      <c r="G234" s="26"/>
      <c r="H234" s="26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484"/>
      <c r="B235" s="131"/>
      <c r="C235" s="224"/>
      <c r="D235" s="224"/>
      <c r="E235" s="224"/>
      <c r="F235" s="224"/>
      <c r="G235" s="224"/>
      <c r="H235" s="224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418"/>
      <c r="B236" s="131"/>
      <c r="C236" s="485"/>
      <c r="D236" s="485"/>
      <c r="E236" s="485"/>
      <c r="F236" s="485"/>
      <c r="G236" s="485"/>
      <c r="H236" s="485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484"/>
      <c r="B237" s="131"/>
      <c r="C237" s="486"/>
      <c r="D237" s="486"/>
      <c r="E237" s="486"/>
      <c r="F237" s="486"/>
      <c r="G237" s="486"/>
      <c r="H237" s="486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484"/>
      <c r="B238" s="131"/>
      <c r="C238" s="486"/>
      <c r="D238" s="486"/>
      <c r="E238" s="486"/>
      <c r="F238" s="486"/>
      <c r="G238" s="486"/>
      <c r="H238" s="486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484"/>
      <c r="B239" s="131"/>
      <c r="C239" s="486"/>
      <c r="D239" s="486"/>
      <c r="E239" s="486"/>
      <c r="F239" s="486"/>
      <c r="G239" s="486"/>
      <c r="H239" s="486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484"/>
      <c r="B240" s="131"/>
      <c r="C240" s="486"/>
      <c r="D240" s="486"/>
      <c r="E240" s="486"/>
      <c r="F240" s="486"/>
      <c r="G240" s="486"/>
      <c r="H240" s="486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484"/>
      <c r="B241" s="131"/>
      <c r="C241" s="485"/>
      <c r="D241" s="485"/>
      <c r="E241" s="485"/>
      <c r="F241" s="485"/>
      <c r="G241" s="485"/>
      <c r="H241" s="485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418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131"/>
      <c r="B243" s="131"/>
      <c r="C243" s="26"/>
      <c r="D243" s="26"/>
      <c r="E243" s="26"/>
      <c r="F243" s="26"/>
      <c r="G243" s="26"/>
      <c r="H243" s="26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131"/>
      <c r="C244" s="26"/>
      <c r="D244" s="26"/>
      <c r="E244" s="26"/>
      <c r="F244" s="26"/>
      <c r="G244" s="26"/>
      <c r="H244" s="26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131"/>
      <c r="C245" s="26"/>
      <c r="D245" s="26"/>
      <c r="E245" s="26"/>
      <c r="F245" s="26"/>
      <c r="G245" s="26"/>
      <c r="H245" s="26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469"/>
      <c r="C246" s="26"/>
      <c r="D246" s="26"/>
      <c r="E246" s="26"/>
      <c r="F246" s="26"/>
      <c r="G246" s="26"/>
      <c r="H246" s="26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418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131"/>
      <c r="B249" s="131"/>
      <c r="C249" s="224"/>
      <c r="D249" s="224"/>
      <c r="E249" s="224"/>
      <c r="F249" s="224"/>
      <c r="G249" s="224"/>
      <c r="H249" s="224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484"/>
      <c r="B250" s="131"/>
      <c r="C250" s="224"/>
      <c r="D250" s="224"/>
      <c r="E250" s="224"/>
      <c r="F250" s="224"/>
      <c r="G250" s="224"/>
      <c r="H250" s="224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484"/>
      <c r="B251" s="131"/>
      <c r="C251" s="224"/>
      <c r="D251" s="224"/>
      <c r="E251" s="224"/>
      <c r="F251" s="224"/>
      <c r="G251" s="224"/>
      <c r="H251" s="224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484"/>
      <c r="B252" s="469"/>
      <c r="C252" s="224"/>
      <c r="D252" s="224"/>
      <c r="E252" s="224"/>
      <c r="F252" s="224"/>
      <c r="G252" s="224"/>
      <c r="H252" s="224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131"/>
      <c r="B253" s="131"/>
      <c r="C253" s="224"/>
      <c r="D253" s="224"/>
      <c r="E253" s="224"/>
      <c r="F253" s="224"/>
      <c r="G253" s="224"/>
      <c r="H253" s="224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131"/>
      <c r="B254" s="131"/>
      <c r="C254" s="224"/>
      <c r="D254" s="224"/>
      <c r="E254" s="224"/>
      <c r="F254" s="224"/>
      <c r="G254" s="224"/>
      <c r="H254" s="224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131"/>
      <c r="B255" s="131"/>
      <c r="C255" s="224"/>
      <c r="D255" s="224"/>
      <c r="E255" s="224"/>
      <c r="F255" s="224"/>
      <c r="G255" s="224"/>
      <c r="H255" s="224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224"/>
      <c r="D256" s="224"/>
      <c r="E256" s="224"/>
      <c r="F256" s="224"/>
      <c r="G256" s="224"/>
      <c r="H256" s="224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131"/>
      <c r="B257" s="131"/>
      <c r="C257" s="224"/>
      <c r="D257" s="224"/>
      <c r="E257" s="224"/>
      <c r="F257" s="224"/>
      <c r="G257" s="224"/>
      <c r="H257" s="224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131"/>
      <c r="B258" s="131"/>
      <c r="C258" s="224"/>
      <c r="D258" s="224"/>
      <c r="E258" s="224"/>
      <c r="F258" s="224"/>
      <c r="G258" s="224"/>
      <c r="H258" s="224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131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418"/>
      <c r="B260" s="487"/>
      <c r="C260" s="487"/>
      <c r="D260" s="487"/>
      <c r="E260" s="487"/>
      <c r="F260" s="487"/>
      <c r="G260" s="487"/>
      <c r="H260" s="487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418"/>
      <c r="B261" s="469"/>
      <c r="C261" s="487"/>
      <c r="D261" s="487"/>
      <c r="E261" s="487"/>
      <c r="F261" s="487"/>
      <c r="G261" s="487"/>
      <c r="H261" s="487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418"/>
      <c r="B262" s="487"/>
      <c r="C262" s="487"/>
      <c r="D262" s="487"/>
      <c r="E262" s="487"/>
      <c r="F262" s="487"/>
      <c r="G262" s="487"/>
      <c r="H262" s="487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8"/>
      <c r="B263" s="131"/>
      <c r="C263" s="487"/>
      <c r="D263" s="487"/>
      <c r="E263" s="487"/>
      <c r="F263" s="487"/>
      <c r="G263" s="487"/>
      <c r="H263" s="487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131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18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18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131"/>
      <c r="D267" s="131"/>
      <c r="E267" s="131"/>
      <c r="F267" s="131"/>
      <c r="G267" s="131"/>
      <c r="H267" s="13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131"/>
      <c r="B268" s="131"/>
      <c r="C268" s="480"/>
      <c r="D268" s="480"/>
      <c r="E268" s="480"/>
      <c r="F268" s="480"/>
      <c r="G268" s="480"/>
      <c r="H268" s="480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131"/>
      <c r="B269" s="131"/>
      <c r="C269" s="487"/>
      <c r="D269" s="487"/>
      <c r="E269" s="487"/>
      <c r="F269" s="487"/>
      <c r="G269" s="487"/>
      <c r="H269" s="487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131"/>
      <c r="B270" s="131"/>
      <c r="C270" s="488"/>
      <c r="D270" s="488"/>
      <c r="E270" s="488"/>
      <c r="F270" s="488"/>
      <c r="G270" s="488"/>
      <c r="H270" s="488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131"/>
      <c r="B271" s="131"/>
      <c r="C271" s="480"/>
      <c r="D271" s="480"/>
      <c r="E271" s="480"/>
      <c r="F271" s="480"/>
      <c r="G271" s="480"/>
      <c r="H271" s="480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131"/>
      <c r="B272" s="131"/>
      <c r="C272" s="488"/>
      <c r="D272" s="488"/>
      <c r="E272" s="488"/>
      <c r="F272" s="488"/>
      <c r="G272" s="488"/>
      <c r="H272" s="488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131"/>
      <c r="B273" s="131"/>
      <c r="C273" s="489"/>
      <c r="D273" s="489"/>
      <c r="E273" s="489"/>
      <c r="F273" s="489"/>
      <c r="G273" s="489"/>
      <c r="H273" s="489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131"/>
      <c r="B274" s="131"/>
      <c r="C274" s="489"/>
      <c r="D274" s="489"/>
      <c r="E274" s="489"/>
      <c r="F274" s="489"/>
      <c r="G274" s="489"/>
      <c r="H274" s="489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8.75" hidden="true" customHeight="false" outlineLevel="2" collapsed="false">
      <c r="A275" s="478"/>
      <c r="B275" s="131"/>
      <c r="C275" s="489"/>
      <c r="D275" s="489"/>
      <c r="E275" s="489"/>
      <c r="F275" s="489"/>
      <c r="G275" s="489"/>
      <c r="H275" s="489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true" customHeight="false" outlineLevel="2" collapsed="false">
      <c r="A276" s="418"/>
      <c r="B276" s="131"/>
      <c r="C276" s="489"/>
      <c r="D276" s="489"/>
      <c r="E276" s="489"/>
      <c r="F276" s="489"/>
      <c r="G276" s="489"/>
      <c r="H276" s="489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true" customHeight="false" outlineLevel="2" collapsed="false">
      <c r="A277" s="131"/>
      <c r="B277" s="131"/>
      <c r="C277" s="489"/>
      <c r="D277" s="489"/>
      <c r="E277" s="489"/>
      <c r="F277" s="489"/>
      <c r="G277" s="489"/>
      <c r="H277" s="489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true" customHeight="false" outlineLevel="2" collapsed="false">
      <c r="A278" s="418"/>
      <c r="B278" s="153"/>
      <c r="C278" s="153"/>
      <c r="D278" s="216"/>
      <c r="E278" s="216"/>
      <c r="F278" s="153"/>
      <c r="G278" s="153"/>
      <c r="H278" s="216"/>
      <c r="I278" s="153"/>
      <c r="J278" s="153"/>
      <c r="K278" s="153"/>
      <c r="L278" s="216"/>
      <c r="M278" s="153"/>
      <c r="N278" s="153"/>
      <c r="O278" s="131"/>
      <c r="P278" s="131"/>
      <c r="Q278" s="131"/>
      <c r="R278" s="131"/>
      <c r="S278" s="131"/>
      <c r="T278" s="153"/>
      <c r="U278" s="131"/>
    </row>
    <row r="279" customFormat="false" ht="12.75" hidden="true" customHeight="false" outlineLevel="2" collapsed="false">
      <c r="A279" s="418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true" customHeight="false" outlineLevel="2" collapsed="false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true" customHeight="false" outlineLevel="2" collapsed="false">
      <c r="A281" s="131"/>
      <c r="B281" s="480"/>
      <c r="C281" s="480"/>
      <c r="D281" s="480"/>
      <c r="E281" s="480"/>
      <c r="F281" s="480"/>
      <c r="G281" s="480"/>
      <c r="H281" s="480"/>
      <c r="I281" s="480"/>
      <c r="J281" s="480"/>
      <c r="K281" s="480"/>
      <c r="L281" s="480"/>
      <c r="M281" s="480"/>
      <c r="N281" s="480"/>
      <c r="O281" s="131"/>
      <c r="P281" s="131"/>
      <c r="Q281" s="131"/>
      <c r="R281" s="131"/>
      <c r="S281" s="131"/>
      <c r="T281" s="480"/>
      <c r="U281" s="131"/>
    </row>
    <row r="282" customFormat="false" ht="12.75" hidden="true" customHeight="false" outlineLevel="2" collapsed="false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true" customHeight="false" outlineLevel="2" collapsed="false">
      <c r="A283" s="131"/>
      <c r="B283" s="487"/>
      <c r="C283" s="487"/>
      <c r="D283" s="480"/>
      <c r="E283" s="480"/>
      <c r="F283" s="480"/>
      <c r="G283" s="480"/>
      <c r="H283" s="480"/>
      <c r="I283" s="480"/>
      <c r="J283" s="480"/>
      <c r="K283" s="480"/>
      <c r="L283" s="480"/>
      <c r="M283" s="480"/>
      <c r="N283" s="480"/>
      <c r="O283" s="131"/>
      <c r="P283" s="131"/>
      <c r="Q283" s="131"/>
      <c r="R283" s="131"/>
      <c r="S283" s="131"/>
      <c r="T283" s="480"/>
      <c r="U283" s="131"/>
    </row>
    <row r="284" customFormat="false" ht="12.75" hidden="true" customHeight="false" outlineLevel="2" collapsed="false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true" customHeight="false" outlineLevel="2" collapsed="false">
      <c r="A285" s="131"/>
      <c r="B285" s="480"/>
      <c r="C285" s="480"/>
      <c r="D285" s="480"/>
      <c r="E285" s="480"/>
      <c r="F285" s="480"/>
      <c r="G285" s="480"/>
      <c r="H285" s="480"/>
      <c r="I285" s="480"/>
      <c r="J285" s="480"/>
      <c r="K285" s="480"/>
      <c r="L285" s="480"/>
      <c r="M285" s="480"/>
      <c r="N285" s="480"/>
      <c r="O285" s="131"/>
      <c r="P285" s="131"/>
      <c r="Q285" s="131"/>
      <c r="R285" s="131"/>
      <c r="S285" s="131"/>
      <c r="T285" s="480"/>
      <c r="U285" s="480"/>
      <c r="V285" s="480"/>
      <c r="W285" s="480"/>
      <c r="X285" s="480"/>
      <c r="Y285" s="480"/>
      <c r="Z285" s="480"/>
    </row>
    <row r="286" customFormat="false" ht="12.75" hidden="true" customHeight="false" outlineLevel="2" collapsed="fals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true" customHeight="false" outlineLevel="2" collapsed="false">
      <c r="A287" s="131"/>
      <c r="B287" s="480"/>
      <c r="C287" s="480"/>
      <c r="D287" s="480"/>
      <c r="E287" s="480"/>
      <c r="F287" s="480"/>
      <c r="G287" s="480"/>
      <c r="H287" s="480"/>
      <c r="I287" s="480"/>
      <c r="J287" s="480"/>
      <c r="K287" s="480"/>
      <c r="L287" s="480"/>
      <c r="M287" s="480"/>
      <c r="N287" s="480"/>
      <c r="O287" s="131"/>
      <c r="P287" s="131"/>
      <c r="Q287" s="131"/>
      <c r="R287" s="131"/>
      <c r="S287" s="131"/>
      <c r="T287" s="480"/>
      <c r="U287" s="131"/>
    </row>
    <row r="288" customFormat="false" ht="12.75" hidden="true" customHeight="false" outlineLevel="2" collapsed="false">
      <c r="A288" s="13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true" customHeight="false" outlineLevel="2" collapsed="false">
      <c r="A289" s="131"/>
      <c r="B289" s="480"/>
      <c r="C289" s="480"/>
      <c r="D289" s="480"/>
      <c r="E289" s="480"/>
      <c r="F289" s="480"/>
      <c r="G289" s="480"/>
      <c r="H289" s="480"/>
      <c r="I289" s="480"/>
      <c r="J289" s="480"/>
      <c r="K289" s="480"/>
      <c r="L289" s="480"/>
      <c r="M289" s="480"/>
      <c r="N289" s="480"/>
      <c r="O289" s="131"/>
      <c r="P289" s="131"/>
      <c r="Q289" s="131"/>
      <c r="R289" s="131"/>
      <c r="S289" s="131"/>
      <c r="T289" s="480"/>
      <c r="U289" s="480"/>
    </row>
    <row r="290" customFormat="false" ht="12.75" hidden="true" customHeight="false" outlineLevel="2" collapsed="false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true" customHeight="false" outlineLevel="2" collapsed="false">
      <c r="A291" s="131"/>
      <c r="B291" s="480"/>
      <c r="C291" s="480"/>
      <c r="D291" s="480"/>
      <c r="E291" s="480"/>
      <c r="F291" s="480"/>
      <c r="G291" s="480"/>
      <c r="H291" s="480"/>
      <c r="I291" s="480"/>
      <c r="J291" s="480"/>
      <c r="K291" s="480"/>
      <c r="L291" s="480"/>
      <c r="M291" s="480"/>
      <c r="N291" s="480"/>
      <c r="O291" s="131"/>
      <c r="P291" s="131"/>
      <c r="Q291" s="131"/>
      <c r="R291" s="131"/>
      <c r="S291" s="131"/>
      <c r="T291" s="480"/>
      <c r="U291" s="480"/>
    </row>
    <row r="292" customFormat="false" ht="12.75" hidden="true" customHeight="false" outlineLevel="2" collapsed="fals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tru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131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8.75" hidden="false" customHeight="false" outlineLevel="1" collapsed="false">
      <c r="A296" s="479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418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418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131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219"/>
      <c r="B300" s="216"/>
      <c r="C300" s="216"/>
      <c r="D300" s="216"/>
      <c r="E300" s="216"/>
      <c r="F300" s="216"/>
      <c r="G300" s="216"/>
      <c r="H300" s="216"/>
      <c r="I300" s="216"/>
      <c r="J300" s="216"/>
      <c r="K300" s="216"/>
      <c r="L300" s="216"/>
      <c r="M300" s="216"/>
      <c r="N300" s="216"/>
      <c r="O300" s="216"/>
      <c r="P300" s="216"/>
      <c r="Q300" s="216"/>
      <c r="R300" s="216"/>
      <c r="S300" s="216"/>
      <c r="T300" s="216"/>
      <c r="U300" s="216"/>
    </row>
    <row r="301" customFormat="false" ht="12.75" hidden="false" customHeight="false" outlineLevel="1" collapsed="false">
      <c r="A301" s="418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77"/>
      <c r="B302" s="480"/>
      <c r="C302" s="480"/>
      <c r="D302" s="480"/>
      <c r="E302" s="480"/>
      <c r="F302" s="480"/>
      <c r="G302" s="480"/>
      <c r="H302" s="480"/>
      <c r="I302" s="480"/>
      <c r="J302" s="480"/>
      <c r="K302" s="480"/>
      <c r="L302" s="480"/>
      <c r="M302" s="480"/>
      <c r="N302" s="480"/>
      <c r="O302" s="480"/>
      <c r="P302" s="480"/>
      <c r="Q302" s="480"/>
      <c r="R302" s="480"/>
      <c r="S302" s="480"/>
      <c r="T302" s="480"/>
      <c r="U302" s="480"/>
    </row>
    <row r="303" customFormat="false" ht="12.75" hidden="false" customHeight="false" outlineLevel="1" collapsed="false">
      <c r="A303" s="177"/>
      <c r="B303" s="480"/>
      <c r="C303" s="480"/>
      <c r="D303" s="480"/>
      <c r="E303" s="480"/>
      <c r="F303" s="480"/>
      <c r="G303" s="480"/>
      <c r="H303" s="480"/>
      <c r="I303" s="480"/>
      <c r="J303" s="480"/>
      <c r="K303" s="480"/>
      <c r="L303" s="480"/>
      <c r="M303" s="480"/>
      <c r="N303" s="480"/>
      <c r="O303" s="480"/>
      <c r="P303" s="480"/>
      <c r="Q303" s="480"/>
      <c r="R303" s="480"/>
      <c r="S303" s="480"/>
      <c r="T303" s="480"/>
      <c r="U303" s="480"/>
    </row>
    <row r="304" customFormat="false" ht="12.75" hidden="false" customHeight="false" outlineLevel="1" collapsed="false">
      <c r="A304" s="177"/>
      <c r="B304" s="480"/>
      <c r="C304" s="480"/>
      <c r="D304" s="480"/>
      <c r="E304" s="480"/>
      <c r="F304" s="480"/>
      <c r="G304" s="480"/>
      <c r="H304" s="480"/>
      <c r="I304" s="480"/>
      <c r="J304" s="480"/>
      <c r="K304" s="480"/>
      <c r="L304" s="480"/>
      <c r="M304" s="480"/>
      <c r="N304" s="480"/>
      <c r="O304" s="480"/>
      <c r="P304" s="480"/>
      <c r="Q304" s="480"/>
      <c r="R304" s="480"/>
      <c r="S304" s="480"/>
      <c r="T304" s="480"/>
      <c r="U304" s="480"/>
    </row>
    <row r="305" customFormat="false" ht="12.75" hidden="false" customHeight="false" outlineLevel="1" collapsed="false">
      <c r="A305" s="177"/>
      <c r="B305" s="480"/>
      <c r="C305" s="480"/>
      <c r="D305" s="480"/>
      <c r="E305" s="480"/>
      <c r="F305" s="480"/>
      <c r="G305" s="480"/>
      <c r="H305" s="480"/>
      <c r="I305" s="480"/>
      <c r="J305" s="480"/>
      <c r="K305" s="480"/>
      <c r="L305" s="480"/>
      <c r="M305" s="480"/>
      <c r="N305" s="480"/>
      <c r="O305" s="480"/>
      <c r="P305" s="480"/>
      <c r="Q305" s="480"/>
      <c r="R305" s="480"/>
      <c r="S305" s="480"/>
      <c r="T305" s="480"/>
      <c r="U305" s="480"/>
    </row>
    <row r="306" customFormat="false" ht="12.75" hidden="false" customHeight="false" outlineLevel="1" collapsed="false">
      <c r="A306" s="177"/>
      <c r="B306" s="480"/>
      <c r="C306" s="480"/>
      <c r="D306" s="480"/>
      <c r="E306" s="480"/>
      <c r="F306" s="480"/>
      <c r="G306" s="480"/>
      <c r="H306" s="480"/>
      <c r="I306" s="480"/>
      <c r="J306" s="480"/>
      <c r="K306" s="480"/>
      <c r="L306" s="480"/>
      <c r="M306" s="480"/>
      <c r="N306" s="480"/>
      <c r="O306" s="480"/>
      <c r="P306" s="480"/>
      <c r="Q306" s="480"/>
      <c r="R306" s="480"/>
      <c r="S306" s="480"/>
      <c r="T306" s="480"/>
      <c r="U306" s="480"/>
    </row>
    <row r="307" customFormat="false" ht="12.75" hidden="false" customHeight="false" outlineLevel="1" collapsed="false">
      <c r="A307" s="131"/>
      <c r="B307" s="480"/>
      <c r="C307" s="480"/>
      <c r="D307" s="480"/>
      <c r="E307" s="480"/>
      <c r="F307" s="480"/>
      <c r="G307" s="480"/>
      <c r="H307" s="480"/>
      <c r="I307" s="480"/>
      <c r="J307" s="480"/>
      <c r="K307" s="480"/>
      <c r="L307" s="480"/>
      <c r="M307" s="480"/>
      <c r="N307" s="480"/>
      <c r="O307" s="480"/>
      <c r="P307" s="480"/>
      <c r="Q307" s="480"/>
      <c r="R307" s="480"/>
      <c r="S307" s="480"/>
      <c r="T307" s="480"/>
      <c r="U307" s="480"/>
    </row>
    <row r="308" customFormat="false" ht="12.75" hidden="false" customHeight="false" outlineLevel="1" collapsed="false">
      <c r="A308" s="418"/>
      <c r="B308" s="480"/>
      <c r="C308" s="480"/>
      <c r="D308" s="480"/>
      <c r="E308" s="480"/>
      <c r="F308" s="480"/>
      <c r="G308" s="480"/>
      <c r="H308" s="480"/>
      <c r="I308" s="480"/>
      <c r="J308" s="480"/>
      <c r="K308" s="480"/>
      <c r="L308" s="480"/>
      <c r="M308" s="480"/>
      <c r="N308" s="480"/>
      <c r="O308" s="480"/>
      <c r="P308" s="480"/>
      <c r="Q308" s="480"/>
      <c r="R308" s="480"/>
      <c r="S308" s="480"/>
      <c r="T308" s="480"/>
      <c r="U308" s="480"/>
    </row>
    <row r="309" customFormat="false" ht="12.75" hidden="false" customHeight="false" outlineLevel="1" collapsed="false">
      <c r="A309" s="177"/>
      <c r="B309" s="480"/>
      <c r="C309" s="480"/>
      <c r="D309" s="480"/>
      <c r="E309" s="480"/>
      <c r="F309" s="480"/>
      <c r="G309" s="480"/>
      <c r="H309" s="480"/>
      <c r="I309" s="480"/>
      <c r="J309" s="480"/>
      <c r="K309" s="480"/>
      <c r="L309" s="480"/>
      <c r="M309" s="480"/>
      <c r="N309" s="480"/>
      <c r="O309" s="480"/>
      <c r="P309" s="480"/>
      <c r="Q309" s="480"/>
      <c r="R309" s="480"/>
      <c r="S309" s="480"/>
      <c r="T309" s="480"/>
      <c r="U309" s="480"/>
    </row>
    <row r="310" customFormat="false" ht="12.75" hidden="false" customHeight="false" outlineLevel="1" collapsed="false">
      <c r="A310" s="177"/>
      <c r="B310" s="480"/>
      <c r="C310" s="480"/>
      <c r="D310" s="480"/>
      <c r="E310" s="480"/>
      <c r="F310" s="480"/>
      <c r="G310" s="480"/>
      <c r="H310" s="480"/>
      <c r="I310" s="480"/>
      <c r="J310" s="480"/>
      <c r="K310" s="480"/>
      <c r="L310" s="480"/>
      <c r="M310" s="480"/>
      <c r="N310" s="480"/>
      <c r="O310" s="480"/>
      <c r="P310" s="480"/>
      <c r="Q310" s="480"/>
      <c r="R310" s="480"/>
      <c r="S310" s="480"/>
      <c r="T310" s="480"/>
      <c r="U310" s="480"/>
    </row>
    <row r="311" customFormat="false" ht="12.75" hidden="false" customHeight="false" outlineLevel="1" collapsed="false">
      <c r="A311" s="177"/>
      <c r="B311" s="480"/>
      <c r="C311" s="480"/>
      <c r="D311" s="480"/>
      <c r="E311" s="480"/>
      <c r="F311" s="480"/>
      <c r="G311" s="480"/>
      <c r="H311" s="480"/>
      <c r="I311" s="480"/>
      <c r="J311" s="480"/>
      <c r="K311" s="480"/>
      <c r="L311" s="480"/>
      <c r="M311" s="480"/>
      <c r="N311" s="480"/>
      <c r="O311" s="480"/>
      <c r="P311" s="480"/>
      <c r="Q311" s="480"/>
      <c r="R311" s="480"/>
      <c r="S311" s="480"/>
      <c r="T311" s="480"/>
      <c r="U311" s="480"/>
    </row>
    <row r="312" customFormat="false" ht="12.75" hidden="false" customHeight="false" outlineLevel="1" collapsed="false">
      <c r="A312" s="177"/>
      <c r="B312" s="480"/>
      <c r="C312" s="480"/>
      <c r="D312" s="480"/>
      <c r="E312" s="480"/>
      <c r="F312" s="480"/>
      <c r="G312" s="480"/>
      <c r="H312" s="480"/>
      <c r="I312" s="480"/>
      <c r="J312" s="480"/>
      <c r="K312" s="480"/>
      <c r="L312" s="480"/>
      <c r="M312" s="480"/>
      <c r="N312" s="480"/>
      <c r="O312" s="480"/>
      <c r="P312" s="480"/>
      <c r="Q312" s="480"/>
      <c r="R312" s="480"/>
      <c r="S312" s="480"/>
      <c r="T312" s="480"/>
      <c r="U312" s="480"/>
    </row>
    <row r="313" customFormat="false" ht="12.75" hidden="false" customHeight="false" outlineLevel="1" collapsed="false">
      <c r="A313" s="177"/>
      <c r="B313" s="480"/>
      <c r="C313" s="480"/>
      <c r="D313" s="480"/>
      <c r="E313" s="480"/>
      <c r="F313" s="480"/>
      <c r="G313" s="480"/>
      <c r="H313" s="480"/>
      <c r="I313" s="480"/>
      <c r="J313" s="480"/>
      <c r="K313" s="480"/>
      <c r="L313" s="480"/>
      <c r="M313" s="480"/>
      <c r="N313" s="480"/>
      <c r="O313" s="480"/>
      <c r="P313" s="480"/>
      <c r="Q313" s="480"/>
      <c r="R313" s="480"/>
      <c r="S313" s="480"/>
      <c r="T313" s="480"/>
      <c r="U313" s="480"/>
    </row>
    <row r="314" customFormat="false" ht="12.75" hidden="false" customHeight="false" outlineLevel="1" collapsed="false">
      <c r="A314" s="177"/>
      <c r="B314" s="480"/>
      <c r="C314" s="480"/>
      <c r="D314" s="480"/>
      <c r="E314" s="480"/>
      <c r="F314" s="480"/>
      <c r="G314" s="480"/>
      <c r="H314" s="480"/>
      <c r="I314" s="480"/>
      <c r="J314" s="480"/>
      <c r="K314" s="480"/>
      <c r="L314" s="480"/>
      <c r="M314" s="480"/>
      <c r="N314" s="480"/>
      <c r="O314" s="480"/>
      <c r="P314" s="480"/>
      <c r="Q314" s="480"/>
      <c r="R314" s="480"/>
      <c r="S314" s="480"/>
      <c r="T314" s="480"/>
      <c r="U314" s="480"/>
    </row>
    <row r="315" customFormat="false" ht="12.75" hidden="false" customHeight="false" outlineLevel="1" collapsed="false">
      <c r="A315" s="177"/>
      <c r="B315" s="480"/>
      <c r="C315" s="480"/>
      <c r="D315" s="480"/>
      <c r="E315" s="480"/>
      <c r="F315" s="480"/>
      <c r="G315" s="480"/>
      <c r="H315" s="480"/>
      <c r="I315" s="480"/>
      <c r="J315" s="480"/>
      <c r="K315" s="480"/>
      <c r="L315" s="480"/>
      <c r="M315" s="480"/>
      <c r="N315" s="480"/>
      <c r="O315" s="480"/>
      <c r="P315" s="480"/>
      <c r="Q315" s="480"/>
      <c r="R315" s="480"/>
      <c r="S315" s="480"/>
      <c r="T315" s="480"/>
      <c r="U315" s="480"/>
    </row>
    <row r="316" customFormat="false" ht="12.75" hidden="false" customHeight="false" outlineLevel="1" collapsed="false">
      <c r="A316" s="177"/>
      <c r="B316" s="480"/>
      <c r="C316" s="480"/>
      <c r="D316" s="480"/>
      <c r="E316" s="480"/>
      <c r="F316" s="480"/>
      <c r="G316" s="480"/>
      <c r="H316" s="480"/>
      <c r="I316" s="480"/>
      <c r="J316" s="480"/>
      <c r="K316" s="480"/>
      <c r="L316" s="480"/>
      <c r="M316" s="480"/>
      <c r="N316" s="480"/>
      <c r="O316" s="480"/>
      <c r="P316" s="480"/>
      <c r="Q316" s="480"/>
      <c r="R316" s="480"/>
      <c r="S316" s="480"/>
      <c r="T316" s="480"/>
      <c r="U316" s="480"/>
    </row>
    <row r="317" customFormat="false" ht="12.75" hidden="false" customHeight="false" outlineLevel="1" collapsed="false">
      <c r="A317" s="177"/>
      <c r="B317" s="480"/>
      <c r="C317" s="480"/>
      <c r="D317" s="480"/>
      <c r="E317" s="480"/>
      <c r="F317" s="480"/>
      <c r="G317" s="480"/>
      <c r="H317" s="480"/>
      <c r="I317" s="480"/>
      <c r="J317" s="480"/>
      <c r="K317" s="480"/>
      <c r="L317" s="480"/>
      <c r="M317" s="480"/>
      <c r="N317" s="480"/>
      <c r="O317" s="480"/>
      <c r="P317" s="480"/>
      <c r="Q317" s="480"/>
      <c r="R317" s="480"/>
      <c r="S317" s="480"/>
      <c r="T317" s="480"/>
      <c r="U317" s="480"/>
    </row>
    <row r="318" customFormat="false" ht="12.75" hidden="false" customHeight="false" outlineLevel="1" collapsed="false">
      <c r="A318" s="177"/>
      <c r="B318" s="480"/>
      <c r="C318" s="480"/>
      <c r="D318" s="480"/>
      <c r="E318" s="480"/>
      <c r="F318" s="480"/>
      <c r="G318" s="480"/>
      <c r="H318" s="480"/>
      <c r="I318" s="480"/>
      <c r="J318" s="480"/>
      <c r="K318" s="480"/>
      <c r="L318" s="480"/>
      <c r="M318" s="480"/>
      <c r="N318" s="480"/>
      <c r="O318" s="480"/>
      <c r="P318" s="480"/>
      <c r="Q318" s="480"/>
      <c r="R318" s="480"/>
      <c r="S318" s="480"/>
      <c r="T318" s="480"/>
      <c r="U318" s="480"/>
    </row>
    <row r="319" customFormat="false" ht="12.75" hidden="false" customHeight="false" outlineLevel="1" collapsed="false">
      <c r="A319" s="177"/>
      <c r="B319" s="480"/>
      <c r="C319" s="480"/>
      <c r="D319" s="480"/>
      <c r="E319" s="480"/>
      <c r="F319" s="480"/>
      <c r="G319" s="480"/>
      <c r="H319" s="480"/>
      <c r="I319" s="480"/>
      <c r="J319" s="480"/>
      <c r="K319" s="480"/>
      <c r="L319" s="480"/>
      <c r="M319" s="480"/>
      <c r="N319" s="480"/>
      <c r="O319" s="480"/>
      <c r="P319" s="480"/>
      <c r="Q319" s="480"/>
      <c r="R319" s="480"/>
      <c r="S319" s="480"/>
      <c r="T319" s="480"/>
      <c r="U319" s="480"/>
    </row>
    <row r="320" customFormat="false" ht="12.75" hidden="false" customHeight="false" outlineLevel="1" collapsed="false">
      <c r="A320" s="418"/>
      <c r="B320" s="480"/>
      <c r="C320" s="480"/>
      <c r="D320" s="480"/>
      <c r="E320" s="480"/>
      <c r="F320" s="480"/>
      <c r="G320" s="480"/>
      <c r="H320" s="480"/>
      <c r="I320" s="480"/>
      <c r="J320" s="480"/>
      <c r="K320" s="480"/>
      <c r="L320" s="480"/>
      <c r="M320" s="480"/>
      <c r="N320" s="480"/>
      <c r="O320" s="480"/>
      <c r="P320" s="480"/>
      <c r="Q320" s="480"/>
      <c r="R320" s="480"/>
      <c r="S320" s="480"/>
      <c r="T320" s="480"/>
      <c r="U320" s="480"/>
    </row>
    <row r="321" customFormat="false" ht="12.75" hidden="false" customHeight="false" outlineLevel="1" collapsed="false">
      <c r="A321" s="177"/>
      <c r="B321" s="480"/>
      <c r="C321" s="480"/>
      <c r="D321" s="480"/>
      <c r="E321" s="480"/>
      <c r="F321" s="480"/>
      <c r="G321" s="480"/>
      <c r="H321" s="480"/>
      <c r="I321" s="480"/>
      <c r="J321" s="480"/>
      <c r="K321" s="480"/>
      <c r="L321" s="480"/>
      <c r="M321" s="480"/>
      <c r="N321" s="480"/>
      <c r="O321" s="480"/>
      <c r="P321" s="480"/>
      <c r="Q321" s="480"/>
      <c r="R321" s="480"/>
      <c r="S321" s="480"/>
      <c r="T321" s="480"/>
      <c r="U321" s="480"/>
    </row>
    <row r="322" customFormat="false" ht="12.75" hidden="false" customHeight="false" outlineLevel="1" collapsed="false">
      <c r="A322" s="418"/>
      <c r="B322" s="480"/>
      <c r="C322" s="480"/>
      <c r="D322" s="480"/>
      <c r="E322" s="480"/>
      <c r="F322" s="480"/>
      <c r="G322" s="480"/>
      <c r="H322" s="480"/>
      <c r="I322" s="480"/>
      <c r="J322" s="480"/>
      <c r="K322" s="480"/>
      <c r="L322" s="480"/>
      <c r="M322" s="480"/>
      <c r="N322" s="480"/>
      <c r="O322" s="480"/>
      <c r="P322" s="480"/>
      <c r="Q322" s="480"/>
      <c r="R322" s="480"/>
      <c r="S322" s="480"/>
      <c r="T322" s="480"/>
      <c r="U322" s="480"/>
    </row>
    <row r="323" customFormat="false" ht="12.75" hidden="false" customHeight="false" outlineLevel="1" collapsed="false">
      <c r="A323" s="177"/>
      <c r="B323" s="480"/>
      <c r="C323" s="480"/>
      <c r="D323" s="480"/>
      <c r="E323" s="480"/>
      <c r="F323" s="480"/>
      <c r="G323" s="480"/>
      <c r="H323" s="480"/>
      <c r="I323" s="480"/>
      <c r="J323" s="480"/>
      <c r="K323" s="480"/>
      <c r="L323" s="480"/>
      <c r="M323" s="480"/>
      <c r="N323" s="480"/>
      <c r="O323" s="480"/>
      <c r="P323" s="480"/>
      <c r="Q323" s="480"/>
      <c r="R323" s="480"/>
      <c r="S323" s="480"/>
      <c r="T323" s="480"/>
      <c r="U323" s="480"/>
    </row>
    <row r="324" customFormat="false" ht="12.75" hidden="false" customHeight="false" outlineLevel="1" collapsed="false">
      <c r="A324" s="418"/>
      <c r="B324" s="480"/>
      <c r="C324" s="480"/>
      <c r="D324" s="480"/>
      <c r="E324" s="480"/>
      <c r="F324" s="480"/>
      <c r="G324" s="480"/>
      <c r="H324" s="480"/>
      <c r="I324" s="480"/>
      <c r="J324" s="480"/>
      <c r="K324" s="480"/>
      <c r="L324" s="480"/>
      <c r="M324" s="480"/>
      <c r="N324" s="480"/>
      <c r="O324" s="480"/>
      <c r="P324" s="480"/>
      <c r="Q324" s="480"/>
      <c r="R324" s="480"/>
      <c r="S324" s="480"/>
      <c r="T324" s="480"/>
      <c r="U324" s="480"/>
    </row>
    <row r="325" customFormat="false" ht="12.75" hidden="false" customHeight="false" outlineLevel="1" collapsed="false">
      <c r="A325" s="131"/>
      <c r="B325" s="480"/>
      <c r="C325" s="480"/>
      <c r="D325" s="480"/>
      <c r="E325" s="480"/>
      <c r="F325" s="480"/>
      <c r="G325" s="480"/>
      <c r="H325" s="480"/>
      <c r="I325" s="480"/>
      <c r="J325" s="480"/>
      <c r="K325" s="480"/>
      <c r="L325" s="480"/>
      <c r="M325" s="480"/>
      <c r="N325" s="480"/>
      <c r="O325" s="480"/>
      <c r="P325" s="480"/>
      <c r="Q325" s="480"/>
      <c r="R325" s="480"/>
      <c r="S325" s="480"/>
      <c r="T325" s="480"/>
      <c r="U325" s="480"/>
    </row>
    <row r="326" customFormat="false" ht="12.75" hidden="false" customHeight="false" outlineLevel="1" collapsed="false">
      <c r="A326" s="418"/>
      <c r="B326" s="480"/>
      <c r="C326" s="480"/>
      <c r="D326" s="480"/>
      <c r="E326" s="480"/>
      <c r="F326" s="480"/>
      <c r="G326" s="480"/>
      <c r="H326" s="480"/>
      <c r="I326" s="480"/>
      <c r="J326" s="480"/>
      <c r="K326" s="480"/>
      <c r="L326" s="480"/>
      <c r="M326" s="480"/>
      <c r="N326" s="480"/>
      <c r="O326" s="480"/>
      <c r="P326" s="480"/>
      <c r="Q326" s="480"/>
      <c r="R326" s="480"/>
      <c r="S326" s="480"/>
      <c r="T326" s="480"/>
      <c r="U326" s="480"/>
    </row>
    <row r="327" customFormat="false" ht="12.75" hidden="false" customHeight="false" outlineLevel="1" collapsed="false">
      <c r="A327" s="177"/>
      <c r="B327" s="480"/>
      <c r="C327" s="480"/>
      <c r="D327" s="480"/>
      <c r="E327" s="480"/>
      <c r="F327" s="480"/>
      <c r="G327" s="480"/>
      <c r="H327" s="480"/>
      <c r="I327" s="480"/>
      <c r="J327" s="480"/>
      <c r="K327" s="480"/>
      <c r="L327" s="480"/>
      <c r="M327" s="480"/>
      <c r="N327" s="480"/>
      <c r="O327" s="480"/>
      <c r="P327" s="480"/>
      <c r="Q327" s="480"/>
      <c r="R327" s="480"/>
      <c r="S327" s="480"/>
      <c r="T327" s="480"/>
      <c r="U327" s="480"/>
    </row>
    <row r="328" customFormat="false" ht="12.75" hidden="false" customHeight="false" outlineLevel="1" collapsed="false">
      <c r="A328" s="177"/>
      <c r="B328" s="480"/>
      <c r="C328" s="480"/>
      <c r="D328" s="480"/>
      <c r="E328" s="480"/>
      <c r="F328" s="480"/>
      <c r="G328" s="480"/>
      <c r="H328" s="480"/>
      <c r="I328" s="480"/>
      <c r="J328" s="480"/>
      <c r="K328" s="480"/>
      <c r="L328" s="480"/>
      <c r="M328" s="480"/>
      <c r="N328" s="480"/>
      <c r="O328" s="480"/>
      <c r="P328" s="480"/>
      <c r="Q328" s="480"/>
      <c r="R328" s="480"/>
      <c r="S328" s="480"/>
      <c r="T328" s="480"/>
      <c r="U328" s="480"/>
    </row>
    <row r="329" customFormat="false" ht="12.75" hidden="false" customHeight="false" outlineLevel="1" collapsed="false">
      <c r="A329" s="177"/>
      <c r="B329" s="480"/>
      <c r="C329" s="480"/>
      <c r="D329" s="480"/>
      <c r="E329" s="480"/>
      <c r="F329" s="480"/>
      <c r="G329" s="480"/>
      <c r="H329" s="480"/>
      <c r="I329" s="480"/>
      <c r="J329" s="480"/>
      <c r="K329" s="480"/>
      <c r="L329" s="480"/>
      <c r="M329" s="480"/>
      <c r="N329" s="480"/>
      <c r="O329" s="480"/>
      <c r="P329" s="480"/>
      <c r="Q329" s="480"/>
      <c r="R329" s="480"/>
      <c r="S329" s="480"/>
      <c r="T329" s="480"/>
      <c r="U329" s="480"/>
    </row>
    <row r="330" customFormat="false" ht="12.75" hidden="false" customHeight="false" outlineLevel="1" collapsed="false">
      <c r="A330" s="177"/>
      <c r="B330" s="480"/>
      <c r="C330" s="480"/>
      <c r="D330" s="480"/>
      <c r="E330" s="480"/>
      <c r="F330" s="480"/>
      <c r="G330" s="480"/>
      <c r="H330" s="480"/>
      <c r="I330" s="480"/>
      <c r="J330" s="480"/>
      <c r="K330" s="480"/>
      <c r="L330" s="480"/>
      <c r="M330" s="480"/>
      <c r="N330" s="480"/>
      <c r="O330" s="480"/>
      <c r="P330" s="480"/>
      <c r="Q330" s="480"/>
      <c r="R330" s="480"/>
      <c r="S330" s="480"/>
      <c r="T330" s="480"/>
      <c r="U330" s="480"/>
    </row>
    <row r="331" customFormat="false" ht="12.75" hidden="false" customHeight="false" outlineLevel="1" collapsed="false">
      <c r="A331" s="418"/>
      <c r="B331" s="480"/>
      <c r="C331" s="480"/>
      <c r="D331" s="480"/>
      <c r="E331" s="480"/>
      <c r="F331" s="480"/>
      <c r="G331" s="480"/>
      <c r="H331" s="480"/>
      <c r="I331" s="480"/>
      <c r="J331" s="480"/>
      <c r="K331" s="480"/>
      <c r="L331" s="480"/>
      <c r="M331" s="480"/>
      <c r="N331" s="480"/>
      <c r="O331" s="480"/>
      <c r="P331" s="480"/>
      <c r="Q331" s="480"/>
      <c r="R331" s="480"/>
      <c r="S331" s="480"/>
      <c r="T331" s="480"/>
      <c r="U331" s="480"/>
    </row>
    <row r="332" customFormat="false" ht="12.75" hidden="false" customHeight="false" outlineLevel="1" collapsed="false">
      <c r="A332" s="418"/>
      <c r="B332" s="480"/>
      <c r="C332" s="480"/>
      <c r="D332" s="480"/>
      <c r="E332" s="480"/>
      <c r="F332" s="480"/>
      <c r="G332" s="480"/>
      <c r="H332" s="480"/>
      <c r="I332" s="480"/>
      <c r="J332" s="480"/>
      <c r="K332" s="480"/>
      <c r="L332" s="480"/>
      <c r="M332" s="480"/>
      <c r="N332" s="480"/>
      <c r="O332" s="480"/>
      <c r="P332" s="480"/>
      <c r="Q332" s="480"/>
      <c r="R332" s="480"/>
      <c r="S332" s="480"/>
      <c r="T332" s="480"/>
      <c r="U332" s="480"/>
    </row>
    <row r="333" customFormat="false" ht="12.75" hidden="false" customHeight="false" outlineLevel="1" collapsed="false">
      <c r="A333" s="177"/>
      <c r="B333" s="480"/>
      <c r="C333" s="480"/>
      <c r="D333" s="480"/>
      <c r="E333" s="480"/>
      <c r="F333" s="480"/>
      <c r="G333" s="480"/>
      <c r="H333" s="480"/>
      <c r="I333" s="480"/>
      <c r="J333" s="480"/>
      <c r="K333" s="480"/>
      <c r="L333" s="480"/>
      <c r="M333" s="480"/>
      <c r="N333" s="480"/>
      <c r="O333" s="480"/>
      <c r="P333" s="480"/>
      <c r="Q333" s="480"/>
      <c r="R333" s="480"/>
      <c r="S333" s="480"/>
      <c r="T333" s="480"/>
      <c r="U333" s="480"/>
    </row>
    <row r="334" customFormat="false" ht="12.75" hidden="false" customHeight="false" outlineLevel="1" collapsed="false">
      <c r="A334" s="177"/>
      <c r="B334" s="480"/>
      <c r="C334" s="480"/>
      <c r="D334" s="480"/>
      <c r="E334" s="480"/>
      <c r="F334" s="480"/>
      <c r="G334" s="480"/>
      <c r="H334" s="480"/>
      <c r="I334" s="480"/>
      <c r="J334" s="480"/>
      <c r="K334" s="480"/>
      <c r="L334" s="480"/>
      <c r="M334" s="480"/>
      <c r="N334" s="480"/>
      <c r="O334" s="480"/>
      <c r="P334" s="480"/>
      <c r="Q334" s="480"/>
      <c r="R334" s="480"/>
      <c r="S334" s="480"/>
      <c r="T334" s="480"/>
      <c r="U334" s="480"/>
    </row>
    <row r="335" customFormat="false" ht="12.75" hidden="false" customHeight="false" outlineLevel="1" collapsed="false">
      <c r="A335" s="177"/>
      <c r="B335" s="480"/>
      <c r="C335" s="480"/>
      <c r="D335" s="480"/>
      <c r="E335" s="480"/>
      <c r="F335" s="480"/>
      <c r="G335" s="480"/>
      <c r="H335" s="480"/>
      <c r="I335" s="480"/>
      <c r="J335" s="480"/>
      <c r="K335" s="480"/>
      <c r="L335" s="480"/>
      <c r="M335" s="480"/>
      <c r="N335" s="480"/>
      <c r="O335" s="480"/>
      <c r="P335" s="480"/>
      <c r="Q335" s="480"/>
      <c r="R335" s="480"/>
      <c r="S335" s="480"/>
      <c r="T335" s="480"/>
      <c r="U335" s="480"/>
    </row>
    <row r="336" customFormat="false" ht="12.75" hidden="false" customHeight="false" outlineLevel="1" collapsed="false">
      <c r="A336" s="177"/>
      <c r="B336" s="480"/>
      <c r="C336" s="480"/>
      <c r="D336" s="480"/>
      <c r="E336" s="480"/>
      <c r="F336" s="480"/>
      <c r="G336" s="480"/>
      <c r="H336" s="480"/>
      <c r="I336" s="480"/>
      <c r="J336" s="480"/>
      <c r="K336" s="480"/>
      <c r="L336" s="480"/>
      <c r="M336" s="480"/>
      <c r="N336" s="480"/>
      <c r="O336" s="480"/>
      <c r="P336" s="480"/>
      <c r="Q336" s="480"/>
      <c r="R336" s="480"/>
      <c r="S336" s="480"/>
      <c r="T336" s="480"/>
      <c r="U336" s="480"/>
    </row>
    <row r="337" customFormat="false" ht="12.75" hidden="false" customHeight="false" outlineLevel="1" collapsed="false">
      <c r="A337" s="177"/>
      <c r="B337" s="480"/>
      <c r="C337" s="480"/>
      <c r="D337" s="480"/>
      <c r="E337" s="480"/>
      <c r="F337" s="480"/>
      <c r="G337" s="480"/>
      <c r="H337" s="480"/>
      <c r="I337" s="480"/>
      <c r="J337" s="480"/>
      <c r="K337" s="480"/>
      <c r="L337" s="480"/>
      <c r="M337" s="480"/>
      <c r="N337" s="480"/>
      <c r="O337" s="480"/>
      <c r="P337" s="480"/>
      <c r="Q337" s="480"/>
      <c r="R337" s="480"/>
      <c r="S337" s="480"/>
      <c r="T337" s="480"/>
      <c r="U337" s="480"/>
    </row>
    <row r="338" customFormat="false" ht="12.75" hidden="false" customHeight="false" outlineLevel="1" collapsed="false">
      <c r="A338" s="219"/>
      <c r="B338" s="480"/>
      <c r="C338" s="480"/>
      <c r="D338" s="480"/>
      <c r="E338" s="480"/>
      <c r="F338" s="480"/>
      <c r="G338" s="480"/>
      <c r="H338" s="480"/>
      <c r="I338" s="480"/>
      <c r="J338" s="480"/>
      <c r="K338" s="480"/>
      <c r="L338" s="480"/>
      <c r="M338" s="480"/>
      <c r="N338" s="480"/>
      <c r="O338" s="480"/>
      <c r="P338" s="480"/>
      <c r="Q338" s="480"/>
      <c r="R338" s="480"/>
      <c r="S338" s="480"/>
      <c r="T338" s="480"/>
      <c r="U338" s="480"/>
    </row>
    <row r="339" customFormat="false" ht="12.75" hidden="false" customHeight="false" outlineLevel="1" collapsed="false">
      <c r="A339" s="418"/>
      <c r="B339" s="480"/>
      <c r="C339" s="480"/>
      <c r="D339" s="480"/>
      <c r="E339" s="480"/>
      <c r="F339" s="480"/>
      <c r="G339" s="480"/>
      <c r="H339" s="480"/>
      <c r="I339" s="480"/>
      <c r="J339" s="480"/>
      <c r="K339" s="480"/>
      <c r="L339" s="480"/>
      <c r="M339" s="480"/>
      <c r="N339" s="480"/>
      <c r="O339" s="480"/>
      <c r="P339" s="480"/>
      <c r="Q339" s="480"/>
      <c r="R339" s="480"/>
      <c r="S339" s="480"/>
      <c r="T339" s="480"/>
      <c r="U339" s="480"/>
    </row>
    <row r="340" customFormat="false" ht="12.75" hidden="false" customHeight="false" outlineLevel="1" collapsed="false">
      <c r="A340" s="131"/>
      <c r="B340" s="480"/>
      <c r="C340" s="480"/>
      <c r="D340" s="480"/>
      <c r="E340" s="480"/>
      <c r="F340" s="480"/>
      <c r="G340" s="480"/>
      <c r="H340" s="480"/>
      <c r="I340" s="480"/>
      <c r="J340" s="480"/>
      <c r="K340" s="480"/>
      <c r="L340" s="480"/>
      <c r="M340" s="480"/>
      <c r="N340" s="480"/>
      <c r="O340" s="480"/>
      <c r="P340" s="480"/>
      <c r="Q340" s="480"/>
      <c r="R340" s="480"/>
      <c r="S340" s="480"/>
      <c r="T340" s="480"/>
      <c r="U340" s="480"/>
    </row>
    <row r="341" customFormat="false" ht="12.75" hidden="false" customHeight="false" outlineLevel="1" collapsed="false">
      <c r="A341" s="418"/>
      <c r="B341" s="480"/>
      <c r="C341" s="480"/>
      <c r="D341" s="480"/>
      <c r="E341" s="480"/>
      <c r="F341" s="480"/>
      <c r="G341" s="480"/>
      <c r="H341" s="480"/>
      <c r="I341" s="480"/>
      <c r="J341" s="480"/>
      <c r="K341" s="480"/>
      <c r="L341" s="480"/>
      <c r="M341" s="480"/>
      <c r="N341" s="480"/>
      <c r="O341" s="480"/>
      <c r="P341" s="480"/>
      <c r="Q341" s="480"/>
      <c r="R341" s="480"/>
      <c r="S341" s="480"/>
      <c r="T341" s="480"/>
      <c r="U341" s="480"/>
    </row>
    <row r="342" customFormat="false" ht="12.75" hidden="false" customHeight="false" outlineLevel="1" collapsed="false">
      <c r="A342" s="418"/>
      <c r="B342" s="480"/>
      <c r="C342" s="480"/>
      <c r="D342" s="480"/>
      <c r="E342" s="480"/>
      <c r="F342" s="480"/>
      <c r="G342" s="480"/>
      <c r="H342" s="480"/>
      <c r="I342" s="480"/>
      <c r="J342" s="480"/>
      <c r="K342" s="480"/>
      <c r="L342" s="480"/>
      <c r="M342" s="480"/>
      <c r="N342" s="480"/>
      <c r="O342" s="480"/>
      <c r="P342" s="480"/>
      <c r="Q342" s="480"/>
      <c r="R342" s="480"/>
      <c r="S342" s="480"/>
      <c r="T342" s="480"/>
      <c r="U342" s="480"/>
    </row>
    <row r="343" customFormat="false" ht="12.75" hidden="false" customHeight="false" outlineLevel="1" collapsed="false">
      <c r="A343" s="418"/>
      <c r="B343" s="480"/>
      <c r="C343" s="480"/>
      <c r="D343" s="480"/>
      <c r="E343" s="480"/>
      <c r="F343" s="480"/>
      <c r="G343" s="480"/>
      <c r="H343" s="480"/>
      <c r="I343" s="480"/>
      <c r="J343" s="480"/>
      <c r="K343" s="480"/>
      <c r="L343" s="480"/>
      <c r="M343" s="480"/>
      <c r="N343" s="480"/>
      <c r="O343" s="480"/>
      <c r="P343" s="480"/>
      <c r="Q343" s="480"/>
      <c r="R343" s="480"/>
      <c r="S343" s="480"/>
      <c r="T343" s="480"/>
      <c r="U343" s="480"/>
    </row>
    <row r="344" customFormat="false" ht="12.75" hidden="false" customHeight="false" outlineLevel="1" collapsed="false">
      <c r="A344" s="131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</row>
    <row r="345" customFormat="false" ht="12.75" hidden="false" customHeight="false" outlineLevel="1" collapsed="false">
      <c r="A345" s="131"/>
      <c r="B345" s="131"/>
      <c r="C345" s="131"/>
      <c r="D345" s="131"/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</row>
    <row r="346" customFormat="false" ht="18.75" hidden="false" customHeight="false" outlineLevel="1" collapsed="false">
      <c r="A346" s="479"/>
      <c r="B346" s="131"/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</row>
    <row r="347" customFormat="false" ht="12.75" hidden="false" customHeight="false" outlineLevel="1" collapsed="false">
      <c r="A347" s="418"/>
      <c r="B347" s="131"/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</row>
    <row r="348" customFormat="false" ht="12.75" hidden="false" customHeight="false" outlineLevel="1" collapsed="false">
      <c r="A348" s="418"/>
      <c r="B348" s="131"/>
      <c r="C348" s="131"/>
      <c r="D348" s="131"/>
      <c r="E348" s="131"/>
      <c r="F348" s="131"/>
      <c r="G348" s="131"/>
      <c r="H348" s="131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</row>
    <row r="349" customFormat="false" ht="12.75" hidden="false" customHeight="false" outlineLevel="1" collapsed="false">
      <c r="A349" s="131"/>
      <c r="B349" s="131"/>
      <c r="C349" s="131"/>
      <c r="D349" s="131"/>
      <c r="E349" s="131"/>
      <c r="F349" s="131"/>
      <c r="G349" s="131"/>
      <c r="H349" s="131"/>
      <c r="I349" s="131"/>
      <c r="J349" s="131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</row>
    <row r="350" customFormat="false" ht="12.75" hidden="false" customHeight="false" outlineLevel="1" collapsed="false">
      <c r="A350" s="219"/>
      <c r="B350" s="216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131"/>
      <c r="P350" s="131"/>
      <c r="Q350" s="131"/>
      <c r="R350" s="131"/>
      <c r="S350" s="131"/>
      <c r="T350" s="131"/>
      <c r="U350" s="131"/>
    </row>
    <row r="351" customFormat="false" ht="12.75" hidden="false" customHeight="false" outlineLevel="1" collapsed="false">
      <c r="A351" s="418"/>
      <c r="B351" s="131"/>
      <c r="C351" s="131"/>
      <c r="D351" s="131"/>
      <c r="E351" s="131"/>
      <c r="F351" s="131"/>
      <c r="G351" s="131"/>
      <c r="H351" s="131"/>
      <c r="I351" s="131"/>
      <c r="J351" s="131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</row>
    <row r="352" customFormat="false" ht="12.75" hidden="false" customHeight="false" outlineLevel="1" collapsed="false">
      <c r="A352" s="177"/>
      <c r="B352" s="490"/>
      <c r="C352" s="490"/>
      <c r="D352" s="490"/>
      <c r="E352" s="490"/>
      <c r="F352" s="490"/>
      <c r="G352" s="490"/>
      <c r="H352" s="490"/>
      <c r="I352" s="490"/>
      <c r="J352" s="490"/>
      <c r="K352" s="490"/>
      <c r="L352" s="490"/>
      <c r="M352" s="490"/>
      <c r="N352" s="490"/>
      <c r="O352" s="131"/>
      <c r="P352" s="131"/>
      <c r="Q352" s="131"/>
      <c r="R352" s="131"/>
      <c r="S352" s="131"/>
      <c r="T352" s="131"/>
      <c r="U352" s="131"/>
    </row>
    <row r="353" customFormat="false" ht="12.75" hidden="false" customHeight="false" outlineLevel="1" collapsed="false">
      <c r="A353" s="177"/>
      <c r="B353" s="490"/>
      <c r="C353" s="490"/>
      <c r="D353" s="490"/>
      <c r="E353" s="490"/>
      <c r="F353" s="490"/>
      <c r="G353" s="490"/>
      <c r="H353" s="490"/>
      <c r="I353" s="490"/>
      <c r="J353" s="490"/>
      <c r="K353" s="490"/>
      <c r="L353" s="490"/>
      <c r="M353" s="490"/>
      <c r="N353" s="490"/>
      <c r="O353" s="131"/>
      <c r="P353" s="131"/>
      <c r="Q353" s="131"/>
      <c r="R353" s="131"/>
      <c r="S353" s="131"/>
      <c r="T353" s="131"/>
      <c r="U353" s="131"/>
    </row>
    <row r="354" customFormat="false" ht="12.75" hidden="false" customHeight="false" outlineLevel="1" collapsed="false">
      <c r="A354" s="177"/>
      <c r="B354" s="490"/>
      <c r="C354" s="490"/>
      <c r="D354" s="490"/>
      <c r="E354" s="490"/>
      <c r="F354" s="490"/>
      <c r="G354" s="490"/>
      <c r="H354" s="490"/>
      <c r="I354" s="490"/>
      <c r="J354" s="490"/>
      <c r="K354" s="490"/>
      <c r="L354" s="490"/>
      <c r="M354" s="490"/>
      <c r="N354" s="490"/>
      <c r="O354" s="131"/>
      <c r="P354" s="131"/>
      <c r="Q354" s="131"/>
      <c r="R354" s="131"/>
      <c r="S354" s="131"/>
      <c r="T354" s="131"/>
      <c r="U354" s="131"/>
    </row>
    <row r="355" customFormat="false" ht="12.75" hidden="false" customHeight="false" outlineLevel="1" collapsed="false">
      <c r="A355" s="177"/>
      <c r="B355" s="490"/>
      <c r="C355" s="490"/>
      <c r="D355" s="490"/>
      <c r="E355" s="490"/>
      <c r="F355" s="490"/>
      <c r="G355" s="490"/>
      <c r="H355" s="490"/>
      <c r="I355" s="490"/>
      <c r="J355" s="490"/>
      <c r="K355" s="490"/>
      <c r="L355" s="490"/>
      <c r="M355" s="490"/>
      <c r="N355" s="490"/>
      <c r="O355" s="131"/>
      <c r="P355" s="131"/>
      <c r="Q355" s="131"/>
      <c r="R355" s="131"/>
      <c r="S355" s="131"/>
      <c r="T355" s="131"/>
      <c r="U355" s="131"/>
    </row>
    <row r="356" customFormat="false" ht="12.75" hidden="false" customHeight="false" outlineLevel="1" collapsed="false">
      <c r="A356" s="177"/>
      <c r="B356" s="490"/>
      <c r="C356" s="490"/>
      <c r="D356" s="490"/>
      <c r="E356" s="490"/>
      <c r="F356" s="490"/>
      <c r="G356" s="490"/>
      <c r="H356" s="490"/>
      <c r="I356" s="490"/>
      <c r="J356" s="490"/>
      <c r="K356" s="490"/>
      <c r="L356" s="490"/>
      <c r="M356" s="490"/>
      <c r="N356" s="490"/>
      <c r="O356" s="131"/>
      <c r="P356" s="131"/>
      <c r="Q356" s="131"/>
      <c r="R356" s="131"/>
      <c r="S356" s="131"/>
      <c r="T356" s="131"/>
      <c r="U356" s="131"/>
    </row>
    <row r="357" customFormat="false" ht="12.75" hidden="false" customHeight="false" outlineLevel="1" collapsed="false">
      <c r="A357" s="177"/>
      <c r="B357" s="490"/>
      <c r="C357" s="490"/>
      <c r="D357" s="490"/>
      <c r="E357" s="490"/>
      <c r="F357" s="490"/>
      <c r="G357" s="490"/>
      <c r="H357" s="490"/>
      <c r="I357" s="490"/>
      <c r="J357" s="490"/>
      <c r="K357" s="490"/>
      <c r="L357" s="490"/>
      <c r="M357" s="490"/>
      <c r="N357" s="490"/>
      <c r="O357" s="131"/>
      <c r="P357" s="131"/>
      <c r="Q357" s="131"/>
      <c r="R357" s="131"/>
      <c r="S357" s="131"/>
      <c r="T357" s="131"/>
      <c r="U357" s="131"/>
    </row>
    <row r="358" customFormat="false" ht="12.75" hidden="false" customHeight="false" outlineLevel="1" collapsed="false">
      <c r="A358" s="418"/>
      <c r="B358" s="490"/>
      <c r="C358" s="490"/>
      <c r="D358" s="490"/>
      <c r="E358" s="490"/>
      <c r="F358" s="490"/>
      <c r="G358" s="490"/>
      <c r="H358" s="490"/>
      <c r="I358" s="490"/>
      <c r="J358" s="490"/>
      <c r="K358" s="490"/>
      <c r="L358" s="490"/>
      <c r="M358" s="490"/>
      <c r="N358" s="490"/>
      <c r="O358" s="131"/>
      <c r="P358" s="131"/>
      <c r="Q358" s="131"/>
      <c r="R358" s="131"/>
      <c r="S358" s="131"/>
      <c r="T358" s="131"/>
      <c r="U358" s="131"/>
    </row>
    <row r="359" customFormat="false" ht="12.75" hidden="false" customHeight="false" outlineLevel="1" collapsed="false">
      <c r="A359" s="177"/>
      <c r="B359" s="490"/>
      <c r="C359" s="490"/>
      <c r="D359" s="490"/>
      <c r="E359" s="490"/>
      <c r="F359" s="490"/>
      <c r="G359" s="490"/>
      <c r="H359" s="490"/>
      <c r="I359" s="490"/>
      <c r="J359" s="490"/>
      <c r="K359" s="490"/>
      <c r="L359" s="490"/>
      <c r="M359" s="490"/>
      <c r="N359" s="490"/>
      <c r="O359" s="131"/>
      <c r="P359" s="131"/>
      <c r="Q359" s="131"/>
      <c r="R359" s="131"/>
      <c r="S359" s="131"/>
      <c r="T359" s="131"/>
      <c r="U359" s="131"/>
    </row>
    <row r="360" customFormat="false" ht="12.75" hidden="false" customHeight="false" outlineLevel="1" collapsed="false">
      <c r="A360" s="177"/>
      <c r="B360" s="490"/>
      <c r="C360" s="490"/>
      <c r="D360" s="490"/>
      <c r="E360" s="490"/>
      <c r="F360" s="490"/>
      <c r="G360" s="490"/>
      <c r="H360" s="490"/>
      <c r="I360" s="490"/>
      <c r="J360" s="490"/>
      <c r="K360" s="490"/>
      <c r="L360" s="490"/>
      <c r="M360" s="490"/>
      <c r="N360" s="490"/>
      <c r="O360" s="131"/>
      <c r="P360" s="131"/>
      <c r="Q360" s="131"/>
      <c r="R360" s="131"/>
      <c r="S360" s="131"/>
      <c r="T360" s="131"/>
      <c r="U360" s="131"/>
    </row>
    <row r="361" customFormat="false" ht="12.75" hidden="false" customHeight="false" outlineLevel="1" collapsed="false">
      <c r="A361" s="177"/>
      <c r="B361" s="490"/>
      <c r="C361" s="490"/>
      <c r="D361" s="490"/>
      <c r="E361" s="490"/>
      <c r="F361" s="490"/>
      <c r="G361" s="490"/>
      <c r="H361" s="490"/>
      <c r="I361" s="490"/>
      <c r="J361" s="490"/>
      <c r="K361" s="490"/>
      <c r="L361" s="490"/>
      <c r="M361" s="490"/>
      <c r="N361" s="490"/>
      <c r="O361" s="131"/>
      <c r="P361" s="131"/>
      <c r="Q361" s="131"/>
      <c r="R361" s="131"/>
      <c r="S361" s="131"/>
      <c r="T361" s="131"/>
      <c r="U361" s="131"/>
    </row>
    <row r="362" customFormat="false" ht="12.75" hidden="false" customHeight="false" outlineLevel="1" collapsed="false">
      <c r="A362" s="177"/>
      <c r="B362" s="490"/>
      <c r="C362" s="490"/>
      <c r="D362" s="490"/>
      <c r="E362" s="490"/>
      <c r="F362" s="490"/>
      <c r="G362" s="490"/>
      <c r="H362" s="490"/>
      <c r="I362" s="490"/>
      <c r="J362" s="490"/>
      <c r="K362" s="490"/>
      <c r="L362" s="490"/>
      <c r="M362" s="490"/>
      <c r="N362" s="490"/>
      <c r="O362" s="131"/>
      <c r="P362" s="131"/>
      <c r="Q362" s="131"/>
      <c r="R362" s="131"/>
      <c r="S362" s="131"/>
      <c r="T362" s="131"/>
      <c r="U362" s="131"/>
    </row>
    <row r="363" customFormat="false" ht="12.75" hidden="false" customHeight="false" outlineLevel="1" collapsed="false">
      <c r="A363" s="177"/>
      <c r="B363" s="490"/>
      <c r="C363" s="490"/>
      <c r="D363" s="490"/>
      <c r="E363" s="490"/>
      <c r="F363" s="490"/>
      <c r="G363" s="490"/>
      <c r="H363" s="490"/>
      <c r="I363" s="490"/>
      <c r="J363" s="490"/>
      <c r="K363" s="490"/>
      <c r="L363" s="490"/>
      <c r="M363" s="490"/>
      <c r="N363" s="490"/>
      <c r="O363" s="131"/>
      <c r="P363" s="131"/>
      <c r="Q363" s="131"/>
      <c r="R363" s="131"/>
      <c r="S363" s="131"/>
      <c r="T363" s="131"/>
      <c r="U363" s="131"/>
    </row>
    <row r="364" customFormat="false" ht="12.75" hidden="false" customHeight="false" outlineLevel="1" collapsed="false">
      <c r="A364" s="177"/>
      <c r="B364" s="490"/>
      <c r="C364" s="490"/>
      <c r="D364" s="490"/>
      <c r="E364" s="490"/>
      <c r="F364" s="490"/>
      <c r="G364" s="490"/>
      <c r="H364" s="490"/>
      <c r="I364" s="490"/>
      <c r="J364" s="490"/>
      <c r="K364" s="490"/>
      <c r="L364" s="490"/>
      <c r="M364" s="490"/>
      <c r="N364" s="490"/>
      <c r="O364" s="131"/>
      <c r="P364" s="131"/>
      <c r="Q364" s="131"/>
      <c r="R364" s="131"/>
      <c r="S364" s="131"/>
      <c r="T364" s="131"/>
      <c r="U364" s="131"/>
    </row>
    <row r="365" customFormat="false" ht="12.75" hidden="false" customHeight="false" outlineLevel="1" collapsed="false">
      <c r="A365" s="177"/>
      <c r="B365" s="490"/>
      <c r="C365" s="490"/>
      <c r="D365" s="490"/>
      <c r="E365" s="490"/>
      <c r="F365" s="490"/>
      <c r="G365" s="490"/>
      <c r="H365" s="490"/>
      <c r="I365" s="490"/>
      <c r="J365" s="490"/>
      <c r="K365" s="490"/>
      <c r="L365" s="490"/>
      <c r="M365" s="490"/>
      <c r="N365" s="490"/>
      <c r="O365" s="131"/>
      <c r="P365" s="131"/>
      <c r="Q365" s="131"/>
      <c r="R365" s="131"/>
      <c r="S365" s="131"/>
      <c r="T365" s="131"/>
      <c r="U365" s="131"/>
    </row>
    <row r="366" customFormat="false" ht="12.75" hidden="false" customHeight="false" outlineLevel="1" collapsed="false">
      <c r="A366" s="177"/>
      <c r="B366" s="490"/>
      <c r="C366" s="490"/>
      <c r="D366" s="490"/>
      <c r="E366" s="490"/>
      <c r="F366" s="490"/>
      <c r="G366" s="490"/>
      <c r="H366" s="490"/>
      <c r="I366" s="490"/>
      <c r="J366" s="490"/>
      <c r="K366" s="490"/>
      <c r="L366" s="490"/>
      <c r="M366" s="490"/>
      <c r="N366" s="490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177"/>
      <c r="B367" s="490"/>
      <c r="C367" s="490"/>
      <c r="D367" s="490"/>
      <c r="E367" s="490"/>
      <c r="F367" s="490"/>
      <c r="G367" s="490"/>
      <c r="H367" s="490"/>
      <c r="I367" s="490"/>
      <c r="J367" s="490"/>
      <c r="K367" s="490"/>
      <c r="L367" s="490"/>
      <c r="M367" s="490"/>
      <c r="N367" s="490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177"/>
      <c r="B368" s="490"/>
      <c r="C368" s="490"/>
      <c r="D368" s="490"/>
      <c r="E368" s="490"/>
      <c r="F368" s="490"/>
      <c r="G368" s="490"/>
      <c r="H368" s="490"/>
      <c r="I368" s="490"/>
      <c r="J368" s="490"/>
      <c r="K368" s="490"/>
      <c r="L368" s="490"/>
      <c r="M368" s="490"/>
      <c r="N368" s="490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177"/>
      <c r="B369" s="490"/>
      <c r="C369" s="490"/>
      <c r="D369" s="490"/>
      <c r="E369" s="490"/>
      <c r="F369" s="490"/>
      <c r="G369" s="490"/>
      <c r="H369" s="490"/>
      <c r="I369" s="490"/>
      <c r="J369" s="490"/>
      <c r="K369" s="490"/>
      <c r="L369" s="490"/>
      <c r="M369" s="490"/>
      <c r="N369" s="490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177"/>
      <c r="B370" s="490"/>
      <c r="C370" s="490"/>
      <c r="D370" s="490"/>
      <c r="E370" s="490"/>
      <c r="F370" s="490"/>
      <c r="G370" s="490"/>
      <c r="H370" s="490"/>
      <c r="I370" s="490"/>
      <c r="J370" s="490"/>
      <c r="K370" s="490"/>
      <c r="L370" s="490"/>
      <c r="M370" s="490"/>
      <c r="N370" s="490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418"/>
      <c r="B371" s="490"/>
      <c r="C371" s="490"/>
      <c r="D371" s="490"/>
      <c r="E371" s="490"/>
      <c r="F371" s="490"/>
      <c r="G371" s="490"/>
      <c r="H371" s="490"/>
      <c r="I371" s="490"/>
      <c r="J371" s="490"/>
      <c r="K371" s="490"/>
      <c r="L371" s="490"/>
      <c r="M371" s="490"/>
      <c r="N371" s="490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131"/>
      <c r="B372" s="490"/>
      <c r="C372" s="490"/>
      <c r="D372" s="490"/>
      <c r="E372" s="490"/>
      <c r="F372" s="490"/>
      <c r="G372" s="490"/>
      <c r="H372" s="490"/>
      <c r="I372" s="490"/>
      <c r="J372" s="490"/>
      <c r="K372" s="490"/>
      <c r="L372" s="490"/>
      <c r="M372" s="490"/>
      <c r="N372" s="490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177"/>
      <c r="B373" s="490"/>
      <c r="C373" s="490"/>
      <c r="D373" s="490"/>
      <c r="E373" s="490"/>
      <c r="F373" s="490"/>
      <c r="G373" s="490"/>
      <c r="H373" s="490"/>
      <c r="I373" s="490"/>
      <c r="J373" s="490"/>
      <c r="K373" s="490"/>
      <c r="L373" s="490"/>
      <c r="M373" s="490"/>
      <c r="N373" s="490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418"/>
      <c r="B374" s="490"/>
      <c r="C374" s="490"/>
      <c r="D374" s="490"/>
      <c r="E374" s="490"/>
      <c r="F374" s="490"/>
      <c r="G374" s="490"/>
      <c r="H374" s="490"/>
      <c r="I374" s="490"/>
      <c r="J374" s="490"/>
      <c r="K374" s="490"/>
      <c r="L374" s="490"/>
      <c r="M374" s="490"/>
      <c r="N374" s="490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177"/>
      <c r="B375" s="490"/>
      <c r="C375" s="490"/>
      <c r="D375" s="490"/>
      <c r="E375" s="490"/>
      <c r="F375" s="490"/>
      <c r="G375" s="490"/>
      <c r="H375" s="490"/>
      <c r="I375" s="490"/>
      <c r="J375" s="490"/>
      <c r="K375" s="490"/>
      <c r="L375" s="490"/>
      <c r="M375" s="490"/>
      <c r="N375" s="490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418"/>
      <c r="B376" s="490"/>
      <c r="C376" s="490"/>
      <c r="D376" s="490"/>
      <c r="E376" s="490"/>
      <c r="F376" s="490"/>
      <c r="G376" s="490"/>
      <c r="H376" s="490"/>
      <c r="I376" s="490"/>
      <c r="J376" s="490"/>
      <c r="K376" s="490"/>
      <c r="L376" s="490"/>
      <c r="M376" s="490"/>
      <c r="N376" s="490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418"/>
      <c r="B377" s="490"/>
      <c r="C377" s="490"/>
      <c r="D377" s="490"/>
      <c r="E377" s="490"/>
      <c r="F377" s="490"/>
      <c r="G377" s="490"/>
      <c r="H377" s="490"/>
      <c r="I377" s="490"/>
      <c r="J377" s="490"/>
      <c r="K377" s="490"/>
      <c r="L377" s="490"/>
      <c r="M377" s="490"/>
      <c r="N377" s="490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418"/>
      <c r="B378" s="490"/>
      <c r="C378" s="490"/>
      <c r="D378" s="490"/>
      <c r="E378" s="490"/>
      <c r="F378" s="490"/>
      <c r="G378" s="490"/>
      <c r="H378" s="490"/>
      <c r="I378" s="490"/>
      <c r="J378" s="490"/>
      <c r="K378" s="490"/>
      <c r="L378" s="490"/>
      <c r="M378" s="490"/>
      <c r="N378" s="490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418"/>
      <c r="B379" s="490"/>
      <c r="C379" s="490"/>
      <c r="D379" s="490"/>
      <c r="E379" s="490"/>
      <c r="F379" s="490"/>
      <c r="G379" s="490"/>
      <c r="H379" s="490"/>
      <c r="I379" s="490"/>
      <c r="J379" s="490"/>
      <c r="K379" s="490"/>
      <c r="L379" s="490"/>
      <c r="M379" s="490"/>
      <c r="N379" s="490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418"/>
      <c r="B380" s="490"/>
      <c r="C380" s="490"/>
      <c r="D380" s="490"/>
      <c r="E380" s="490"/>
      <c r="F380" s="490"/>
      <c r="G380" s="490"/>
      <c r="H380" s="490"/>
      <c r="I380" s="490"/>
      <c r="J380" s="490"/>
      <c r="K380" s="490"/>
      <c r="L380" s="490"/>
      <c r="M380" s="490"/>
      <c r="N380" s="490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418"/>
      <c r="B381" s="490"/>
      <c r="C381" s="490"/>
      <c r="D381" s="490"/>
      <c r="E381" s="490"/>
      <c r="F381" s="490"/>
      <c r="G381" s="490"/>
      <c r="H381" s="490"/>
      <c r="I381" s="490"/>
      <c r="J381" s="490"/>
      <c r="K381" s="490"/>
      <c r="L381" s="490"/>
      <c r="M381" s="490"/>
      <c r="N381" s="490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418"/>
      <c r="B382" s="490"/>
      <c r="C382" s="490"/>
      <c r="D382" s="490"/>
      <c r="E382" s="490"/>
      <c r="F382" s="490"/>
      <c r="G382" s="490"/>
      <c r="H382" s="490"/>
      <c r="I382" s="490"/>
      <c r="J382" s="490"/>
      <c r="K382" s="490"/>
      <c r="L382" s="490"/>
      <c r="M382" s="490"/>
      <c r="N382" s="490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418"/>
      <c r="B383" s="490"/>
      <c r="C383" s="490"/>
      <c r="D383" s="490"/>
      <c r="E383" s="490"/>
      <c r="F383" s="490"/>
      <c r="G383" s="490"/>
      <c r="H383" s="490"/>
      <c r="I383" s="490"/>
      <c r="J383" s="490"/>
      <c r="K383" s="490"/>
      <c r="L383" s="490"/>
      <c r="M383" s="490"/>
      <c r="N383" s="490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131"/>
      <c r="B384" s="490"/>
      <c r="C384" s="490"/>
      <c r="D384" s="490"/>
      <c r="E384" s="490"/>
      <c r="F384" s="490"/>
      <c r="G384" s="490"/>
      <c r="H384" s="490"/>
      <c r="I384" s="490"/>
      <c r="J384" s="490"/>
      <c r="K384" s="490"/>
      <c r="L384" s="490"/>
      <c r="M384" s="490"/>
      <c r="N384" s="490"/>
      <c r="O384" s="490"/>
      <c r="P384" s="490"/>
      <c r="Q384" s="490"/>
      <c r="R384" s="490"/>
      <c r="S384" s="490"/>
      <c r="T384" s="490"/>
      <c r="U384" s="490"/>
    </row>
    <row r="385" customFormat="false" ht="12.75" hidden="false" customHeight="false" outlineLevel="1" collapsed="false">
      <c r="A385" s="131"/>
      <c r="B385" s="490"/>
      <c r="C385" s="490"/>
      <c r="D385" s="490"/>
      <c r="E385" s="490"/>
      <c r="F385" s="490"/>
      <c r="G385" s="490"/>
      <c r="H385" s="490"/>
      <c r="I385" s="490"/>
      <c r="J385" s="490"/>
      <c r="K385" s="490"/>
      <c r="L385" s="490"/>
      <c r="M385" s="490"/>
      <c r="N385" s="490"/>
      <c r="O385" s="490"/>
      <c r="P385" s="490"/>
      <c r="Q385" s="490"/>
      <c r="R385" s="490"/>
      <c r="S385" s="490"/>
      <c r="T385" s="490"/>
      <c r="U385" s="490"/>
    </row>
    <row r="386" customFormat="false" ht="12.75" hidden="false" customHeight="false" outlineLevel="1" collapsed="false">
      <c r="A386" s="131"/>
      <c r="B386" s="490"/>
      <c r="C386" s="490"/>
      <c r="D386" s="490"/>
      <c r="E386" s="490"/>
      <c r="F386" s="490"/>
      <c r="G386" s="490"/>
      <c r="H386" s="490"/>
      <c r="I386" s="490"/>
      <c r="J386" s="490"/>
      <c r="K386" s="490"/>
      <c r="L386" s="490"/>
      <c r="M386" s="490"/>
      <c r="N386" s="490"/>
      <c r="O386" s="490"/>
      <c r="P386" s="490"/>
      <c r="Q386" s="490"/>
      <c r="R386" s="490"/>
      <c r="S386" s="490"/>
      <c r="T386" s="490"/>
      <c r="U386" s="490"/>
    </row>
    <row r="387" customFormat="false" ht="12.75" hidden="false" customHeight="false" outlineLevel="1" collapsed="false">
      <c r="A387" s="131"/>
      <c r="B387" s="490"/>
      <c r="C387" s="490"/>
      <c r="D387" s="490"/>
      <c r="E387" s="490"/>
      <c r="F387" s="490"/>
      <c r="G387" s="490"/>
      <c r="H387" s="490"/>
      <c r="I387" s="490"/>
      <c r="J387" s="490"/>
      <c r="K387" s="490"/>
      <c r="L387" s="490"/>
      <c r="M387" s="490"/>
      <c r="N387" s="490"/>
      <c r="O387" s="490"/>
      <c r="P387" s="490"/>
      <c r="Q387" s="490"/>
      <c r="R387" s="490"/>
      <c r="S387" s="490"/>
      <c r="T387" s="490"/>
      <c r="U387" s="490"/>
    </row>
    <row r="388" customFormat="false" ht="12.75" hidden="false" customHeight="false" outlineLevel="1" collapsed="false">
      <c r="A388" s="131"/>
      <c r="B388" s="490"/>
      <c r="C388" s="490"/>
      <c r="D388" s="490"/>
      <c r="E388" s="490"/>
      <c r="F388" s="490"/>
      <c r="G388" s="490"/>
      <c r="H388" s="490"/>
      <c r="I388" s="490"/>
      <c r="J388" s="490"/>
      <c r="K388" s="490"/>
      <c r="L388" s="490"/>
      <c r="M388" s="490"/>
      <c r="N388" s="490"/>
      <c r="O388" s="490"/>
      <c r="P388" s="490"/>
      <c r="Q388" s="490"/>
      <c r="R388" s="490"/>
      <c r="S388" s="490"/>
      <c r="T388" s="490"/>
      <c r="U388" s="490"/>
    </row>
    <row r="389" customFormat="false" ht="12.75" hidden="false" customHeight="false" outlineLevel="1" collapsed="false">
      <c r="A389" s="131"/>
      <c r="B389" s="490"/>
      <c r="C389" s="490"/>
      <c r="D389" s="490"/>
      <c r="E389" s="490"/>
      <c r="F389" s="490"/>
      <c r="G389" s="490"/>
      <c r="H389" s="490"/>
      <c r="I389" s="490"/>
      <c r="J389" s="490"/>
      <c r="K389" s="490"/>
      <c r="L389" s="490"/>
      <c r="M389" s="490"/>
      <c r="N389" s="490"/>
      <c r="O389" s="490"/>
      <c r="P389" s="490"/>
      <c r="Q389" s="490"/>
      <c r="R389" s="490"/>
      <c r="S389" s="490"/>
      <c r="T389" s="490"/>
      <c r="U389" s="490"/>
    </row>
    <row r="390" customFormat="false" ht="12.75" hidden="false" customHeight="false" outlineLevel="1" collapsed="false">
      <c r="A390" s="418"/>
      <c r="B390" s="490"/>
      <c r="C390" s="490"/>
      <c r="D390" s="490"/>
      <c r="E390" s="490"/>
      <c r="F390" s="490"/>
      <c r="G390" s="490"/>
      <c r="H390" s="490"/>
      <c r="I390" s="490"/>
      <c r="J390" s="490"/>
      <c r="K390" s="490"/>
      <c r="L390" s="490"/>
      <c r="M390" s="490"/>
      <c r="N390" s="490"/>
      <c r="O390" s="490"/>
      <c r="P390" s="490"/>
      <c r="Q390" s="490"/>
      <c r="R390" s="490"/>
      <c r="S390" s="490"/>
      <c r="T390" s="490"/>
      <c r="U390" s="490"/>
    </row>
    <row r="391" customFormat="false" ht="12.75" hidden="false" customHeight="false" outlineLevel="1" collapsed="false">
      <c r="A391" s="131"/>
      <c r="B391" s="490"/>
      <c r="C391" s="490"/>
      <c r="D391" s="490"/>
      <c r="E391" s="490"/>
      <c r="F391" s="490"/>
      <c r="G391" s="490"/>
      <c r="H391" s="490"/>
      <c r="I391" s="490"/>
      <c r="J391" s="490"/>
      <c r="K391" s="490"/>
      <c r="L391" s="490"/>
      <c r="M391" s="490"/>
      <c r="N391" s="490"/>
      <c r="O391" s="490"/>
      <c r="P391" s="490"/>
      <c r="Q391" s="490"/>
      <c r="R391" s="490"/>
      <c r="S391" s="490"/>
      <c r="T391" s="490"/>
      <c r="U391" s="490"/>
    </row>
    <row r="392" customFormat="false" ht="12.75" hidden="false" customHeight="false" outlineLevel="1" collapsed="false">
      <c r="A392" s="131"/>
      <c r="B392" s="490"/>
      <c r="C392" s="490"/>
      <c r="D392" s="490"/>
      <c r="E392" s="490"/>
      <c r="F392" s="490"/>
      <c r="G392" s="490"/>
      <c r="H392" s="490"/>
      <c r="I392" s="490"/>
      <c r="J392" s="490"/>
      <c r="K392" s="490"/>
      <c r="L392" s="490"/>
      <c r="M392" s="490"/>
      <c r="N392" s="490"/>
      <c r="O392" s="490"/>
      <c r="P392" s="490"/>
      <c r="Q392" s="490"/>
      <c r="R392" s="490"/>
      <c r="S392" s="490"/>
      <c r="T392" s="490"/>
      <c r="U392" s="490"/>
    </row>
    <row r="393" customFormat="false" ht="12.75" hidden="false" customHeight="false" outlineLevel="1" collapsed="false">
      <c r="A393" s="418"/>
      <c r="B393" s="490"/>
      <c r="C393" s="490"/>
      <c r="D393" s="490"/>
      <c r="E393" s="490"/>
      <c r="F393" s="490"/>
      <c r="G393" s="490"/>
      <c r="H393" s="490"/>
      <c r="I393" s="490"/>
      <c r="J393" s="490"/>
      <c r="K393" s="490"/>
      <c r="L393" s="490"/>
      <c r="M393" s="490"/>
      <c r="N393" s="490"/>
      <c r="O393" s="490"/>
      <c r="P393" s="490"/>
      <c r="Q393" s="490"/>
      <c r="R393" s="490"/>
      <c r="S393" s="490"/>
      <c r="T393" s="490"/>
      <c r="U393" s="490"/>
    </row>
    <row r="394" customFormat="false" ht="12.75" hidden="false" customHeight="false" outlineLevel="1" collapsed="false">
      <c r="A394" s="418"/>
      <c r="B394" s="490"/>
      <c r="C394" s="490"/>
      <c r="D394" s="490"/>
      <c r="E394" s="490"/>
      <c r="F394" s="490"/>
      <c r="G394" s="490"/>
      <c r="H394" s="490"/>
      <c r="I394" s="490"/>
      <c r="J394" s="490"/>
      <c r="K394" s="490"/>
      <c r="L394" s="490"/>
      <c r="M394" s="490"/>
      <c r="N394" s="490"/>
      <c r="O394" s="490"/>
      <c r="P394" s="490"/>
      <c r="Q394" s="490"/>
      <c r="R394" s="490"/>
      <c r="S394" s="490"/>
      <c r="T394" s="490"/>
      <c r="U394" s="490"/>
    </row>
    <row r="395" customFormat="false" ht="12.75" hidden="false" customHeight="false" outlineLevel="1" collapsed="false">
      <c r="A395" s="131"/>
      <c r="B395" s="490"/>
      <c r="C395" s="490"/>
      <c r="D395" s="490"/>
      <c r="E395" s="490"/>
      <c r="F395" s="490"/>
      <c r="G395" s="490"/>
      <c r="H395" s="490"/>
      <c r="I395" s="490"/>
      <c r="J395" s="490"/>
      <c r="K395" s="490"/>
      <c r="L395" s="490"/>
      <c r="M395" s="490"/>
      <c r="N395" s="490"/>
      <c r="O395" s="490"/>
      <c r="P395" s="490"/>
      <c r="Q395" s="490"/>
      <c r="R395" s="490"/>
      <c r="S395" s="490"/>
      <c r="T395" s="490"/>
      <c r="U395" s="490"/>
    </row>
    <row r="396" customFormat="false" ht="12.75" hidden="false" customHeight="false" outlineLevel="1" collapsed="false">
      <c r="A396" s="131"/>
      <c r="B396" s="490"/>
      <c r="C396" s="490"/>
      <c r="D396" s="490"/>
      <c r="E396" s="490"/>
      <c r="F396" s="490"/>
      <c r="G396" s="490"/>
      <c r="H396" s="490"/>
      <c r="I396" s="490"/>
      <c r="J396" s="490"/>
      <c r="K396" s="490"/>
      <c r="L396" s="490"/>
      <c r="M396" s="490"/>
      <c r="N396" s="490"/>
      <c r="O396" s="490"/>
      <c r="P396" s="490"/>
      <c r="Q396" s="490"/>
      <c r="R396" s="490"/>
      <c r="S396" s="490"/>
      <c r="T396" s="490"/>
      <c r="U396" s="490"/>
    </row>
    <row r="397" customFormat="false" ht="12.75" hidden="false" customHeight="false" outlineLevel="1" collapsed="false">
      <c r="A397" s="131"/>
      <c r="B397" s="490"/>
      <c r="C397" s="490"/>
      <c r="D397" s="490"/>
      <c r="E397" s="490"/>
      <c r="F397" s="490"/>
      <c r="G397" s="490"/>
      <c r="H397" s="490"/>
      <c r="I397" s="490"/>
      <c r="J397" s="490"/>
      <c r="K397" s="490"/>
      <c r="L397" s="490"/>
      <c r="M397" s="490"/>
      <c r="N397" s="490"/>
      <c r="O397" s="490"/>
      <c r="P397" s="490"/>
      <c r="Q397" s="490"/>
      <c r="R397" s="490"/>
      <c r="S397" s="490"/>
      <c r="T397" s="490"/>
      <c r="U397" s="490"/>
    </row>
    <row r="398" customFormat="false" ht="12.75" hidden="false" customHeight="false" outlineLevel="1" collapsed="false">
      <c r="A398" s="131"/>
      <c r="B398" s="490"/>
      <c r="C398" s="490"/>
      <c r="D398" s="490"/>
      <c r="E398" s="490"/>
      <c r="F398" s="490"/>
      <c r="G398" s="490"/>
      <c r="H398" s="490"/>
      <c r="I398" s="490"/>
      <c r="J398" s="490"/>
      <c r="K398" s="490"/>
      <c r="L398" s="490"/>
      <c r="M398" s="490"/>
      <c r="N398" s="490"/>
      <c r="O398" s="490"/>
      <c r="P398" s="490"/>
      <c r="Q398" s="490"/>
      <c r="R398" s="490"/>
      <c r="S398" s="490"/>
      <c r="T398" s="490"/>
      <c r="U398" s="490"/>
    </row>
    <row r="399" customFormat="false" ht="12.75" hidden="false" customHeight="false" outlineLevel="1" collapsed="false">
      <c r="A399" s="131"/>
      <c r="B399" s="490"/>
      <c r="C399" s="490"/>
      <c r="D399" s="490"/>
      <c r="E399" s="490"/>
      <c r="F399" s="490"/>
      <c r="G399" s="490"/>
      <c r="H399" s="490"/>
      <c r="I399" s="490"/>
      <c r="J399" s="490"/>
      <c r="K399" s="490"/>
      <c r="L399" s="490"/>
      <c r="M399" s="490"/>
      <c r="N399" s="490"/>
      <c r="O399" s="490"/>
      <c r="P399" s="490"/>
      <c r="Q399" s="490"/>
      <c r="R399" s="490"/>
      <c r="S399" s="490"/>
      <c r="T399" s="490"/>
      <c r="U399" s="490"/>
    </row>
    <row r="400" customFormat="false" ht="12.75" hidden="false" customHeight="false" outlineLevel="1" collapsed="false">
      <c r="A400" s="131"/>
      <c r="B400" s="490"/>
      <c r="C400" s="490"/>
      <c r="D400" s="490"/>
      <c r="E400" s="490"/>
      <c r="F400" s="490"/>
      <c r="G400" s="490"/>
      <c r="H400" s="490"/>
      <c r="I400" s="490"/>
      <c r="J400" s="490"/>
      <c r="K400" s="490"/>
      <c r="L400" s="490"/>
      <c r="M400" s="490"/>
      <c r="N400" s="490"/>
      <c r="O400" s="490"/>
      <c r="P400" s="490"/>
      <c r="Q400" s="490"/>
      <c r="R400" s="490"/>
      <c r="S400" s="490"/>
      <c r="T400" s="490"/>
      <c r="U400" s="490"/>
    </row>
    <row r="401" customFormat="false" ht="12.75" hidden="false" customHeight="false" outlineLevel="1" collapsed="false">
      <c r="A401" s="131"/>
      <c r="B401" s="490"/>
      <c r="C401" s="490"/>
      <c r="D401" s="490"/>
      <c r="E401" s="490"/>
      <c r="F401" s="490"/>
      <c r="G401" s="490"/>
      <c r="H401" s="490"/>
      <c r="I401" s="490"/>
      <c r="J401" s="490"/>
      <c r="K401" s="490"/>
      <c r="L401" s="490"/>
      <c r="M401" s="490"/>
      <c r="N401" s="490"/>
      <c r="O401" s="490"/>
      <c r="P401" s="490"/>
      <c r="Q401" s="490"/>
      <c r="R401" s="490"/>
      <c r="S401" s="490"/>
      <c r="T401" s="490"/>
      <c r="U401" s="490"/>
    </row>
    <row r="402" customFormat="false" ht="12.75" hidden="false" customHeight="false" outlineLevel="1" collapsed="false">
      <c r="A402" s="131"/>
      <c r="B402" s="490"/>
      <c r="C402" s="490"/>
      <c r="D402" s="490"/>
      <c r="E402" s="490"/>
      <c r="F402" s="490"/>
      <c r="G402" s="490"/>
      <c r="H402" s="490"/>
      <c r="I402" s="490"/>
      <c r="J402" s="490"/>
      <c r="K402" s="490"/>
      <c r="L402" s="490"/>
      <c r="M402" s="490"/>
      <c r="N402" s="490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418"/>
      <c r="B403" s="490"/>
      <c r="C403" s="490"/>
      <c r="D403" s="490"/>
      <c r="E403" s="490"/>
      <c r="F403" s="490"/>
      <c r="G403" s="490"/>
      <c r="H403" s="490"/>
      <c r="I403" s="490"/>
      <c r="J403" s="490"/>
      <c r="K403" s="490"/>
      <c r="L403" s="490"/>
      <c r="M403" s="490"/>
      <c r="N403" s="490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418"/>
      <c r="B404" s="490"/>
      <c r="C404" s="490"/>
      <c r="D404" s="490"/>
      <c r="E404" s="490"/>
      <c r="F404" s="490"/>
      <c r="G404" s="490"/>
      <c r="H404" s="490"/>
      <c r="I404" s="490"/>
      <c r="J404" s="490"/>
      <c r="K404" s="490"/>
      <c r="L404" s="490"/>
      <c r="M404" s="490"/>
      <c r="N404" s="490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418"/>
      <c r="B405" s="490"/>
      <c r="C405" s="490"/>
      <c r="D405" s="490"/>
      <c r="E405" s="490"/>
      <c r="F405" s="490"/>
      <c r="G405" s="490"/>
      <c r="H405" s="490"/>
      <c r="I405" s="490"/>
      <c r="J405" s="490"/>
      <c r="K405" s="490"/>
      <c r="L405" s="490"/>
      <c r="M405" s="490"/>
      <c r="N405" s="490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418"/>
      <c r="B406" s="490"/>
      <c r="C406" s="490"/>
      <c r="D406" s="490"/>
      <c r="E406" s="490"/>
      <c r="F406" s="490"/>
      <c r="G406" s="490"/>
      <c r="H406" s="490"/>
      <c r="I406" s="490"/>
      <c r="J406" s="490"/>
      <c r="K406" s="490"/>
      <c r="L406" s="490"/>
      <c r="M406" s="490"/>
      <c r="N406" s="490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418"/>
      <c r="B407" s="491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131"/>
      <c r="B408" s="131"/>
      <c r="C408" s="131"/>
      <c r="D408" s="131"/>
      <c r="E408" s="131"/>
      <c r="F408" s="131"/>
      <c r="G408" s="131"/>
      <c r="H408" s="131"/>
      <c r="I408" s="131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</row>
    <row r="409" customFormat="false" ht="18.75" hidden="false" customHeight="false" outlineLevel="1" collapsed="false">
      <c r="A409" s="478"/>
      <c r="B409" s="131"/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418"/>
      <c r="B410" s="131"/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131"/>
      <c r="B412" s="131"/>
      <c r="C412" s="131"/>
      <c r="D412" s="131"/>
      <c r="E412" s="131"/>
      <c r="F412" s="131"/>
      <c r="G412" s="131"/>
      <c r="H412" s="131"/>
      <c r="I412" s="131"/>
      <c r="J412" s="131"/>
      <c r="K412" s="131"/>
      <c r="L412" s="131"/>
      <c r="M412" s="131"/>
      <c r="N412" s="131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219"/>
      <c r="B413" s="216"/>
      <c r="C413" s="216"/>
      <c r="D413" s="216"/>
      <c r="E413" s="216"/>
      <c r="F413" s="216"/>
      <c r="G413" s="216"/>
      <c r="H413" s="216"/>
      <c r="I413" s="216"/>
      <c r="J413" s="216"/>
      <c r="K413" s="216"/>
      <c r="L413" s="216"/>
      <c r="M413" s="216"/>
      <c r="N413" s="216"/>
      <c r="O413" s="216"/>
      <c r="P413" s="216"/>
      <c r="Q413" s="216"/>
      <c r="R413" s="216"/>
      <c r="S413" s="216"/>
      <c r="T413" s="216"/>
      <c r="U413" s="216"/>
    </row>
    <row r="414" customFormat="false" ht="12.75" hidden="false" customHeight="false" outlineLevel="1" collapsed="false">
      <c r="A414" s="131"/>
      <c r="B414" s="131"/>
      <c r="C414" s="492"/>
      <c r="D414" s="131"/>
      <c r="E414" s="131"/>
      <c r="F414" s="131"/>
      <c r="G414" s="131"/>
      <c r="H414" s="131"/>
      <c r="I414" s="131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418"/>
      <c r="B415" s="131"/>
      <c r="C415" s="492"/>
      <c r="D415" s="480"/>
      <c r="E415" s="480"/>
      <c r="F415" s="480"/>
      <c r="G415" s="480"/>
      <c r="H415" s="480"/>
      <c r="I415" s="480"/>
      <c r="J415" s="480"/>
      <c r="K415" s="480"/>
      <c r="L415" s="480"/>
      <c r="M415" s="480"/>
      <c r="N415" s="480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131"/>
      <c r="B416" s="131"/>
      <c r="C416" s="492"/>
      <c r="D416" s="492"/>
      <c r="E416" s="492"/>
      <c r="F416" s="492"/>
      <c r="G416" s="492"/>
      <c r="H416" s="492"/>
      <c r="I416" s="492"/>
      <c r="J416" s="492"/>
      <c r="K416" s="492"/>
      <c r="L416" s="492"/>
      <c r="M416" s="492"/>
      <c r="N416" s="492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131"/>
      <c r="C417" s="492"/>
      <c r="D417" s="480"/>
      <c r="E417" s="480"/>
      <c r="F417" s="480"/>
      <c r="G417" s="480"/>
      <c r="H417" s="480"/>
      <c r="I417" s="480"/>
      <c r="J417" s="480"/>
      <c r="K417" s="480"/>
      <c r="L417" s="480"/>
      <c r="M417" s="480"/>
      <c r="N417" s="480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131"/>
      <c r="C418" s="492"/>
      <c r="D418" s="492"/>
      <c r="E418" s="492"/>
      <c r="F418" s="492"/>
      <c r="G418" s="492"/>
      <c r="H418" s="492"/>
      <c r="I418" s="492"/>
      <c r="J418" s="492"/>
      <c r="K418" s="492"/>
      <c r="L418" s="492"/>
      <c r="M418" s="492"/>
      <c r="N418" s="492"/>
      <c r="O418" s="131"/>
      <c r="P418" s="131"/>
      <c r="Q418" s="131"/>
      <c r="R418" s="131"/>
      <c r="S418" s="131"/>
      <c r="T418" s="131"/>
      <c r="U418" s="131"/>
    </row>
    <row r="419" customFormat="false" ht="12.75" hidden="false" customHeight="false" outlineLevel="1" collapsed="false">
      <c r="A419" s="131"/>
      <c r="B419" s="131"/>
      <c r="C419" s="492"/>
      <c r="D419" s="492"/>
      <c r="E419" s="492"/>
      <c r="F419" s="492"/>
      <c r="G419" s="492"/>
      <c r="H419" s="492"/>
      <c r="I419" s="492"/>
      <c r="J419" s="492"/>
      <c r="K419" s="492"/>
      <c r="L419" s="492"/>
      <c r="M419" s="492"/>
      <c r="N419" s="492"/>
      <c r="O419" s="131"/>
      <c r="P419" s="131"/>
      <c r="Q419" s="131"/>
      <c r="R419" s="131"/>
      <c r="S419" s="131"/>
      <c r="T419" s="131"/>
      <c r="U419" s="131"/>
    </row>
    <row r="420" customFormat="false" ht="12.75" hidden="false" customHeight="false" outlineLevel="1" collapsed="false">
      <c r="A420" s="484"/>
      <c r="B420" s="131"/>
      <c r="C420" s="492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131"/>
      <c r="P420" s="131"/>
      <c r="Q420" s="131"/>
      <c r="R420" s="131"/>
      <c r="S420" s="131"/>
      <c r="T420" s="131"/>
      <c r="U420" s="131"/>
    </row>
    <row r="421" customFormat="false" ht="12.75" hidden="false" customHeight="false" outlineLevel="1" collapsed="false">
      <c r="A421" s="484"/>
      <c r="B421" s="131"/>
      <c r="C421" s="492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131"/>
      <c r="P421" s="131"/>
      <c r="Q421" s="131"/>
      <c r="R421" s="131"/>
      <c r="S421" s="131"/>
      <c r="T421" s="131"/>
      <c r="U421" s="131"/>
    </row>
    <row r="422" customFormat="false" ht="12.75" hidden="false" customHeight="false" outlineLevel="1" collapsed="false">
      <c r="A422" s="418"/>
      <c r="B422" s="131"/>
      <c r="C422" s="492"/>
      <c r="D422" s="131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</row>
    <row r="423" customFormat="false" ht="12.75" hidden="false" customHeight="false" outlineLevel="1" collapsed="false">
      <c r="A423" s="131"/>
      <c r="B423" s="491"/>
      <c r="C423" s="493"/>
      <c r="D423" s="493"/>
      <c r="E423" s="493"/>
      <c r="F423" s="493"/>
      <c r="G423" s="493"/>
      <c r="H423" s="493"/>
      <c r="I423" s="493"/>
      <c r="J423" s="493"/>
      <c r="K423" s="493"/>
      <c r="L423" s="493"/>
      <c r="M423" s="493"/>
      <c r="N423" s="493"/>
      <c r="O423" s="131"/>
      <c r="P423" s="131"/>
      <c r="Q423" s="131"/>
      <c r="R423" s="131"/>
      <c r="S423" s="131"/>
      <c r="T423" s="131"/>
      <c r="U423" s="131"/>
    </row>
    <row r="424" customFormat="false" ht="12.75" hidden="false" customHeight="false" outlineLevel="1" collapsed="false">
      <c r="A424" s="131"/>
      <c r="B424" s="131"/>
      <c r="C424" s="492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</row>
    <row r="425" customFormat="false" ht="12.75" hidden="false" customHeight="false" outlineLevel="1" collapsed="false">
      <c r="A425" s="418"/>
      <c r="B425" s="131"/>
      <c r="C425" s="492"/>
      <c r="D425" s="487"/>
      <c r="E425" s="487"/>
      <c r="F425" s="487"/>
      <c r="G425" s="487"/>
      <c r="H425" s="487"/>
      <c r="I425" s="487"/>
      <c r="J425" s="487"/>
      <c r="K425" s="487"/>
      <c r="L425" s="487"/>
      <c r="M425" s="487"/>
      <c r="N425" s="487"/>
      <c r="O425" s="131"/>
      <c r="P425" s="131"/>
      <c r="Q425" s="131"/>
      <c r="R425" s="131"/>
      <c r="S425" s="131"/>
      <c r="T425" s="131"/>
      <c r="U425" s="131"/>
    </row>
    <row r="426" customFormat="false" ht="12.75" hidden="false" customHeight="false" outlineLevel="1" collapsed="false">
      <c r="A426" s="131"/>
      <c r="B426" s="131"/>
      <c r="C426" s="492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131"/>
      <c r="P426" s="131"/>
      <c r="Q426" s="131"/>
      <c r="R426" s="131"/>
      <c r="S426" s="131"/>
      <c r="T426" s="131"/>
      <c r="U426" s="131"/>
    </row>
    <row r="427" customFormat="false" ht="12.75" hidden="false" customHeight="false" outlineLevel="1" collapsed="false">
      <c r="A427" s="418"/>
      <c r="B427" s="131"/>
      <c r="C427" s="492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131"/>
      <c r="P427" s="131"/>
      <c r="Q427" s="131"/>
      <c r="R427" s="131"/>
      <c r="S427" s="131"/>
      <c r="T427" s="131"/>
      <c r="U427" s="131"/>
    </row>
    <row r="428" customFormat="false" ht="12.75" hidden="false" customHeight="false" outlineLevel="1" collapsed="false">
      <c r="A428" s="131"/>
      <c r="B428" s="131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</row>
    <row r="429" customFormat="false" ht="12.75" hidden="false" customHeight="false" outlineLevel="1" collapsed="false">
      <c r="A429" s="131"/>
      <c r="B429" s="131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</row>
    <row r="430" customFormat="false" ht="18.75" hidden="false" customHeight="false" outlineLevel="1" collapsed="false">
      <c r="A430" s="494"/>
      <c r="B430" s="495"/>
      <c r="C430" s="495"/>
      <c r="D430" s="496"/>
      <c r="E430" s="496"/>
      <c r="F430" s="496"/>
      <c r="G430" s="496"/>
      <c r="H430" s="496"/>
      <c r="I430" s="496"/>
      <c r="J430" s="496"/>
      <c r="K430" s="496"/>
      <c r="L430" s="496"/>
      <c r="M430" s="496"/>
      <c r="N430" s="496"/>
      <c r="O430" s="496"/>
      <c r="P430" s="496"/>
      <c r="Q430" s="496"/>
      <c r="R430" s="496"/>
      <c r="S430" s="496"/>
      <c r="T430" s="496"/>
      <c r="U430" s="496"/>
      <c r="V430" s="496"/>
      <c r="W430" s="496"/>
      <c r="X430" s="496"/>
      <c r="Y430" s="496"/>
      <c r="Z430" s="496"/>
      <c r="AA430" s="496"/>
      <c r="AB430" s="496"/>
      <c r="AC430" s="496"/>
      <c r="AD430" s="496"/>
      <c r="AE430" s="496"/>
      <c r="AF430" s="496"/>
      <c r="AG430" s="496"/>
      <c r="AH430" s="496"/>
      <c r="AI430" s="496"/>
      <c r="AJ430" s="496"/>
      <c r="AK430" s="496"/>
      <c r="AL430" s="496"/>
      <c r="AM430" s="496"/>
      <c r="AN430" s="496"/>
      <c r="AO430" s="496"/>
      <c r="AP430" s="496"/>
      <c r="AQ430" s="496"/>
      <c r="AR430" s="496"/>
      <c r="AS430" s="496"/>
      <c r="AT430" s="496"/>
      <c r="AU430" s="496"/>
      <c r="AV430" s="496"/>
      <c r="AW430" s="496"/>
      <c r="AX430" s="496"/>
      <c r="AY430" s="496"/>
      <c r="AZ430" s="496"/>
      <c r="BA430" s="496"/>
      <c r="BB430" s="496"/>
      <c r="BC430" s="496"/>
      <c r="BD430" s="496"/>
      <c r="BE430" s="496"/>
      <c r="BF430" s="496"/>
      <c r="BG430" s="496"/>
      <c r="BH430" s="496"/>
      <c r="BI430" s="496"/>
      <c r="BJ430" s="496"/>
      <c r="BK430" s="496"/>
      <c r="BL430" s="496"/>
      <c r="BM430" s="496"/>
      <c r="BN430" s="496"/>
      <c r="BO430" s="496"/>
      <c r="BP430" s="496"/>
      <c r="BQ430" s="496"/>
      <c r="BR430" s="496"/>
      <c r="BS430" s="496"/>
      <c r="BT430" s="496"/>
      <c r="BU430" s="496"/>
      <c r="BV430" s="496"/>
      <c r="BW430" s="496"/>
      <c r="BX430" s="496"/>
      <c r="BY430" s="496"/>
      <c r="BZ430" s="496"/>
      <c r="CA430" s="496"/>
      <c r="CB430" s="496"/>
      <c r="CC430" s="496"/>
      <c r="CD430" s="496"/>
      <c r="CE430" s="496"/>
      <c r="CF430" s="496"/>
      <c r="CG430" s="496"/>
      <c r="CH430" s="496"/>
      <c r="CI430" s="496"/>
      <c r="CJ430" s="496"/>
      <c r="CK430" s="496"/>
      <c r="CL430" s="496"/>
      <c r="CM430" s="496"/>
      <c r="CN430" s="496"/>
      <c r="CO430" s="496"/>
      <c r="CP430" s="496"/>
      <c r="CQ430" s="496"/>
      <c r="CR430" s="496"/>
      <c r="CS430" s="496"/>
      <c r="CT430" s="496"/>
      <c r="CU430" s="496"/>
      <c r="CV430" s="496"/>
      <c r="CW430" s="496"/>
      <c r="CX430" s="496"/>
      <c r="CY430" s="496"/>
      <c r="CZ430" s="496"/>
      <c r="DA430" s="496"/>
      <c r="DB430" s="496"/>
      <c r="DC430" s="496"/>
      <c r="DD430" s="496"/>
      <c r="DE430" s="496"/>
      <c r="DF430" s="496"/>
      <c r="DG430" s="496"/>
      <c r="DH430" s="496"/>
      <c r="DI430" s="496"/>
      <c r="DJ430" s="496"/>
      <c r="DK430" s="496"/>
      <c r="DL430" s="496"/>
      <c r="DM430" s="496"/>
      <c r="DN430" s="496"/>
      <c r="DO430" s="496"/>
      <c r="DP430" s="496"/>
      <c r="DQ430" s="496"/>
      <c r="DR430" s="496"/>
      <c r="DS430" s="496"/>
      <c r="DT430" s="496"/>
      <c r="DU430" s="496"/>
      <c r="DV430" s="496"/>
      <c r="DW430" s="496"/>
      <c r="DX430" s="496"/>
      <c r="DY430" s="496"/>
      <c r="DZ430" s="496"/>
      <c r="EA430" s="496"/>
      <c r="EB430" s="496"/>
      <c r="EC430" s="496"/>
      <c r="ED430" s="496"/>
      <c r="EE430" s="496"/>
      <c r="EF430" s="496"/>
      <c r="EG430" s="496"/>
      <c r="EH430" s="496"/>
      <c r="EI430" s="496"/>
      <c r="EJ430" s="496"/>
      <c r="EK430" s="496"/>
      <c r="EL430" s="496"/>
      <c r="EM430" s="496"/>
      <c r="EN430" s="496"/>
      <c r="EO430" s="496"/>
      <c r="EP430" s="496"/>
      <c r="EQ430" s="496"/>
      <c r="ER430" s="496"/>
      <c r="ES430" s="496"/>
      <c r="ET430" s="496"/>
      <c r="EU430" s="496"/>
      <c r="EV430" s="496"/>
      <c r="EW430" s="496"/>
      <c r="EX430" s="496"/>
      <c r="EY430" s="496"/>
      <c r="EZ430" s="496"/>
      <c r="FA430" s="496"/>
      <c r="FB430" s="496"/>
      <c r="FC430" s="496"/>
      <c r="FD430" s="496"/>
      <c r="FE430" s="496"/>
      <c r="FF430" s="496"/>
      <c r="FG430" s="496"/>
      <c r="FH430" s="496"/>
      <c r="FI430" s="496"/>
      <c r="FJ430" s="496"/>
      <c r="FK430" s="496"/>
      <c r="FL430" s="496"/>
      <c r="FM430" s="496"/>
      <c r="FN430" s="496"/>
      <c r="FO430" s="496"/>
      <c r="FP430" s="496"/>
      <c r="FQ430" s="496"/>
      <c r="FR430" s="496"/>
      <c r="FS430" s="496"/>
      <c r="FT430" s="496"/>
      <c r="FU430" s="496"/>
      <c r="FV430" s="496"/>
      <c r="FW430" s="496"/>
      <c r="FX430" s="496"/>
      <c r="FY430" s="496"/>
      <c r="FZ430" s="496"/>
      <c r="GA430" s="496"/>
      <c r="GB430" s="496"/>
      <c r="GC430" s="496"/>
      <c r="GD430" s="496"/>
      <c r="GE430" s="496"/>
      <c r="GF430" s="496"/>
      <c r="GG430" s="496"/>
      <c r="GH430" s="496"/>
      <c r="GI430" s="496"/>
      <c r="GJ430" s="496"/>
      <c r="GK430" s="496"/>
      <c r="GL430" s="496"/>
      <c r="GM430" s="496"/>
      <c r="GN430" s="496"/>
      <c r="GO430" s="496"/>
      <c r="GP430" s="496"/>
      <c r="GQ430" s="496"/>
      <c r="GR430" s="496"/>
      <c r="GS430" s="496"/>
      <c r="GT430" s="496"/>
      <c r="GU430" s="496"/>
      <c r="GV430" s="496"/>
      <c r="GW430" s="496"/>
      <c r="GX430" s="496"/>
      <c r="GY430" s="496"/>
      <c r="GZ430" s="496"/>
      <c r="HA430" s="496"/>
      <c r="HB430" s="496"/>
      <c r="HC430" s="496"/>
      <c r="HD430" s="496"/>
      <c r="HE430" s="496"/>
      <c r="HF430" s="496"/>
      <c r="HG430" s="496"/>
      <c r="HH430" s="496"/>
      <c r="HI430" s="496"/>
      <c r="HJ430" s="496"/>
      <c r="HK430" s="496"/>
      <c r="HL430" s="496"/>
      <c r="HM430" s="496"/>
      <c r="HN430" s="496"/>
      <c r="HO430" s="496"/>
      <c r="HP430" s="496"/>
      <c r="HQ430" s="496"/>
      <c r="HR430" s="496"/>
      <c r="HS430" s="496"/>
      <c r="HT430" s="496"/>
      <c r="HU430" s="496"/>
      <c r="HV430" s="496"/>
      <c r="HW430" s="496"/>
      <c r="HX430" s="496"/>
      <c r="HY430" s="496"/>
      <c r="HZ430" s="496"/>
      <c r="IA430" s="496"/>
      <c r="IB430" s="496"/>
      <c r="IC430" s="496"/>
      <c r="ID430" s="496"/>
      <c r="IE430" s="496"/>
      <c r="IF430" s="496"/>
      <c r="IG430" s="496"/>
      <c r="IH430" s="496"/>
      <c r="II430" s="496"/>
      <c r="IJ430" s="496"/>
      <c r="IK430" s="496"/>
      <c r="IL430" s="496"/>
      <c r="IM430" s="496"/>
      <c r="IN430" s="496"/>
      <c r="IO430" s="496"/>
      <c r="IP430" s="496"/>
      <c r="IQ430" s="496"/>
      <c r="IR430" s="496"/>
      <c r="IS430" s="496"/>
      <c r="IT430" s="496"/>
      <c r="IU430" s="496"/>
      <c r="IV430" s="496"/>
      <c r="IW430" s="496"/>
    </row>
    <row r="431" customFormat="false" ht="12.75" hidden="false" customHeight="false" outlineLevel="1" collapsed="false">
      <c r="A431" s="495"/>
      <c r="B431" s="497"/>
      <c r="C431" s="498"/>
      <c r="D431" s="495"/>
      <c r="E431" s="499"/>
      <c r="F431" s="496"/>
      <c r="G431" s="496"/>
      <c r="H431" s="496"/>
      <c r="I431" s="496"/>
      <c r="J431" s="496"/>
      <c r="K431" s="496"/>
      <c r="L431" s="496"/>
      <c r="M431" s="496"/>
      <c r="N431" s="496"/>
      <c r="O431" s="496"/>
      <c r="P431" s="496"/>
      <c r="Q431" s="496"/>
      <c r="R431" s="496"/>
      <c r="S431" s="496"/>
      <c r="T431" s="496"/>
      <c r="U431" s="496"/>
      <c r="V431" s="496"/>
      <c r="W431" s="496"/>
      <c r="X431" s="496"/>
      <c r="Y431" s="496"/>
      <c r="Z431" s="496"/>
      <c r="AA431" s="496"/>
      <c r="AB431" s="496"/>
      <c r="AC431" s="496"/>
      <c r="AD431" s="496"/>
      <c r="AE431" s="496"/>
      <c r="AF431" s="496"/>
      <c r="AG431" s="496"/>
      <c r="AH431" s="496"/>
      <c r="AI431" s="496"/>
      <c r="AJ431" s="496"/>
      <c r="AK431" s="496"/>
      <c r="AL431" s="496"/>
      <c r="AM431" s="496"/>
      <c r="AN431" s="496"/>
      <c r="AO431" s="496"/>
      <c r="AP431" s="496"/>
      <c r="AQ431" s="496"/>
      <c r="AR431" s="496"/>
      <c r="AS431" s="496"/>
      <c r="AT431" s="496"/>
      <c r="AU431" s="496"/>
      <c r="AV431" s="496"/>
      <c r="AW431" s="496"/>
      <c r="AX431" s="496"/>
      <c r="AY431" s="496"/>
      <c r="AZ431" s="496"/>
      <c r="BA431" s="496"/>
      <c r="BB431" s="496"/>
      <c r="BC431" s="496"/>
      <c r="BD431" s="496"/>
      <c r="BE431" s="496"/>
      <c r="BF431" s="496"/>
      <c r="BG431" s="496"/>
      <c r="BH431" s="496"/>
      <c r="BI431" s="496"/>
      <c r="BJ431" s="496"/>
      <c r="BK431" s="496"/>
      <c r="BL431" s="496"/>
      <c r="BM431" s="496"/>
      <c r="BN431" s="496"/>
      <c r="BO431" s="496"/>
      <c r="BP431" s="496"/>
      <c r="BQ431" s="496"/>
      <c r="BR431" s="496"/>
      <c r="BS431" s="496"/>
      <c r="BT431" s="496"/>
      <c r="BU431" s="496"/>
      <c r="BV431" s="496"/>
      <c r="BW431" s="496"/>
      <c r="BX431" s="496"/>
      <c r="BY431" s="496"/>
      <c r="BZ431" s="496"/>
      <c r="CA431" s="496"/>
      <c r="CB431" s="496"/>
      <c r="CC431" s="496"/>
      <c r="CD431" s="496"/>
      <c r="CE431" s="496"/>
      <c r="CF431" s="496"/>
      <c r="CG431" s="496"/>
      <c r="CH431" s="496"/>
      <c r="CI431" s="496"/>
      <c r="CJ431" s="496"/>
      <c r="CK431" s="496"/>
      <c r="CL431" s="496"/>
      <c r="CM431" s="496"/>
      <c r="CN431" s="496"/>
      <c r="CO431" s="496"/>
      <c r="CP431" s="496"/>
      <c r="CQ431" s="496"/>
      <c r="CR431" s="496"/>
      <c r="CS431" s="496"/>
      <c r="CT431" s="496"/>
      <c r="CU431" s="496"/>
      <c r="CV431" s="496"/>
      <c r="CW431" s="496"/>
      <c r="CX431" s="496"/>
      <c r="CY431" s="496"/>
      <c r="CZ431" s="496"/>
      <c r="DA431" s="496"/>
      <c r="DB431" s="496"/>
      <c r="DC431" s="496"/>
      <c r="DD431" s="496"/>
      <c r="DE431" s="496"/>
      <c r="DF431" s="496"/>
      <c r="DG431" s="496"/>
      <c r="DH431" s="496"/>
      <c r="DI431" s="496"/>
      <c r="DJ431" s="496"/>
      <c r="DK431" s="496"/>
      <c r="DL431" s="496"/>
      <c r="DM431" s="496"/>
      <c r="DN431" s="496"/>
      <c r="DO431" s="496"/>
      <c r="DP431" s="496"/>
      <c r="DQ431" s="496"/>
      <c r="DR431" s="496"/>
      <c r="DS431" s="496"/>
      <c r="DT431" s="496"/>
      <c r="DU431" s="496"/>
      <c r="DV431" s="496"/>
      <c r="DW431" s="496"/>
      <c r="DX431" s="496"/>
      <c r="DY431" s="496"/>
      <c r="DZ431" s="496"/>
      <c r="EA431" s="496"/>
      <c r="EB431" s="496"/>
      <c r="EC431" s="496"/>
      <c r="ED431" s="496"/>
      <c r="EE431" s="496"/>
      <c r="EF431" s="496"/>
      <c r="EG431" s="496"/>
      <c r="EH431" s="496"/>
      <c r="EI431" s="496"/>
      <c r="EJ431" s="496"/>
      <c r="EK431" s="496"/>
      <c r="EL431" s="496"/>
      <c r="EM431" s="496"/>
      <c r="EN431" s="496"/>
      <c r="EO431" s="496"/>
      <c r="EP431" s="496"/>
      <c r="EQ431" s="496"/>
      <c r="ER431" s="496"/>
      <c r="ES431" s="496"/>
      <c r="ET431" s="496"/>
      <c r="EU431" s="496"/>
      <c r="EV431" s="496"/>
      <c r="EW431" s="496"/>
      <c r="EX431" s="496"/>
      <c r="EY431" s="496"/>
      <c r="EZ431" s="496"/>
      <c r="FA431" s="496"/>
      <c r="FB431" s="496"/>
      <c r="FC431" s="496"/>
      <c r="FD431" s="496"/>
      <c r="FE431" s="496"/>
      <c r="FF431" s="496"/>
      <c r="FG431" s="496"/>
      <c r="FH431" s="496"/>
      <c r="FI431" s="496"/>
      <c r="FJ431" s="496"/>
      <c r="FK431" s="496"/>
      <c r="FL431" s="496"/>
      <c r="FM431" s="496"/>
      <c r="FN431" s="496"/>
      <c r="FO431" s="496"/>
      <c r="FP431" s="496"/>
      <c r="FQ431" s="496"/>
      <c r="FR431" s="496"/>
      <c r="FS431" s="496"/>
      <c r="FT431" s="496"/>
      <c r="FU431" s="496"/>
      <c r="FV431" s="496"/>
      <c r="FW431" s="496"/>
      <c r="FX431" s="496"/>
      <c r="FY431" s="496"/>
      <c r="FZ431" s="496"/>
      <c r="GA431" s="496"/>
      <c r="GB431" s="496"/>
      <c r="GC431" s="496"/>
      <c r="GD431" s="496"/>
      <c r="GE431" s="496"/>
      <c r="GF431" s="496"/>
      <c r="GG431" s="496"/>
      <c r="GH431" s="496"/>
      <c r="GI431" s="496"/>
      <c r="GJ431" s="496"/>
      <c r="GK431" s="496"/>
      <c r="GL431" s="496"/>
      <c r="GM431" s="496"/>
      <c r="GN431" s="496"/>
      <c r="GO431" s="496"/>
      <c r="GP431" s="496"/>
      <c r="GQ431" s="496"/>
      <c r="GR431" s="496"/>
      <c r="GS431" s="496"/>
      <c r="GT431" s="496"/>
      <c r="GU431" s="496"/>
      <c r="GV431" s="496"/>
      <c r="GW431" s="496"/>
      <c r="GX431" s="496"/>
      <c r="GY431" s="496"/>
      <c r="GZ431" s="496"/>
      <c r="HA431" s="496"/>
      <c r="HB431" s="496"/>
      <c r="HC431" s="496"/>
      <c r="HD431" s="496"/>
      <c r="HE431" s="496"/>
      <c r="HF431" s="496"/>
      <c r="HG431" s="496"/>
      <c r="HH431" s="496"/>
      <c r="HI431" s="496"/>
      <c r="HJ431" s="496"/>
      <c r="HK431" s="496"/>
      <c r="HL431" s="496"/>
      <c r="HM431" s="496"/>
      <c r="HN431" s="496"/>
      <c r="HO431" s="496"/>
      <c r="HP431" s="496"/>
      <c r="HQ431" s="496"/>
      <c r="HR431" s="496"/>
      <c r="HS431" s="496"/>
      <c r="HT431" s="496"/>
      <c r="HU431" s="496"/>
      <c r="HV431" s="496"/>
      <c r="HW431" s="496"/>
      <c r="HX431" s="496"/>
      <c r="HY431" s="496"/>
      <c r="HZ431" s="496"/>
      <c r="IA431" s="496"/>
      <c r="IB431" s="496"/>
      <c r="IC431" s="496"/>
      <c r="ID431" s="496"/>
      <c r="IE431" s="496"/>
      <c r="IF431" s="496"/>
      <c r="IG431" s="496"/>
      <c r="IH431" s="496"/>
      <c r="II431" s="496"/>
      <c r="IJ431" s="496"/>
      <c r="IK431" s="496"/>
      <c r="IL431" s="496"/>
      <c r="IM431" s="496"/>
      <c r="IN431" s="496"/>
      <c r="IO431" s="496"/>
      <c r="IP431" s="496"/>
      <c r="IQ431" s="496"/>
      <c r="IR431" s="496"/>
      <c r="IS431" s="496"/>
      <c r="IT431" s="496"/>
      <c r="IU431" s="496"/>
      <c r="IV431" s="496"/>
      <c r="IW431" s="496"/>
    </row>
    <row r="432" customFormat="false" ht="12.75" hidden="false" customHeight="false" outlineLevel="1" collapsed="false">
      <c r="A432" s="495"/>
      <c r="B432" s="500"/>
      <c r="C432" s="501"/>
      <c r="D432" s="501"/>
      <c r="E432" s="499"/>
      <c r="F432" s="496"/>
      <c r="G432" s="496"/>
      <c r="H432" s="496"/>
      <c r="I432" s="496"/>
      <c r="J432" s="496"/>
      <c r="K432" s="496"/>
      <c r="L432" s="496"/>
      <c r="M432" s="496"/>
      <c r="N432" s="496"/>
      <c r="O432" s="496"/>
      <c r="P432" s="496"/>
      <c r="Q432" s="496"/>
      <c r="R432" s="496"/>
      <c r="S432" s="496"/>
      <c r="T432" s="496"/>
      <c r="U432" s="496"/>
      <c r="V432" s="496"/>
      <c r="W432" s="496"/>
      <c r="X432" s="496"/>
      <c r="Y432" s="496"/>
      <c r="Z432" s="496"/>
      <c r="AA432" s="496"/>
      <c r="AB432" s="496"/>
      <c r="AC432" s="496"/>
      <c r="AD432" s="496"/>
      <c r="AE432" s="496"/>
      <c r="AF432" s="496"/>
      <c r="AG432" s="496"/>
      <c r="AH432" s="496"/>
      <c r="AI432" s="496"/>
      <c r="AJ432" s="496"/>
      <c r="AK432" s="496"/>
      <c r="AL432" s="496"/>
      <c r="AM432" s="496"/>
      <c r="AN432" s="496"/>
      <c r="AO432" s="496"/>
      <c r="AP432" s="496"/>
      <c r="AQ432" s="496"/>
      <c r="AR432" s="496"/>
      <c r="AS432" s="496"/>
      <c r="AT432" s="496"/>
      <c r="AU432" s="496"/>
      <c r="AV432" s="496"/>
      <c r="AW432" s="496"/>
      <c r="AX432" s="496"/>
      <c r="AY432" s="496"/>
      <c r="AZ432" s="496"/>
      <c r="BA432" s="496"/>
      <c r="BB432" s="496"/>
      <c r="BC432" s="496"/>
      <c r="BD432" s="496"/>
      <c r="BE432" s="496"/>
      <c r="BF432" s="496"/>
      <c r="BG432" s="496"/>
      <c r="BH432" s="496"/>
      <c r="BI432" s="496"/>
      <c r="BJ432" s="496"/>
      <c r="BK432" s="496"/>
      <c r="BL432" s="496"/>
      <c r="BM432" s="496"/>
      <c r="BN432" s="496"/>
      <c r="BO432" s="496"/>
      <c r="BP432" s="496"/>
      <c r="BQ432" s="496"/>
      <c r="BR432" s="496"/>
      <c r="BS432" s="496"/>
      <c r="BT432" s="496"/>
      <c r="BU432" s="496"/>
      <c r="BV432" s="496"/>
      <c r="BW432" s="496"/>
      <c r="BX432" s="496"/>
      <c r="BY432" s="496"/>
      <c r="BZ432" s="496"/>
      <c r="CA432" s="496"/>
      <c r="CB432" s="496"/>
      <c r="CC432" s="496"/>
      <c r="CD432" s="496"/>
      <c r="CE432" s="496"/>
      <c r="CF432" s="496"/>
      <c r="CG432" s="496"/>
      <c r="CH432" s="496"/>
      <c r="CI432" s="496"/>
      <c r="CJ432" s="496"/>
      <c r="CK432" s="496"/>
      <c r="CL432" s="496"/>
      <c r="CM432" s="496"/>
      <c r="CN432" s="496"/>
      <c r="CO432" s="496"/>
      <c r="CP432" s="496"/>
      <c r="CQ432" s="496"/>
      <c r="CR432" s="496"/>
      <c r="CS432" s="496"/>
      <c r="CT432" s="496"/>
      <c r="CU432" s="496"/>
      <c r="CV432" s="496"/>
      <c r="CW432" s="496"/>
      <c r="CX432" s="496"/>
      <c r="CY432" s="496"/>
      <c r="CZ432" s="496"/>
      <c r="DA432" s="496"/>
      <c r="DB432" s="496"/>
      <c r="DC432" s="496"/>
      <c r="DD432" s="496"/>
      <c r="DE432" s="496"/>
      <c r="DF432" s="496"/>
      <c r="DG432" s="496"/>
      <c r="DH432" s="496"/>
      <c r="DI432" s="496"/>
      <c r="DJ432" s="496"/>
      <c r="DK432" s="496"/>
      <c r="DL432" s="496"/>
      <c r="DM432" s="496"/>
      <c r="DN432" s="496"/>
      <c r="DO432" s="496"/>
      <c r="DP432" s="496"/>
      <c r="DQ432" s="496"/>
      <c r="DR432" s="496"/>
      <c r="DS432" s="496"/>
      <c r="DT432" s="496"/>
      <c r="DU432" s="496"/>
      <c r="DV432" s="496"/>
      <c r="DW432" s="496"/>
      <c r="DX432" s="496"/>
      <c r="DY432" s="496"/>
      <c r="DZ432" s="496"/>
      <c r="EA432" s="496"/>
      <c r="EB432" s="496"/>
      <c r="EC432" s="496"/>
      <c r="ED432" s="496"/>
      <c r="EE432" s="496"/>
      <c r="EF432" s="496"/>
      <c r="EG432" s="496"/>
      <c r="EH432" s="496"/>
      <c r="EI432" s="496"/>
      <c r="EJ432" s="496"/>
      <c r="EK432" s="496"/>
      <c r="EL432" s="496"/>
      <c r="EM432" s="496"/>
      <c r="EN432" s="496"/>
      <c r="EO432" s="496"/>
      <c r="EP432" s="496"/>
      <c r="EQ432" s="496"/>
      <c r="ER432" s="496"/>
      <c r="ES432" s="496"/>
      <c r="ET432" s="496"/>
      <c r="EU432" s="496"/>
      <c r="EV432" s="496"/>
      <c r="EW432" s="496"/>
      <c r="EX432" s="496"/>
      <c r="EY432" s="496"/>
      <c r="EZ432" s="496"/>
      <c r="FA432" s="496"/>
      <c r="FB432" s="496"/>
      <c r="FC432" s="496"/>
      <c r="FD432" s="496"/>
      <c r="FE432" s="496"/>
      <c r="FF432" s="496"/>
      <c r="FG432" s="496"/>
      <c r="FH432" s="496"/>
      <c r="FI432" s="496"/>
      <c r="FJ432" s="496"/>
      <c r="FK432" s="496"/>
      <c r="FL432" s="496"/>
      <c r="FM432" s="496"/>
      <c r="FN432" s="496"/>
      <c r="FO432" s="496"/>
      <c r="FP432" s="496"/>
      <c r="FQ432" s="496"/>
      <c r="FR432" s="496"/>
      <c r="FS432" s="496"/>
      <c r="FT432" s="496"/>
      <c r="FU432" s="496"/>
      <c r="FV432" s="496"/>
      <c r="FW432" s="496"/>
      <c r="FX432" s="496"/>
      <c r="FY432" s="496"/>
      <c r="FZ432" s="496"/>
      <c r="GA432" s="496"/>
      <c r="GB432" s="496"/>
      <c r="GC432" s="496"/>
      <c r="GD432" s="496"/>
      <c r="GE432" s="496"/>
      <c r="GF432" s="496"/>
      <c r="GG432" s="496"/>
      <c r="GH432" s="496"/>
      <c r="GI432" s="496"/>
      <c r="GJ432" s="496"/>
      <c r="GK432" s="496"/>
      <c r="GL432" s="496"/>
      <c r="GM432" s="496"/>
      <c r="GN432" s="496"/>
      <c r="GO432" s="496"/>
      <c r="GP432" s="496"/>
      <c r="GQ432" s="496"/>
      <c r="GR432" s="496"/>
      <c r="GS432" s="496"/>
      <c r="GT432" s="496"/>
      <c r="GU432" s="496"/>
      <c r="GV432" s="496"/>
      <c r="GW432" s="496"/>
      <c r="GX432" s="496"/>
      <c r="GY432" s="496"/>
      <c r="GZ432" s="496"/>
      <c r="HA432" s="496"/>
      <c r="HB432" s="496"/>
      <c r="HC432" s="496"/>
      <c r="HD432" s="496"/>
      <c r="HE432" s="496"/>
      <c r="HF432" s="496"/>
      <c r="HG432" s="496"/>
      <c r="HH432" s="496"/>
      <c r="HI432" s="496"/>
      <c r="HJ432" s="496"/>
      <c r="HK432" s="496"/>
      <c r="HL432" s="496"/>
      <c r="HM432" s="496"/>
      <c r="HN432" s="496"/>
      <c r="HO432" s="496"/>
      <c r="HP432" s="496"/>
      <c r="HQ432" s="496"/>
      <c r="HR432" s="496"/>
      <c r="HS432" s="496"/>
      <c r="HT432" s="496"/>
      <c r="HU432" s="496"/>
      <c r="HV432" s="496"/>
      <c r="HW432" s="496"/>
      <c r="HX432" s="496"/>
      <c r="HY432" s="496"/>
      <c r="HZ432" s="496"/>
      <c r="IA432" s="496"/>
      <c r="IB432" s="496"/>
      <c r="IC432" s="496"/>
      <c r="ID432" s="496"/>
      <c r="IE432" s="496"/>
      <c r="IF432" s="496"/>
      <c r="IG432" s="496"/>
      <c r="IH432" s="496"/>
      <c r="II432" s="496"/>
      <c r="IJ432" s="496"/>
      <c r="IK432" s="496"/>
      <c r="IL432" s="496"/>
      <c r="IM432" s="496"/>
      <c r="IN432" s="496"/>
      <c r="IO432" s="496"/>
      <c r="IP432" s="496"/>
      <c r="IQ432" s="496"/>
      <c r="IR432" s="496"/>
      <c r="IS432" s="496"/>
      <c r="IT432" s="496"/>
      <c r="IU432" s="496"/>
      <c r="IV432" s="496"/>
      <c r="IW432" s="496"/>
    </row>
    <row r="433" customFormat="false" ht="12.75" hidden="false" customHeight="false" outlineLevel="1" collapsed="false">
      <c r="A433" s="495"/>
      <c r="B433" s="501"/>
      <c r="C433" s="499"/>
      <c r="D433" s="501"/>
      <c r="E433" s="500"/>
      <c r="F433" s="496"/>
      <c r="G433" s="496"/>
      <c r="H433" s="496"/>
      <c r="I433" s="496"/>
      <c r="J433" s="496"/>
      <c r="K433" s="496"/>
      <c r="L433" s="496"/>
      <c r="M433" s="496"/>
      <c r="N433" s="496"/>
      <c r="O433" s="496"/>
      <c r="P433" s="496"/>
      <c r="Q433" s="496"/>
      <c r="R433" s="496"/>
      <c r="S433" s="496"/>
      <c r="T433" s="496"/>
      <c r="U433" s="496"/>
      <c r="V433" s="496"/>
      <c r="W433" s="496"/>
      <c r="X433" s="496"/>
      <c r="Y433" s="496"/>
      <c r="Z433" s="496"/>
      <c r="AA433" s="496"/>
      <c r="AB433" s="496"/>
      <c r="AC433" s="496"/>
      <c r="AD433" s="496"/>
      <c r="AE433" s="496"/>
      <c r="AF433" s="496"/>
      <c r="AG433" s="496"/>
      <c r="AH433" s="496"/>
      <c r="AI433" s="496"/>
      <c r="AJ433" s="496"/>
      <c r="AK433" s="496"/>
      <c r="AL433" s="496"/>
      <c r="AM433" s="496"/>
      <c r="AN433" s="496"/>
      <c r="AO433" s="496"/>
      <c r="AP433" s="496"/>
      <c r="AQ433" s="496"/>
      <c r="AR433" s="496"/>
      <c r="AS433" s="496"/>
      <c r="AT433" s="496"/>
      <c r="AU433" s="496"/>
      <c r="AV433" s="496"/>
      <c r="AW433" s="496"/>
      <c r="AX433" s="496"/>
      <c r="AY433" s="496"/>
      <c r="AZ433" s="496"/>
      <c r="BA433" s="496"/>
      <c r="BB433" s="496"/>
      <c r="BC433" s="496"/>
      <c r="BD433" s="496"/>
      <c r="BE433" s="496"/>
      <c r="BF433" s="496"/>
      <c r="BG433" s="496"/>
      <c r="BH433" s="496"/>
      <c r="BI433" s="496"/>
      <c r="BJ433" s="496"/>
      <c r="BK433" s="496"/>
      <c r="BL433" s="496"/>
      <c r="BM433" s="496"/>
      <c r="BN433" s="496"/>
      <c r="BO433" s="496"/>
      <c r="BP433" s="496"/>
      <c r="BQ433" s="496"/>
      <c r="BR433" s="496"/>
      <c r="BS433" s="496"/>
      <c r="BT433" s="496"/>
      <c r="BU433" s="496"/>
      <c r="BV433" s="496"/>
      <c r="BW433" s="496"/>
      <c r="BX433" s="496"/>
      <c r="BY433" s="496"/>
      <c r="BZ433" s="496"/>
      <c r="CA433" s="496"/>
      <c r="CB433" s="496"/>
      <c r="CC433" s="496"/>
      <c r="CD433" s="496"/>
      <c r="CE433" s="496"/>
      <c r="CF433" s="496"/>
      <c r="CG433" s="496"/>
      <c r="CH433" s="496"/>
      <c r="CI433" s="496"/>
      <c r="CJ433" s="496"/>
      <c r="CK433" s="496"/>
      <c r="CL433" s="496"/>
      <c r="CM433" s="496"/>
      <c r="CN433" s="496"/>
      <c r="CO433" s="496"/>
      <c r="CP433" s="496"/>
      <c r="CQ433" s="496"/>
      <c r="CR433" s="496"/>
      <c r="CS433" s="496"/>
      <c r="CT433" s="496"/>
      <c r="CU433" s="496"/>
      <c r="CV433" s="496"/>
      <c r="CW433" s="496"/>
      <c r="CX433" s="496"/>
      <c r="CY433" s="496"/>
      <c r="CZ433" s="496"/>
      <c r="DA433" s="496"/>
      <c r="DB433" s="496"/>
      <c r="DC433" s="496"/>
      <c r="DD433" s="496"/>
      <c r="DE433" s="496"/>
      <c r="DF433" s="496"/>
      <c r="DG433" s="496"/>
      <c r="DH433" s="496"/>
      <c r="DI433" s="496"/>
      <c r="DJ433" s="496"/>
      <c r="DK433" s="496"/>
      <c r="DL433" s="496"/>
      <c r="DM433" s="496"/>
      <c r="DN433" s="496"/>
      <c r="DO433" s="496"/>
      <c r="DP433" s="496"/>
      <c r="DQ433" s="496"/>
      <c r="DR433" s="496"/>
      <c r="DS433" s="496"/>
      <c r="DT433" s="496"/>
      <c r="DU433" s="496"/>
      <c r="DV433" s="496"/>
      <c r="DW433" s="496"/>
      <c r="DX433" s="496"/>
      <c r="DY433" s="496"/>
      <c r="DZ433" s="496"/>
      <c r="EA433" s="496"/>
      <c r="EB433" s="496"/>
      <c r="EC433" s="496"/>
      <c r="ED433" s="496"/>
      <c r="EE433" s="496"/>
      <c r="EF433" s="496"/>
      <c r="EG433" s="496"/>
      <c r="EH433" s="496"/>
      <c r="EI433" s="496"/>
      <c r="EJ433" s="496"/>
      <c r="EK433" s="496"/>
      <c r="EL433" s="496"/>
      <c r="EM433" s="496"/>
      <c r="EN433" s="496"/>
      <c r="EO433" s="496"/>
      <c r="EP433" s="496"/>
      <c r="EQ433" s="496"/>
      <c r="ER433" s="496"/>
      <c r="ES433" s="496"/>
      <c r="ET433" s="496"/>
      <c r="EU433" s="496"/>
      <c r="EV433" s="496"/>
      <c r="EW433" s="496"/>
      <c r="EX433" s="496"/>
      <c r="EY433" s="496"/>
      <c r="EZ433" s="496"/>
      <c r="FA433" s="496"/>
      <c r="FB433" s="496"/>
      <c r="FC433" s="496"/>
      <c r="FD433" s="496"/>
      <c r="FE433" s="496"/>
      <c r="FF433" s="496"/>
      <c r="FG433" s="496"/>
      <c r="FH433" s="496"/>
      <c r="FI433" s="496"/>
      <c r="FJ433" s="496"/>
      <c r="FK433" s="496"/>
      <c r="FL433" s="496"/>
      <c r="FM433" s="496"/>
      <c r="FN433" s="496"/>
      <c r="FO433" s="496"/>
      <c r="FP433" s="496"/>
      <c r="FQ433" s="496"/>
      <c r="FR433" s="496"/>
      <c r="FS433" s="496"/>
      <c r="FT433" s="496"/>
      <c r="FU433" s="496"/>
      <c r="FV433" s="496"/>
      <c r="FW433" s="496"/>
      <c r="FX433" s="496"/>
      <c r="FY433" s="496"/>
      <c r="FZ433" s="496"/>
      <c r="GA433" s="496"/>
      <c r="GB433" s="496"/>
      <c r="GC433" s="496"/>
      <c r="GD433" s="496"/>
      <c r="GE433" s="496"/>
      <c r="GF433" s="496"/>
      <c r="GG433" s="496"/>
      <c r="GH433" s="496"/>
      <c r="GI433" s="496"/>
      <c r="GJ433" s="496"/>
      <c r="GK433" s="496"/>
      <c r="GL433" s="496"/>
      <c r="GM433" s="496"/>
      <c r="GN433" s="496"/>
      <c r="GO433" s="496"/>
      <c r="GP433" s="496"/>
      <c r="GQ433" s="496"/>
      <c r="GR433" s="496"/>
      <c r="GS433" s="496"/>
      <c r="GT433" s="496"/>
      <c r="GU433" s="496"/>
      <c r="GV433" s="496"/>
      <c r="GW433" s="496"/>
      <c r="GX433" s="496"/>
      <c r="GY433" s="496"/>
      <c r="GZ433" s="496"/>
      <c r="HA433" s="496"/>
      <c r="HB433" s="496"/>
      <c r="HC433" s="496"/>
      <c r="HD433" s="496"/>
      <c r="HE433" s="496"/>
      <c r="HF433" s="496"/>
      <c r="HG433" s="496"/>
      <c r="HH433" s="496"/>
      <c r="HI433" s="496"/>
      <c r="HJ433" s="496"/>
      <c r="HK433" s="496"/>
      <c r="HL433" s="496"/>
      <c r="HM433" s="496"/>
      <c r="HN433" s="496"/>
      <c r="HO433" s="496"/>
      <c r="HP433" s="496"/>
      <c r="HQ433" s="496"/>
      <c r="HR433" s="496"/>
      <c r="HS433" s="496"/>
      <c r="HT433" s="496"/>
      <c r="HU433" s="496"/>
      <c r="HV433" s="496"/>
      <c r="HW433" s="496"/>
      <c r="HX433" s="496"/>
      <c r="HY433" s="496"/>
      <c r="HZ433" s="496"/>
      <c r="IA433" s="496"/>
      <c r="IB433" s="496"/>
      <c r="IC433" s="496"/>
      <c r="ID433" s="496"/>
      <c r="IE433" s="496"/>
      <c r="IF433" s="496"/>
      <c r="IG433" s="496"/>
      <c r="IH433" s="496"/>
      <c r="II433" s="496"/>
      <c r="IJ433" s="496"/>
      <c r="IK433" s="496"/>
      <c r="IL433" s="496"/>
      <c r="IM433" s="496"/>
      <c r="IN433" s="496"/>
      <c r="IO433" s="496"/>
      <c r="IP433" s="496"/>
      <c r="IQ433" s="496"/>
      <c r="IR433" s="496"/>
      <c r="IS433" s="496"/>
      <c r="IT433" s="496"/>
      <c r="IU433" s="496"/>
      <c r="IV433" s="496"/>
      <c r="IW433" s="496"/>
    </row>
    <row r="434" customFormat="false" ht="12.75" hidden="false" customHeight="false" outlineLevel="1" collapsed="false">
      <c r="A434" s="502"/>
      <c r="B434" s="497"/>
      <c r="C434" s="497"/>
      <c r="D434" s="497"/>
      <c r="E434" s="497"/>
      <c r="F434" s="497"/>
      <c r="G434" s="497"/>
      <c r="H434" s="497"/>
      <c r="I434" s="497"/>
      <c r="J434" s="497"/>
      <c r="K434" s="497"/>
      <c r="L434" s="497"/>
      <c r="M434" s="497"/>
      <c r="N434" s="497"/>
      <c r="O434" s="497"/>
      <c r="P434" s="497"/>
      <c r="Q434" s="497"/>
      <c r="R434" s="497"/>
      <c r="S434" s="497"/>
      <c r="T434" s="497"/>
      <c r="U434" s="497"/>
      <c r="V434" s="496"/>
      <c r="W434" s="496"/>
      <c r="X434" s="496"/>
      <c r="Y434" s="496"/>
      <c r="Z434" s="496"/>
      <c r="AA434" s="496"/>
      <c r="AB434" s="496"/>
      <c r="AC434" s="496"/>
      <c r="AD434" s="496"/>
      <c r="AE434" s="496"/>
      <c r="AF434" s="496"/>
      <c r="AG434" s="496"/>
      <c r="AH434" s="496"/>
      <c r="AI434" s="496"/>
      <c r="AJ434" s="496"/>
      <c r="AK434" s="496"/>
      <c r="AL434" s="496"/>
      <c r="AM434" s="496"/>
      <c r="AN434" s="496"/>
      <c r="AO434" s="496"/>
      <c r="AP434" s="496"/>
      <c r="AQ434" s="496"/>
      <c r="AR434" s="496"/>
      <c r="AS434" s="496"/>
      <c r="AT434" s="496"/>
      <c r="AU434" s="496"/>
      <c r="AV434" s="496"/>
      <c r="AW434" s="496"/>
      <c r="AX434" s="496"/>
      <c r="AY434" s="496"/>
      <c r="AZ434" s="496"/>
      <c r="BA434" s="496"/>
      <c r="BB434" s="496"/>
      <c r="BC434" s="496"/>
      <c r="BD434" s="496"/>
      <c r="BE434" s="496"/>
      <c r="BF434" s="496"/>
      <c r="BG434" s="496"/>
      <c r="BH434" s="496"/>
      <c r="BI434" s="496"/>
      <c r="BJ434" s="496"/>
      <c r="BK434" s="496"/>
      <c r="BL434" s="496"/>
      <c r="BM434" s="496"/>
      <c r="BN434" s="496"/>
      <c r="BO434" s="496"/>
      <c r="BP434" s="496"/>
      <c r="BQ434" s="496"/>
      <c r="BR434" s="496"/>
      <c r="BS434" s="496"/>
      <c r="BT434" s="496"/>
      <c r="BU434" s="496"/>
      <c r="BV434" s="496"/>
      <c r="BW434" s="496"/>
      <c r="BX434" s="496"/>
      <c r="BY434" s="496"/>
      <c r="BZ434" s="496"/>
      <c r="CA434" s="496"/>
      <c r="CB434" s="496"/>
      <c r="CC434" s="496"/>
      <c r="CD434" s="496"/>
      <c r="CE434" s="496"/>
      <c r="CF434" s="496"/>
      <c r="CG434" s="496"/>
      <c r="CH434" s="496"/>
      <c r="CI434" s="496"/>
      <c r="CJ434" s="496"/>
      <c r="CK434" s="496"/>
      <c r="CL434" s="496"/>
      <c r="CM434" s="496"/>
      <c r="CN434" s="496"/>
      <c r="CO434" s="496"/>
      <c r="CP434" s="496"/>
      <c r="CQ434" s="496"/>
      <c r="CR434" s="496"/>
      <c r="CS434" s="496"/>
      <c r="CT434" s="496"/>
      <c r="CU434" s="496"/>
      <c r="CV434" s="496"/>
      <c r="CW434" s="496"/>
      <c r="CX434" s="496"/>
      <c r="CY434" s="496"/>
      <c r="CZ434" s="496"/>
      <c r="DA434" s="496"/>
      <c r="DB434" s="496"/>
      <c r="DC434" s="496"/>
      <c r="DD434" s="496"/>
      <c r="DE434" s="496"/>
      <c r="DF434" s="496"/>
      <c r="DG434" s="496"/>
      <c r="DH434" s="496"/>
      <c r="DI434" s="496"/>
      <c r="DJ434" s="496"/>
      <c r="DK434" s="496"/>
      <c r="DL434" s="496"/>
      <c r="DM434" s="496"/>
      <c r="DN434" s="496"/>
      <c r="DO434" s="496"/>
      <c r="DP434" s="496"/>
      <c r="DQ434" s="496"/>
      <c r="DR434" s="496"/>
      <c r="DS434" s="496"/>
      <c r="DT434" s="496"/>
      <c r="DU434" s="496"/>
      <c r="DV434" s="496"/>
      <c r="DW434" s="496"/>
      <c r="DX434" s="496"/>
      <c r="DY434" s="496"/>
      <c r="DZ434" s="496"/>
      <c r="EA434" s="496"/>
      <c r="EB434" s="496"/>
      <c r="EC434" s="496"/>
      <c r="ED434" s="496"/>
      <c r="EE434" s="496"/>
      <c r="EF434" s="496"/>
      <c r="EG434" s="496"/>
      <c r="EH434" s="496"/>
      <c r="EI434" s="496"/>
      <c r="EJ434" s="496"/>
      <c r="EK434" s="496"/>
      <c r="EL434" s="496"/>
      <c r="EM434" s="496"/>
      <c r="EN434" s="496"/>
      <c r="EO434" s="496"/>
      <c r="EP434" s="496"/>
      <c r="EQ434" s="496"/>
      <c r="ER434" s="496"/>
      <c r="ES434" s="496"/>
      <c r="ET434" s="496"/>
      <c r="EU434" s="496"/>
      <c r="EV434" s="496"/>
      <c r="EW434" s="496"/>
      <c r="EX434" s="496"/>
      <c r="EY434" s="496"/>
      <c r="EZ434" s="496"/>
      <c r="FA434" s="496"/>
      <c r="FB434" s="496"/>
      <c r="FC434" s="496"/>
      <c r="FD434" s="496"/>
      <c r="FE434" s="496"/>
      <c r="FF434" s="496"/>
      <c r="FG434" s="496"/>
      <c r="FH434" s="496"/>
      <c r="FI434" s="496"/>
      <c r="FJ434" s="496"/>
      <c r="FK434" s="496"/>
      <c r="FL434" s="496"/>
      <c r="FM434" s="496"/>
      <c r="FN434" s="496"/>
      <c r="FO434" s="496"/>
      <c r="FP434" s="496"/>
      <c r="FQ434" s="496"/>
      <c r="FR434" s="496"/>
      <c r="FS434" s="496"/>
      <c r="FT434" s="496"/>
      <c r="FU434" s="496"/>
      <c r="FV434" s="496"/>
      <c r="FW434" s="496"/>
      <c r="FX434" s="496"/>
      <c r="FY434" s="496"/>
      <c r="FZ434" s="496"/>
      <c r="GA434" s="496"/>
      <c r="GB434" s="496"/>
      <c r="GC434" s="496"/>
      <c r="GD434" s="496"/>
      <c r="GE434" s="496"/>
      <c r="GF434" s="496"/>
      <c r="GG434" s="496"/>
      <c r="GH434" s="496"/>
      <c r="GI434" s="496"/>
      <c r="GJ434" s="496"/>
      <c r="GK434" s="496"/>
      <c r="GL434" s="496"/>
      <c r="GM434" s="496"/>
      <c r="GN434" s="496"/>
      <c r="GO434" s="496"/>
      <c r="GP434" s="496"/>
      <c r="GQ434" s="496"/>
      <c r="GR434" s="496"/>
      <c r="GS434" s="496"/>
      <c r="GT434" s="496"/>
      <c r="GU434" s="496"/>
      <c r="GV434" s="496"/>
      <c r="GW434" s="496"/>
      <c r="GX434" s="496"/>
      <c r="GY434" s="496"/>
      <c r="GZ434" s="496"/>
      <c r="HA434" s="496"/>
      <c r="HB434" s="496"/>
      <c r="HC434" s="496"/>
      <c r="HD434" s="496"/>
      <c r="HE434" s="496"/>
      <c r="HF434" s="496"/>
      <c r="HG434" s="496"/>
      <c r="HH434" s="496"/>
      <c r="HI434" s="496"/>
      <c r="HJ434" s="496"/>
      <c r="HK434" s="496"/>
      <c r="HL434" s="496"/>
      <c r="HM434" s="496"/>
      <c r="HN434" s="496"/>
      <c r="HO434" s="496"/>
      <c r="HP434" s="496"/>
      <c r="HQ434" s="496"/>
      <c r="HR434" s="496"/>
      <c r="HS434" s="496"/>
      <c r="HT434" s="496"/>
      <c r="HU434" s="496"/>
      <c r="HV434" s="496"/>
      <c r="HW434" s="496"/>
      <c r="HX434" s="496"/>
      <c r="HY434" s="496"/>
      <c r="HZ434" s="496"/>
      <c r="IA434" s="496"/>
      <c r="IB434" s="496"/>
      <c r="IC434" s="496"/>
      <c r="ID434" s="496"/>
      <c r="IE434" s="496"/>
      <c r="IF434" s="496"/>
      <c r="IG434" s="496"/>
      <c r="IH434" s="496"/>
      <c r="II434" s="496"/>
      <c r="IJ434" s="496"/>
      <c r="IK434" s="496"/>
      <c r="IL434" s="496"/>
      <c r="IM434" s="496"/>
      <c r="IN434" s="496"/>
      <c r="IO434" s="496"/>
      <c r="IP434" s="496"/>
      <c r="IQ434" s="496"/>
      <c r="IR434" s="496"/>
      <c r="IS434" s="496"/>
      <c r="IT434" s="496"/>
      <c r="IU434" s="496"/>
      <c r="IV434" s="496"/>
      <c r="IW434" s="496"/>
    </row>
    <row r="435" customFormat="false" ht="12.75" hidden="false" customHeight="false" outlineLevel="1" collapsed="false">
      <c r="A435" s="477"/>
      <c r="B435" s="495"/>
      <c r="C435" s="503"/>
      <c r="D435" s="503"/>
      <c r="E435" s="503"/>
      <c r="F435" s="503"/>
      <c r="G435" s="503"/>
      <c r="H435" s="503"/>
      <c r="I435" s="503"/>
      <c r="J435" s="503"/>
      <c r="K435" s="503"/>
      <c r="L435" s="503"/>
      <c r="M435" s="503"/>
      <c r="N435" s="503"/>
      <c r="O435" s="503"/>
      <c r="P435" s="503"/>
      <c r="Q435" s="503"/>
      <c r="R435" s="503"/>
      <c r="S435" s="503"/>
      <c r="T435" s="503"/>
      <c r="U435" s="503"/>
      <c r="V435" s="496"/>
      <c r="W435" s="496"/>
      <c r="X435" s="496"/>
      <c r="Y435" s="496"/>
      <c r="Z435" s="496"/>
      <c r="AA435" s="496"/>
      <c r="AB435" s="496"/>
      <c r="AC435" s="496"/>
      <c r="AD435" s="496"/>
      <c r="AE435" s="496"/>
      <c r="AF435" s="496"/>
      <c r="AG435" s="496"/>
      <c r="AH435" s="496"/>
      <c r="AI435" s="496"/>
      <c r="AJ435" s="496"/>
      <c r="AK435" s="496"/>
      <c r="AL435" s="496"/>
      <c r="AM435" s="496"/>
      <c r="AN435" s="496"/>
      <c r="AO435" s="496"/>
      <c r="AP435" s="496"/>
      <c r="AQ435" s="496"/>
      <c r="AR435" s="496"/>
      <c r="AS435" s="496"/>
      <c r="AT435" s="496"/>
      <c r="AU435" s="496"/>
      <c r="AV435" s="496"/>
      <c r="AW435" s="496"/>
      <c r="AX435" s="496"/>
      <c r="AY435" s="496"/>
      <c r="AZ435" s="496"/>
      <c r="BA435" s="496"/>
      <c r="BB435" s="496"/>
      <c r="BC435" s="496"/>
      <c r="BD435" s="496"/>
      <c r="BE435" s="496"/>
      <c r="BF435" s="496"/>
      <c r="BG435" s="496"/>
      <c r="BH435" s="496"/>
      <c r="BI435" s="496"/>
      <c r="BJ435" s="496"/>
      <c r="BK435" s="496"/>
      <c r="BL435" s="496"/>
      <c r="BM435" s="496"/>
      <c r="BN435" s="496"/>
      <c r="BO435" s="496"/>
      <c r="BP435" s="496"/>
      <c r="BQ435" s="496"/>
      <c r="BR435" s="496"/>
      <c r="BS435" s="496"/>
      <c r="BT435" s="496"/>
      <c r="BU435" s="496"/>
      <c r="BV435" s="496"/>
      <c r="BW435" s="496"/>
      <c r="BX435" s="496"/>
      <c r="BY435" s="496"/>
      <c r="BZ435" s="496"/>
      <c r="CA435" s="496"/>
      <c r="CB435" s="496"/>
      <c r="CC435" s="496"/>
      <c r="CD435" s="496"/>
      <c r="CE435" s="496"/>
      <c r="CF435" s="496"/>
      <c r="CG435" s="496"/>
      <c r="CH435" s="496"/>
      <c r="CI435" s="496"/>
      <c r="CJ435" s="496"/>
      <c r="CK435" s="496"/>
      <c r="CL435" s="496"/>
      <c r="CM435" s="496"/>
      <c r="CN435" s="496"/>
      <c r="CO435" s="496"/>
      <c r="CP435" s="496"/>
      <c r="CQ435" s="496"/>
      <c r="CR435" s="496"/>
      <c r="CS435" s="496"/>
      <c r="CT435" s="496"/>
      <c r="CU435" s="496"/>
      <c r="CV435" s="496"/>
      <c r="CW435" s="496"/>
      <c r="CX435" s="496"/>
      <c r="CY435" s="496"/>
      <c r="CZ435" s="496"/>
      <c r="DA435" s="496"/>
      <c r="DB435" s="496"/>
      <c r="DC435" s="496"/>
      <c r="DD435" s="496"/>
      <c r="DE435" s="496"/>
      <c r="DF435" s="496"/>
      <c r="DG435" s="496"/>
      <c r="DH435" s="496"/>
      <c r="DI435" s="496"/>
      <c r="DJ435" s="496"/>
      <c r="DK435" s="496"/>
      <c r="DL435" s="496"/>
      <c r="DM435" s="496"/>
      <c r="DN435" s="496"/>
      <c r="DO435" s="496"/>
      <c r="DP435" s="496"/>
      <c r="DQ435" s="496"/>
      <c r="DR435" s="496"/>
      <c r="DS435" s="496"/>
      <c r="DT435" s="496"/>
      <c r="DU435" s="496"/>
      <c r="DV435" s="496"/>
      <c r="DW435" s="496"/>
      <c r="DX435" s="496"/>
      <c r="DY435" s="496"/>
      <c r="DZ435" s="496"/>
      <c r="EA435" s="496"/>
      <c r="EB435" s="496"/>
      <c r="EC435" s="496"/>
      <c r="ED435" s="496"/>
      <c r="EE435" s="496"/>
      <c r="EF435" s="496"/>
      <c r="EG435" s="496"/>
      <c r="EH435" s="496"/>
      <c r="EI435" s="496"/>
      <c r="EJ435" s="496"/>
      <c r="EK435" s="496"/>
      <c r="EL435" s="496"/>
      <c r="EM435" s="496"/>
      <c r="EN435" s="496"/>
      <c r="EO435" s="496"/>
      <c r="EP435" s="496"/>
      <c r="EQ435" s="496"/>
      <c r="ER435" s="496"/>
      <c r="ES435" s="496"/>
      <c r="ET435" s="496"/>
      <c r="EU435" s="496"/>
      <c r="EV435" s="496"/>
      <c r="EW435" s="496"/>
      <c r="EX435" s="496"/>
      <c r="EY435" s="496"/>
      <c r="EZ435" s="496"/>
      <c r="FA435" s="496"/>
      <c r="FB435" s="496"/>
      <c r="FC435" s="496"/>
      <c r="FD435" s="496"/>
      <c r="FE435" s="496"/>
      <c r="FF435" s="496"/>
      <c r="FG435" s="496"/>
      <c r="FH435" s="496"/>
      <c r="FI435" s="496"/>
      <c r="FJ435" s="496"/>
      <c r="FK435" s="496"/>
      <c r="FL435" s="496"/>
      <c r="FM435" s="496"/>
      <c r="FN435" s="496"/>
      <c r="FO435" s="496"/>
      <c r="FP435" s="496"/>
      <c r="FQ435" s="496"/>
      <c r="FR435" s="496"/>
      <c r="FS435" s="496"/>
      <c r="FT435" s="496"/>
      <c r="FU435" s="496"/>
      <c r="FV435" s="496"/>
      <c r="FW435" s="496"/>
      <c r="FX435" s="496"/>
      <c r="FY435" s="496"/>
      <c r="FZ435" s="496"/>
      <c r="GA435" s="496"/>
      <c r="GB435" s="496"/>
      <c r="GC435" s="496"/>
      <c r="GD435" s="496"/>
      <c r="GE435" s="496"/>
      <c r="GF435" s="496"/>
      <c r="GG435" s="496"/>
      <c r="GH435" s="496"/>
      <c r="GI435" s="496"/>
      <c r="GJ435" s="496"/>
      <c r="GK435" s="496"/>
      <c r="GL435" s="496"/>
      <c r="GM435" s="496"/>
      <c r="GN435" s="496"/>
      <c r="GO435" s="496"/>
      <c r="GP435" s="496"/>
      <c r="GQ435" s="496"/>
      <c r="GR435" s="496"/>
      <c r="GS435" s="496"/>
      <c r="GT435" s="496"/>
      <c r="GU435" s="496"/>
      <c r="GV435" s="496"/>
      <c r="GW435" s="496"/>
      <c r="GX435" s="496"/>
      <c r="GY435" s="496"/>
      <c r="GZ435" s="496"/>
      <c r="HA435" s="496"/>
      <c r="HB435" s="496"/>
      <c r="HC435" s="496"/>
      <c r="HD435" s="496"/>
      <c r="HE435" s="496"/>
      <c r="HF435" s="496"/>
      <c r="HG435" s="496"/>
      <c r="HH435" s="496"/>
      <c r="HI435" s="496"/>
      <c r="HJ435" s="496"/>
      <c r="HK435" s="496"/>
      <c r="HL435" s="496"/>
      <c r="HM435" s="496"/>
      <c r="HN435" s="496"/>
      <c r="HO435" s="496"/>
      <c r="HP435" s="496"/>
      <c r="HQ435" s="496"/>
      <c r="HR435" s="496"/>
      <c r="HS435" s="496"/>
      <c r="HT435" s="496"/>
      <c r="HU435" s="496"/>
      <c r="HV435" s="496"/>
      <c r="HW435" s="496"/>
      <c r="HX435" s="496"/>
      <c r="HY435" s="496"/>
      <c r="HZ435" s="496"/>
      <c r="IA435" s="496"/>
      <c r="IB435" s="496"/>
      <c r="IC435" s="496"/>
      <c r="ID435" s="496"/>
      <c r="IE435" s="496"/>
      <c r="IF435" s="496"/>
      <c r="IG435" s="496"/>
      <c r="IH435" s="496"/>
      <c r="II435" s="496"/>
      <c r="IJ435" s="496"/>
      <c r="IK435" s="496"/>
      <c r="IL435" s="496"/>
      <c r="IM435" s="496"/>
      <c r="IN435" s="496"/>
      <c r="IO435" s="496"/>
      <c r="IP435" s="496"/>
      <c r="IQ435" s="496"/>
      <c r="IR435" s="496"/>
      <c r="IS435" s="496"/>
      <c r="IT435" s="496"/>
      <c r="IU435" s="496"/>
      <c r="IV435" s="496"/>
      <c r="IW435" s="496"/>
    </row>
    <row r="436" customFormat="false" ht="12.75" hidden="false" customHeight="false" outlineLevel="1" collapsed="false">
      <c r="A436" s="383"/>
      <c r="B436" s="503"/>
      <c r="C436" s="503"/>
      <c r="D436" s="503"/>
      <c r="E436" s="503"/>
      <c r="F436" s="503"/>
      <c r="G436" s="503"/>
      <c r="H436" s="503"/>
      <c r="I436" s="503"/>
      <c r="J436" s="503"/>
      <c r="K436" s="503"/>
      <c r="L436" s="503"/>
      <c r="M436" s="503"/>
      <c r="N436" s="503"/>
      <c r="O436" s="503"/>
      <c r="P436" s="503"/>
      <c r="Q436" s="503"/>
      <c r="R436" s="503"/>
      <c r="S436" s="503"/>
      <c r="T436" s="503"/>
      <c r="U436" s="503"/>
      <c r="V436" s="496"/>
      <c r="W436" s="496"/>
      <c r="X436" s="496"/>
      <c r="Y436" s="496"/>
      <c r="Z436" s="496"/>
      <c r="AA436" s="496"/>
      <c r="AB436" s="496"/>
      <c r="AC436" s="496"/>
      <c r="AD436" s="496"/>
      <c r="AE436" s="496"/>
      <c r="AF436" s="496"/>
      <c r="AG436" s="496"/>
      <c r="AH436" s="496"/>
      <c r="AI436" s="496"/>
      <c r="AJ436" s="496"/>
      <c r="AK436" s="496"/>
      <c r="AL436" s="496"/>
      <c r="AM436" s="496"/>
      <c r="AN436" s="496"/>
      <c r="AO436" s="496"/>
      <c r="AP436" s="496"/>
      <c r="AQ436" s="496"/>
      <c r="AR436" s="496"/>
      <c r="AS436" s="496"/>
      <c r="AT436" s="496"/>
      <c r="AU436" s="496"/>
      <c r="AV436" s="496"/>
      <c r="AW436" s="496"/>
      <c r="AX436" s="496"/>
      <c r="AY436" s="496"/>
      <c r="AZ436" s="496"/>
      <c r="BA436" s="496"/>
      <c r="BB436" s="496"/>
      <c r="BC436" s="496"/>
      <c r="BD436" s="496"/>
      <c r="BE436" s="496"/>
      <c r="BF436" s="496"/>
      <c r="BG436" s="496"/>
      <c r="BH436" s="496"/>
      <c r="BI436" s="496"/>
      <c r="BJ436" s="496"/>
      <c r="BK436" s="496"/>
      <c r="BL436" s="496"/>
      <c r="BM436" s="496"/>
      <c r="BN436" s="496"/>
      <c r="BO436" s="496"/>
      <c r="BP436" s="496"/>
      <c r="BQ436" s="496"/>
      <c r="BR436" s="496"/>
      <c r="BS436" s="496"/>
      <c r="BT436" s="496"/>
      <c r="BU436" s="496"/>
      <c r="BV436" s="496"/>
      <c r="BW436" s="496"/>
      <c r="BX436" s="496"/>
      <c r="BY436" s="496"/>
      <c r="BZ436" s="496"/>
      <c r="CA436" s="496"/>
      <c r="CB436" s="496"/>
      <c r="CC436" s="496"/>
      <c r="CD436" s="496"/>
      <c r="CE436" s="496"/>
      <c r="CF436" s="496"/>
      <c r="CG436" s="496"/>
      <c r="CH436" s="496"/>
      <c r="CI436" s="496"/>
      <c r="CJ436" s="496"/>
      <c r="CK436" s="496"/>
      <c r="CL436" s="496"/>
      <c r="CM436" s="496"/>
      <c r="CN436" s="496"/>
      <c r="CO436" s="496"/>
      <c r="CP436" s="496"/>
      <c r="CQ436" s="496"/>
      <c r="CR436" s="496"/>
      <c r="CS436" s="496"/>
      <c r="CT436" s="496"/>
      <c r="CU436" s="496"/>
      <c r="CV436" s="496"/>
      <c r="CW436" s="496"/>
      <c r="CX436" s="496"/>
      <c r="CY436" s="496"/>
      <c r="CZ436" s="496"/>
      <c r="DA436" s="496"/>
      <c r="DB436" s="496"/>
      <c r="DC436" s="496"/>
      <c r="DD436" s="496"/>
      <c r="DE436" s="496"/>
      <c r="DF436" s="496"/>
      <c r="DG436" s="496"/>
      <c r="DH436" s="496"/>
      <c r="DI436" s="496"/>
      <c r="DJ436" s="496"/>
      <c r="DK436" s="496"/>
      <c r="DL436" s="496"/>
      <c r="DM436" s="496"/>
      <c r="DN436" s="496"/>
      <c r="DO436" s="496"/>
      <c r="DP436" s="496"/>
      <c r="DQ436" s="496"/>
      <c r="DR436" s="496"/>
      <c r="DS436" s="496"/>
      <c r="DT436" s="496"/>
      <c r="DU436" s="496"/>
      <c r="DV436" s="496"/>
      <c r="DW436" s="496"/>
      <c r="DX436" s="496"/>
      <c r="DY436" s="496"/>
      <c r="DZ436" s="496"/>
      <c r="EA436" s="496"/>
      <c r="EB436" s="496"/>
      <c r="EC436" s="496"/>
      <c r="ED436" s="496"/>
      <c r="EE436" s="496"/>
      <c r="EF436" s="496"/>
      <c r="EG436" s="496"/>
      <c r="EH436" s="496"/>
      <c r="EI436" s="496"/>
      <c r="EJ436" s="496"/>
      <c r="EK436" s="496"/>
      <c r="EL436" s="496"/>
      <c r="EM436" s="496"/>
      <c r="EN436" s="496"/>
      <c r="EO436" s="496"/>
      <c r="EP436" s="496"/>
      <c r="EQ436" s="496"/>
      <c r="ER436" s="496"/>
      <c r="ES436" s="496"/>
      <c r="ET436" s="496"/>
      <c r="EU436" s="496"/>
      <c r="EV436" s="496"/>
      <c r="EW436" s="496"/>
      <c r="EX436" s="496"/>
      <c r="EY436" s="496"/>
      <c r="EZ436" s="496"/>
      <c r="FA436" s="496"/>
      <c r="FB436" s="496"/>
      <c r="FC436" s="496"/>
      <c r="FD436" s="496"/>
      <c r="FE436" s="496"/>
      <c r="FF436" s="496"/>
      <c r="FG436" s="496"/>
      <c r="FH436" s="496"/>
      <c r="FI436" s="496"/>
      <c r="FJ436" s="496"/>
      <c r="FK436" s="496"/>
      <c r="FL436" s="496"/>
      <c r="FM436" s="496"/>
      <c r="FN436" s="496"/>
      <c r="FO436" s="496"/>
      <c r="FP436" s="496"/>
      <c r="FQ436" s="496"/>
      <c r="FR436" s="496"/>
      <c r="FS436" s="496"/>
      <c r="FT436" s="496"/>
      <c r="FU436" s="496"/>
      <c r="FV436" s="496"/>
      <c r="FW436" s="496"/>
      <c r="FX436" s="496"/>
      <c r="FY436" s="496"/>
      <c r="FZ436" s="496"/>
      <c r="GA436" s="496"/>
      <c r="GB436" s="496"/>
      <c r="GC436" s="496"/>
      <c r="GD436" s="496"/>
      <c r="GE436" s="496"/>
      <c r="GF436" s="496"/>
      <c r="GG436" s="496"/>
      <c r="GH436" s="496"/>
      <c r="GI436" s="496"/>
      <c r="GJ436" s="496"/>
      <c r="GK436" s="496"/>
      <c r="GL436" s="496"/>
      <c r="GM436" s="496"/>
      <c r="GN436" s="496"/>
      <c r="GO436" s="496"/>
      <c r="GP436" s="496"/>
      <c r="GQ436" s="496"/>
      <c r="GR436" s="496"/>
      <c r="GS436" s="496"/>
      <c r="GT436" s="496"/>
      <c r="GU436" s="496"/>
      <c r="GV436" s="496"/>
      <c r="GW436" s="496"/>
      <c r="GX436" s="496"/>
      <c r="GY436" s="496"/>
      <c r="GZ436" s="496"/>
      <c r="HA436" s="496"/>
      <c r="HB436" s="496"/>
      <c r="HC436" s="496"/>
      <c r="HD436" s="496"/>
      <c r="HE436" s="496"/>
      <c r="HF436" s="496"/>
      <c r="HG436" s="496"/>
      <c r="HH436" s="496"/>
      <c r="HI436" s="496"/>
      <c r="HJ436" s="496"/>
      <c r="HK436" s="496"/>
      <c r="HL436" s="496"/>
      <c r="HM436" s="496"/>
      <c r="HN436" s="496"/>
      <c r="HO436" s="496"/>
      <c r="HP436" s="496"/>
      <c r="HQ436" s="496"/>
      <c r="HR436" s="496"/>
      <c r="HS436" s="496"/>
      <c r="HT436" s="496"/>
      <c r="HU436" s="496"/>
      <c r="HV436" s="496"/>
      <c r="HW436" s="496"/>
      <c r="HX436" s="496"/>
      <c r="HY436" s="496"/>
      <c r="HZ436" s="496"/>
      <c r="IA436" s="496"/>
      <c r="IB436" s="496"/>
      <c r="IC436" s="496"/>
      <c r="ID436" s="496"/>
      <c r="IE436" s="496"/>
      <c r="IF436" s="496"/>
      <c r="IG436" s="496"/>
      <c r="IH436" s="496"/>
      <c r="II436" s="496"/>
      <c r="IJ436" s="496"/>
      <c r="IK436" s="496"/>
      <c r="IL436" s="496"/>
      <c r="IM436" s="496"/>
      <c r="IN436" s="496"/>
      <c r="IO436" s="496"/>
      <c r="IP436" s="496"/>
      <c r="IQ436" s="496"/>
      <c r="IR436" s="496"/>
      <c r="IS436" s="496"/>
      <c r="IT436" s="496"/>
      <c r="IU436" s="496"/>
      <c r="IV436" s="496"/>
      <c r="IW436" s="496"/>
    </row>
    <row r="437" customFormat="false" ht="12.75" hidden="false" customHeight="false" outlineLevel="1" collapsed="false">
      <c r="A437" s="383"/>
      <c r="B437" s="503"/>
      <c r="C437" s="503"/>
      <c r="D437" s="503"/>
      <c r="E437" s="503"/>
      <c r="F437" s="503"/>
      <c r="G437" s="503"/>
      <c r="H437" s="503"/>
      <c r="I437" s="503"/>
      <c r="J437" s="503"/>
      <c r="K437" s="503"/>
      <c r="L437" s="503"/>
      <c r="M437" s="503"/>
      <c r="N437" s="503"/>
      <c r="O437" s="503"/>
      <c r="P437" s="503"/>
      <c r="Q437" s="503"/>
      <c r="R437" s="503"/>
      <c r="S437" s="503"/>
      <c r="T437" s="503"/>
      <c r="U437" s="503"/>
      <c r="V437" s="496"/>
      <c r="W437" s="496"/>
      <c r="X437" s="496"/>
      <c r="Y437" s="496"/>
      <c r="Z437" s="496"/>
      <c r="AA437" s="496"/>
      <c r="AB437" s="496"/>
      <c r="AC437" s="496"/>
      <c r="AD437" s="496"/>
      <c r="AE437" s="496"/>
      <c r="AF437" s="496"/>
      <c r="AG437" s="496"/>
      <c r="AH437" s="496"/>
      <c r="AI437" s="496"/>
      <c r="AJ437" s="496"/>
      <c r="AK437" s="496"/>
      <c r="AL437" s="496"/>
      <c r="AM437" s="496"/>
      <c r="AN437" s="496"/>
      <c r="AO437" s="496"/>
      <c r="AP437" s="496"/>
      <c r="AQ437" s="496"/>
      <c r="AR437" s="496"/>
      <c r="AS437" s="496"/>
      <c r="AT437" s="496"/>
      <c r="AU437" s="496"/>
      <c r="AV437" s="496"/>
      <c r="AW437" s="496"/>
      <c r="AX437" s="496"/>
      <c r="AY437" s="496"/>
      <c r="AZ437" s="496"/>
      <c r="BA437" s="496"/>
      <c r="BB437" s="496"/>
      <c r="BC437" s="496"/>
      <c r="BD437" s="496"/>
      <c r="BE437" s="496"/>
      <c r="BF437" s="496"/>
      <c r="BG437" s="496"/>
      <c r="BH437" s="496"/>
      <c r="BI437" s="496"/>
      <c r="BJ437" s="496"/>
      <c r="BK437" s="496"/>
      <c r="BL437" s="496"/>
      <c r="BM437" s="496"/>
      <c r="BN437" s="496"/>
      <c r="BO437" s="496"/>
      <c r="BP437" s="496"/>
      <c r="BQ437" s="496"/>
      <c r="BR437" s="496"/>
      <c r="BS437" s="496"/>
      <c r="BT437" s="496"/>
      <c r="BU437" s="496"/>
      <c r="BV437" s="496"/>
      <c r="BW437" s="496"/>
      <c r="BX437" s="496"/>
      <c r="BY437" s="496"/>
      <c r="BZ437" s="496"/>
      <c r="CA437" s="496"/>
      <c r="CB437" s="496"/>
      <c r="CC437" s="496"/>
      <c r="CD437" s="496"/>
      <c r="CE437" s="496"/>
      <c r="CF437" s="496"/>
      <c r="CG437" s="496"/>
      <c r="CH437" s="496"/>
      <c r="CI437" s="496"/>
      <c r="CJ437" s="496"/>
      <c r="CK437" s="496"/>
      <c r="CL437" s="496"/>
      <c r="CM437" s="496"/>
      <c r="CN437" s="496"/>
      <c r="CO437" s="496"/>
      <c r="CP437" s="496"/>
      <c r="CQ437" s="496"/>
      <c r="CR437" s="496"/>
      <c r="CS437" s="496"/>
      <c r="CT437" s="496"/>
      <c r="CU437" s="496"/>
      <c r="CV437" s="496"/>
      <c r="CW437" s="496"/>
      <c r="CX437" s="496"/>
      <c r="CY437" s="496"/>
      <c r="CZ437" s="496"/>
      <c r="DA437" s="496"/>
      <c r="DB437" s="496"/>
      <c r="DC437" s="496"/>
      <c r="DD437" s="496"/>
      <c r="DE437" s="496"/>
      <c r="DF437" s="496"/>
      <c r="DG437" s="496"/>
      <c r="DH437" s="496"/>
      <c r="DI437" s="496"/>
      <c r="DJ437" s="496"/>
      <c r="DK437" s="496"/>
      <c r="DL437" s="496"/>
      <c r="DM437" s="496"/>
      <c r="DN437" s="496"/>
      <c r="DO437" s="496"/>
      <c r="DP437" s="496"/>
      <c r="DQ437" s="496"/>
      <c r="DR437" s="496"/>
      <c r="DS437" s="496"/>
      <c r="DT437" s="496"/>
      <c r="DU437" s="496"/>
      <c r="DV437" s="496"/>
      <c r="DW437" s="496"/>
      <c r="DX437" s="496"/>
      <c r="DY437" s="496"/>
      <c r="DZ437" s="496"/>
      <c r="EA437" s="496"/>
      <c r="EB437" s="496"/>
      <c r="EC437" s="496"/>
      <c r="ED437" s="496"/>
      <c r="EE437" s="496"/>
      <c r="EF437" s="496"/>
      <c r="EG437" s="496"/>
      <c r="EH437" s="496"/>
      <c r="EI437" s="496"/>
      <c r="EJ437" s="496"/>
      <c r="EK437" s="496"/>
      <c r="EL437" s="496"/>
      <c r="EM437" s="496"/>
      <c r="EN437" s="496"/>
      <c r="EO437" s="496"/>
      <c r="EP437" s="496"/>
      <c r="EQ437" s="496"/>
      <c r="ER437" s="496"/>
      <c r="ES437" s="496"/>
      <c r="ET437" s="496"/>
      <c r="EU437" s="496"/>
      <c r="EV437" s="496"/>
      <c r="EW437" s="496"/>
      <c r="EX437" s="496"/>
      <c r="EY437" s="496"/>
      <c r="EZ437" s="496"/>
      <c r="FA437" s="496"/>
      <c r="FB437" s="496"/>
      <c r="FC437" s="496"/>
      <c r="FD437" s="496"/>
      <c r="FE437" s="496"/>
      <c r="FF437" s="496"/>
      <c r="FG437" s="496"/>
      <c r="FH437" s="496"/>
      <c r="FI437" s="496"/>
      <c r="FJ437" s="496"/>
      <c r="FK437" s="496"/>
      <c r="FL437" s="496"/>
      <c r="FM437" s="496"/>
      <c r="FN437" s="496"/>
      <c r="FO437" s="496"/>
      <c r="FP437" s="496"/>
      <c r="FQ437" s="496"/>
      <c r="FR437" s="496"/>
      <c r="FS437" s="496"/>
      <c r="FT437" s="496"/>
      <c r="FU437" s="496"/>
      <c r="FV437" s="496"/>
      <c r="FW437" s="496"/>
      <c r="FX437" s="496"/>
      <c r="FY437" s="496"/>
      <c r="FZ437" s="496"/>
      <c r="GA437" s="496"/>
      <c r="GB437" s="496"/>
      <c r="GC437" s="496"/>
      <c r="GD437" s="496"/>
      <c r="GE437" s="496"/>
      <c r="GF437" s="496"/>
      <c r="GG437" s="496"/>
      <c r="GH437" s="496"/>
      <c r="GI437" s="496"/>
      <c r="GJ437" s="496"/>
      <c r="GK437" s="496"/>
      <c r="GL437" s="496"/>
      <c r="GM437" s="496"/>
      <c r="GN437" s="496"/>
      <c r="GO437" s="496"/>
      <c r="GP437" s="496"/>
      <c r="GQ437" s="496"/>
      <c r="GR437" s="496"/>
      <c r="GS437" s="496"/>
      <c r="GT437" s="496"/>
      <c r="GU437" s="496"/>
      <c r="GV437" s="496"/>
      <c r="GW437" s="496"/>
      <c r="GX437" s="496"/>
      <c r="GY437" s="496"/>
      <c r="GZ437" s="496"/>
      <c r="HA437" s="496"/>
      <c r="HB437" s="496"/>
      <c r="HC437" s="496"/>
      <c r="HD437" s="496"/>
      <c r="HE437" s="496"/>
      <c r="HF437" s="496"/>
      <c r="HG437" s="496"/>
      <c r="HH437" s="496"/>
      <c r="HI437" s="496"/>
      <c r="HJ437" s="496"/>
      <c r="HK437" s="496"/>
      <c r="HL437" s="496"/>
      <c r="HM437" s="496"/>
      <c r="HN437" s="496"/>
      <c r="HO437" s="496"/>
      <c r="HP437" s="496"/>
      <c r="HQ437" s="496"/>
      <c r="HR437" s="496"/>
      <c r="HS437" s="496"/>
      <c r="HT437" s="496"/>
      <c r="HU437" s="496"/>
      <c r="HV437" s="496"/>
      <c r="HW437" s="496"/>
      <c r="HX437" s="496"/>
      <c r="HY437" s="496"/>
      <c r="HZ437" s="496"/>
      <c r="IA437" s="496"/>
      <c r="IB437" s="496"/>
      <c r="IC437" s="496"/>
      <c r="ID437" s="496"/>
      <c r="IE437" s="496"/>
      <c r="IF437" s="496"/>
      <c r="IG437" s="496"/>
      <c r="IH437" s="496"/>
      <c r="II437" s="496"/>
      <c r="IJ437" s="496"/>
      <c r="IK437" s="496"/>
      <c r="IL437" s="496"/>
      <c r="IM437" s="496"/>
      <c r="IN437" s="496"/>
      <c r="IO437" s="496"/>
      <c r="IP437" s="496"/>
      <c r="IQ437" s="496"/>
      <c r="IR437" s="496"/>
      <c r="IS437" s="496"/>
      <c r="IT437" s="496"/>
      <c r="IU437" s="496"/>
      <c r="IV437" s="496"/>
      <c r="IW437" s="496"/>
    </row>
    <row r="438" customFormat="false" ht="12.75" hidden="false" customHeight="false" outlineLevel="1" collapsed="false">
      <c r="A438" s="383"/>
      <c r="B438" s="503"/>
      <c r="C438" s="503"/>
      <c r="D438" s="503"/>
      <c r="E438" s="503"/>
      <c r="F438" s="503"/>
      <c r="G438" s="503"/>
      <c r="H438" s="503"/>
      <c r="I438" s="503"/>
      <c r="J438" s="503"/>
      <c r="K438" s="503"/>
      <c r="L438" s="503"/>
      <c r="M438" s="503"/>
      <c r="N438" s="503"/>
      <c r="O438" s="503"/>
      <c r="P438" s="503"/>
      <c r="Q438" s="503"/>
      <c r="R438" s="503"/>
      <c r="S438" s="503"/>
      <c r="T438" s="503"/>
      <c r="U438" s="503"/>
      <c r="V438" s="496"/>
      <c r="W438" s="496"/>
      <c r="X438" s="496"/>
      <c r="Y438" s="496"/>
      <c r="Z438" s="496"/>
      <c r="AA438" s="496"/>
      <c r="AB438" s="496"/>
      <c r="AC438" s="496"/>
      <c r="AD438" s="496"/>
      <c r="AE438" s="496"/>
      <c r="AF438" s="496"/>
      <c r="AG438" s="496"/>
      <c r="AH438" s="496"/>
      <c r="AI438" s="496"/>
      <c r="AJ438" s="496"/>
      <c r="AK438" s="496"/>
      <c r="AL438" s="496"/>
      <c r="AM438" s="496"/>
      <c r="AN438" s="496"/>
      <c r="AO438" s="496"/>
      <c r="AP438" s="496"/>
      <c r="AQ438" s="496"/>
      <c r="AR438" s="496"/>
      <c r="AS438" s="496"/>
      <c r="AT438" s="496"/>
      <c r="AU438" s="496"/>
      <c r="AV438" s="496"/>
      <c r="AW438" s="496"/>
      <c r="AX438" s="496"/>
      <c r="AY438" s="496"/>
      <c r="AZ438" s="496"/>
      <c r="BA438" s="496"/>
      <c r="BB438" s="496"/>
      <c r="BC438" s="496"/>
      <c r="BD438" s="496"/>
      <c r="BE438" s="496"/>
      <c r="BF438" s="496"/>
      <c r="BG438" s="496"/>
      <c r="BH438" s="496"/>
      <c r="BI438" s="496"/>
      <c r="BJ438" s="496"/>
      <c r="BK438" s="496"/>
      <c r="BL438" s="496"/>
      <c r="BM438" s="496"/>
      <c r="BN438" s="496"/>
      <c r="BO438" s="496"/>
      <c r="BP438" s="496"/>
      <c r="BQ438" s="496"/>
      <c r="BR438" s="496"/>
      <c r="BS438" s="496"/>
      <c r="BT438" s="496"/>
      <c r="BU438" s="496"/>
      <c r="BV438" s="496"/>
      <c r="BW438" s="496"/>
      <c r="BX438" s="496"/>
      <c r="BY438" s="496"/>
      <c r="BZ438" s="496"/>
      <c r="CA438" s="496"/>
      <c r="CB438" s="496"/>
      <c r="CC438" s="496"/>
      <c r="CD438" s="496"/>
      <c r="CE438" s="496"/>
      <c r="CF438" s="496"/>
      <c r="CG438" s="496"/>
      <c r="CH438" s="496"/>
      <c r="CI438" s="496"/>
      <c r="CJ438" s="496"/>
      <c r="CK438" s="496"/>
      <c r="CL438" s="496"/>
      <c r="CM438" s="496"/>
      <c r="CN438" s="496"/>
      <c r="CO438" s="496"/>
      <c r="CP438" s="496"/>
      <c r="CQ438" s="496"/>
      <c r="CR438" s="496"/>
      <c r="CS438" s="496"/>
      <c r="CT438" s="496"/>
      <c r="CU438" s="496"/>
      <c r="CV438" s="496"/>
      <c r="CW438" s="496"/>
      <c r="CX438" s="496"/>
      <c r="CY438" s="496"/>
      <c r="CZ438" s="496"/>
      <c r="DA438" s="496"/>
      <c r="DB438" s="496"/>
      <c r="DC438" s="496"/>
      <c r="DD438" s="496"/>
      <c r="DE438" s="496"/>
      <c r="DF438" s="496"/>
      <c r="DG438" s="496"/>
      <c r="DH438" s="496"/>
      <c r="DI438" s="496"/>
      <c r="DJ438" s="496"/>
      <c r="DK438" s="496"/>
      <c r="DL438" s="496"/>
      <c r="DM438" s="496"/>
      <c r="DN438" s="496"/>
      <c r="DO438" s="496"/>
      <c r="DP438" s="496"/>
      <c r="DQ438" s="496"/>
      <c r="DR438" s="496"/>
      <c r="DS438" s="496"/>
      <c r="DT438" s="496"/>
      <c r="DU438" s="496"/>
      <c r="DV438" s="496"/>
      <c r="DW438" s="496"/>
      <c r="DX438" s="496"/>
      <c r="DY438" s="496"/>
      <c r="DZ438" s="496"/>
      <c r="EA438" s="496"/>
      <c r="EB438" s="496"/>
      <c r="EC438" s="496"/>
      <c r="ED438" s="496"/>
      <c r="EE438" s="496"/>
      <c r="EF438" s="496"/>
      <c r="EG438" s="496"/>
      <c r="EH438" s="496"/>
      <c r="EI438" s="496"/>
      <c r="EJ438" s="496"/>
      <c r="EK438" s="496"/>
      <c r="EL438" s="496"/>
      <c r="EM438" s="496"/>
      <c r="EN438" s="496"/>
      <c r="EO438" s="496"/>
      <c r="EP438" s="496"/>
      <c r="EQ438" s="496"/>
      <c r="ER438" s="496"/>
      <c r="ES438" s="496"/>
      <c r="ET438" s="496"/>
      <c r="EU438" s="496"/>
      <c r="EV438" s="496"/>
      <c r="EW438" s="496"/>
      <c r="EX438" s="496"/>
      <c r="EY438" s="496"/>
      <c r="EZ438" s="496"/>
      <c r="FA438" s="496"/>
      <c r="FB438" s="496"/>
      <c r="FC438" s="496"/>
      <c r="FD438" s="496"/>
      <c r="FE438" s="496"/>
      <c r="FF438" s="496"/>
      <c r="FG438" s="496"/>
      <c r="FH438" s="496"/>
      <c r="FI438" s="496"/>
      <c r="FJ438" s="496"/>
      <c r="FK438" s="496"/>
      <c r="FL438" s="496"/>
      <c r="FM438" s="496"/>
      <c r="FN438" s="496"/>
      <c r="FO438" s="496"/>
      <c r="FP438" s="496"/>
      <c r="FQ438" s="496"/>
      <c r="FR438" s="496"/>
      <c r="FS438" s="496"/>
      <c r="FT438" s="496"/>
      <c r="FU438" s="496"/>
      <c r="FV438" s="496"/>
      <c r="FW438" s="496"/>
      <c r="FX438" s="496"/>
      <c r="FY438" s="496"/>
      <c r="FZ438" s="496"/>
      <c r="GA438" s="496"/>
      <c r="GB438" s="496"/>
      <c r="GC438" s="496"/>
      <c r="GD438" s="496"/>
      <c r="GE438" s="496"/>
      <c r="GF438" s="496"/>
      <c r="GG438" s="496"/>
      <c r="GH438" s="496"/>
      <c r="GI438" s="496"/>
      <c r="GJ438" s="496"/>
      <c r="GK438" s="496"/>
      <c r="GL438" s="496"/>
      <c r="GM438" s="496"/>
      <c r="GN438" s="496"/>
      <c r="GO438" s="496"/>
      <c r="GP438" s="496"/>
      <c r="GQ438" s="496"/>
      <c r="GR438" s="496"/>
      <c r="GS438" s="496"/>
      <c r="GT438" s="496"/>
      <c r="GU438" s="496"/>
      <c r="GV438" s="496"/>
      <c r="GW438" s="496"/>
      <c r="GX438" s="496"/>
      <c r="GY438" s="496"/>
      <c r="GZ438" s="496"/>
      <c r="HA438" s="496"/>
      <c r="HB438" s="496"/>
      <c r="HC438" s="496"/>
      <c r="HD438" s="496"/>
      <c r="HE438" s="496"/>
      <c r="HF438" s="496"/>
      <c r="HG438" s="496"/>
      <c r="HH438" s="496"/>
      <c r="HI438" s="496"/>
      <c r="HJ438" s="496"/>
      <c r="HK438" s="496"/>
      <c r="HL438" s="496"/>
      <c r="HM438" s="496"/>
      <c r="HN438" s="496"/>
      <c r="HO438" s="496"/>
      <c r="HP438" s="496"/>
      <c r="HQ438" s="496"/>
      <c r="HR438" s="496"/>
      <c r="HS438" s="496"/>
      <c r="HT438" s="496"/>
      <c r="HU438" s="496"/>
      <c r="HV438" s="496"/>
      <c r="HW438" s="496"/>
      <c r="HX438" s="496"/>
      <c r="HY438" s="496"/>
      <c r="HZ438" s="496"/>
      <c r="IA438" s="496"/>
      <c r="IB438" s="496"/>
      <c r="IC438" s="496"/>
      <c r="ID438" s="496"/>
      <c r="IE438" s="496"/>
      <c r="IF438" s="496"/>
      <c r="IG438" s="496"/>
      <c r="IH438" s="496"/>
      <c r="II438" s="496"/>
      <c r="IJ438" s="496"/>
      <c r="IK438" s="496"/>
      <c r="IL438" s="496"/>
      <c r="IM438" s="496"/>
      <c r="IN438" s="496"/>
      <c r="IO438" s="496"/>
      <c r="IP438" s="496"/>
      <c r="IQ438" s="496"/>
      <c r="IR438" s="496"/>
      <c r="IS438" s="496"/>
      <c r="IT438" s="496"/>
      <c r="IU438" s="496"/>
      <c r="IV438" s="496"/>
      <c r="IW438" s="496"/>
    </row>
    <row r="439" customFormat="false" ht="12.75" hidden="false" customHeight="false" outlineLevel="1" collapsed="false">
      <c r="A439" s="379"/>
      <c r="B439" s="503"/>
      <c r="C439" s="503"/>
      <c r="D439" s="503"/>
      <c r="E439" s="503"/>
      <c r="F439" s="503"/>
      <c r="G439" s="503"/>
      <c r="H439" s="503"/>
      <c r="I439" s="503"/>
      <c r="J439" s="503"/>
      <c r="K439" s="503"/>
      <c r="L439" s="503"/>
      <c r="M439" s="503"/>
      <c r="N439" s="503"/>
      <c r="O439" s="503"/>
      <c r="P439" s="503"/>
      <c r="Q439" s="503"/>
      <c r="R439" s="503"/>
      <c r="S439" s="503"/>
      <c r="T439" s="503"/>
      <c r="U439" s="503"/>
      <c r="V439" s="496"/>
      <c r="W439" s="496"/>
      <c r="X439" s="496"/>
      <c r="Y439" s="496"/>
      <c r="Z439" s="496"/>
      <c r="AA439" s="496"/>
      <c r="AB439" s="496"/>
      <c r="AC439" s="496"/>
      <c r="AD439" s="496"/>
      <c r="AE439" s="496"/>
      <c r="AF439" s="496"/>
      <c r="AG439" s="496"/>
      <c r="AH439" s="496"/>
      <c r="AI439" s="496"/>
      <c r="AJ439" s="496"/>
      <c r="AK439" s="496"/>
      <c r="AL439" s="496"/>
      <c r="AM439" s="496"/>
      <c r="AN439" s="496"/>
      <c r="AO439" s="496"/>
      <c r="AP439" s="496"/>
      <c r="AQ439" s="496"/>
      <c r="AR439" s="496"/>
      <c r="AS439" s="496"/>
      <c r="AT439" s="496"/>
      <c r="AU439" s="496"/>
      <c r="AV439" s="496"/>
      <c r="AW439" s="496"/>
      <c r="AX439" s="496"/>
      <c r="AY439" s="496"/>
      <c r="AZ439" s="496"/>
      <c r="BA439" s="496"/>
      <c r="BB439" s="496"/>
      <c r="BC439" s="496"/>
      <c r="BD439" s="496"/>
      <c r="BE439" s="496"/>
      <c r="BF439" s="496"/>
      <c r="BG439" s="496"/>
      <c r="BH439" s="496"/>
      <c r="BI439" s="496"/>
      <c r="BJ439" s="496"/>
      <c r="BK439" s="496"/>
      <c r="BL439" s="496"/>
      <c r="BM439" s="496"/>
      <c r="BN439" s="496"/>
      <c r="BO439" s="496"/>
      <c r="BP439" s="496"/>
      <c r="BQ439" s="496"/>
      <c r="BR439" s="496"/>
      <c r="BS439" s="496"/>
      <c r="BT439" s="496"/>
      <c r="BU439" s="496"/>
      <c r="BV439" s="496"/>
      <c r="BW439" s="496"/>
      <c r="BX439" s="496"/>
      <c r="BY439" s="496"/>
      <c r="BZ439" s="496"/>
      <c r="CA439" s="496"/>
      <c r="CB439" s="496"/>
      <c r="CC439" s="496"/>
      <c r="CD439" s="496"/>
      <c r="CE439" s="496"/>
      <c r="CF439" s="496"/>
      <c r="CG439" s="496"/>
      <c r="CH439" s="496"/>
      <c r="CI439" s="496"/>
      <c r="CJ439" s="496"/>
      <c r="CK439" s="496"/>
      <c r="CL439" s="496"/>
      <c r="CM439" s="496"/>
      <c r="CN439" s="496"/>
      <c r="CO439" s="496"/>
      <c r="CP439" s="496"/>
      <c r="CQ439" s="496"/>
      <c r="CR439" s="496"/>
      <c r="CS439" s="496"/>
      <c r="CT439" s="496"/>
      <c r="CU439" s="496"/>
      <c r="CV439" s="496"/>
      <c r="CW439" s="496"/>
      <c r="CX439" s="496"/>
      <c r="CY439" s="496"/>
      <c r="CZ439" s="496"/>
      <c r="DA439" s="496"/>
      <c r="DB439" s="496"/>
      <c r="DC439" s="496"/>
      <c r="DD439" s="496"/>
      <c r="DE439" s="496"/>
      <c r="DF439" s="496"/>
      <c r="DG439" s="496"/>
      <c r="DH439" s="496"/>
      <c r="DI439" s="496"/>
      <c r="DJ439" s="496"/>
      <c r="DK439" s="496"/>
      <c r="DL439" s="496"/>
      <c r="DM439" s="496"/>
      <c r="DN439" s="496"/>
      <c r="DO439" s="496"/>
      <c r="DP439" s="496"/>
      <c r="DQ439" s="496"/>
      <c r="DR439" s="496"/>
      <c r="DS439" s="496"/>
      <c r="DT439" s="496"/>
      <c r="DU439" s="496"/>
      <c r="DV439" s="496"/>
      <c r="DW439" s="496"/>
      <c r="DX439" s="496"/>
      <c r="DY439" s="496"/>
      <c r="DZ439" s="496"/>
      <c r="EA439" s="496"/>
      <c r="EB439" s="496"/>
      <c r="EC439" s="496"/>
      <c r="ED439" s="496"/>
      <c r="EE439" s="496"/>
      <c r="EF439" s="496"/>
      <c r="EG439" s="496"/>
      <c r="EH439" s="496"/>
      <c r="EI439" s="496"/>
      <c r="EJ439" s="496"/>
      <c r="EK439" s="496"/>
      <c r="EL439" s="496"/>
      <c r="EM439" s="496"/>
      <c r="EN439" s="496"/>
      <c r="EO439" s="496"/>
      <c r="EP439" s="496"/>
      <c r="EQ439" s="496"/>
      <c r="ER439" s="496"/>
      <c r="ES439" s="496"/>
      <c r="ET439" s="496"/>
      <c r="EU439" s="496"/>
      <c r="EV439" s="496"/>
      <c r="EW439" s="496"/>
      <c r="EX439" s="496"/>
      <c r="EY439" s="496"/>
      <c r="EZ439" s="496"/>
      <c r="FA439" s="496"/>
      <c r="FB439" s="496"/>
      <c r="FC439" s="496"/>
      <c r="FD439" s="496"/>
      <c r="FE439" s="496"/>
      <c r="FF439" s="496"/>
      <c r="FG439" s="496"/>
      <c r="FH439" s="496"/>
      <c r="FI439" s="496"/>
      <c r="FJ439" s="496"/>
      <c r="FK439" s="496"/>
      <c r="FL439" s="496"/>
      <c r="FM439" s="496"/>
      <c r="FN439" s="496"/>
      <c r="FO439" s="496"/>
      <c r="FP439" s="496"/>
      <c r="FQ439" s="496"/>
      <c r="FR439" s="496"/>
      <c r="FS439" s="496"/>
      <c r="FT439" s="496"/>
      <c r="FU439" s="496"/>
      <c r="FV439" s="496"/>
      <c r="FW439" s="496"/>
      <c r="FX439" s="496"/>
      <c r="FY439" s="496"/>
      <c r="FZ439" s="496"/>
      <c r="GA439" s="496"/>
      <c r="GB439" s="496"/>
      <c r="GC439" s="496"/>
      <c r="GD439" s="496"/>
      <c r="GE439" s="496"/>
      <c r="GF439" s="496"/>
      <c r="GG439" s="496"/>
      <c r="GH439" s="496"/>
      <c r="GI439" s="496"/>
      <c r="GJ439" s="496"/>
      <c r="GK439" s="496"/>
      <c r="GL439" s="496"/>
      <c r="GM439" s="496"/>
      <c r="GN439" s="496"/>
      <c r="GO439" s="496"/>
      <c r="GP439" s="496"/>
      <c r="GQ439" s="496"/>
      <c r="GR439" s="496"/>
      <c r="GS439" s="496"/>
      <c r="GT439" s="496"/>
      <c r="GU439" s="496"/>
      <c r="GV439" s="496"/>
      <c r="GW439" s="496"/>
      <c r="GX439" s="496"/>
      <c r="GY439" s="496"/>
      <c r="GZ439" s="496"/>
      <c r="HA439" s="496"/>
      <c r="HB439" s="496"/>
      <c r="HC439" s="496"/>
      <c r="HD439" s="496"/>
      <c r="HE439" s="496"/>
      <c r="HF439" s="496"/>
      <c r="HG439" s="496"/>
      <c r="HH439" s="496"/>
      <c r="HI439" s="496"/>
      <c r="HJ439" s="496"/>
      <c r="HK439" s="496"/>
      <c r="HL439" s="496"/>
      <c r="HM439" s="496"/>
      <c r="HN439" s="496"/>
      <c r="HO439" s="496"/>
      <c r="HP439" s="496"/>
      <c r="HQ439" s="496"/>
      <c r="HR439" s="496"/>
      <c r="HS439" s="496"/>
      <c r="HT439" s="496"/>
      <c r="HU439" s="496"/>
      <c r="HV439" s="496"/>
      <c r="HW439" s="496"/>
      <c r="HX439" s="496"/>
      <c r="HY439" s="496"/>
      <c r="HZ439" s="496"/>
      <c r="IA439" s="496"/>
      <c r="IB439" s="496"/>
      <c r="IC439" s="496"/>
      <c r="ID439" s="496"/>
      <c r="IE439" s="496"/>
      <c r="IF439" s="496"/>
      <c r="IG439" s="496"/>
      <c r="IH439" s="496"/>
      <c r="II439" s="496"/>
      <c r="IJ439" s="496"/>
      <c r="IK439" s="496"/>
      <c r="IL439" s="496"/>
      <c r="IM439" s="496"/>
      <c r="IN439" s="496"/>
      <c r="IO439" s="496"/>
      <c r="IP439" s="496"/>
      <c r="IQ439" s="496"/>
      <c r="IR439" s="496"/>
      <c r="IS439" s="496"/>
      <c r="IT439" s="496"/>
      <c r="IU439" s="496"/>
      <c r="IV439" s="496"/>
      <c r="IW439" s="496"/>
    </row>
    <row r="440" customFormat="false" ht="12.75" hidden="false" customHeight="false" outlineLevel="1" collapsed="false">
      <c r="A440" s="366"/>
      <c r="B440" s="503"/>
      <c r="C440" s="503"/>
      <c r="D440" s="503"/>
      <c r="E440" s="503"/>
      <c r="F440" s="503"/>
      <c r="G440" s="503"/>
      <c r="H440" s="503"/>
      <c r="I440" s="503"/>
      <c r="J440" s="503"/>
      <c r="K440" s="503"/>
      <c r="L440" s="503"/>
      <c r="M440" s="503"/>
      <c r="N440" s="503"/>
      <c r="O440" s="503"/>
      <c r="P440" s="503"/>
      <c r="Q440" s="503"/>
      <c r="R440" s="503"/>
      <c r="S440" s="503"/>
      <c r="T440" s="503"/>
      <c r="U440" s="503"/>
      <c r="V440" s="496"/>
      <c r="W440" s="496"/>
      <c r="X440" s="496"/>
      <c r="Y440" s="496"/>
      <c r="Z440" s="496"/>
      <c r="AA440" s="496"/>
      <c r="AB440" s="496"/>
      <c r="AC440" s="496"/>
      <c r="AD440" s="496"/>
      <c r="AE440" s="496"/>
      <c r="AF440" s="496"/>
      <c r="AG440" s="496"/>
      <c r="AH440" s="496"/>
      <c r="AI440" s="496"/>
      <c r="AJ440" s="496"/>
      <c r="AK440" s="496"/>
      <c r="AL440" s="496"/>
      <c r="AM440" s="496"/>
      <c r="AN440" s="496"/>
      <c r="AO440" s="496"/>
      <c r="AP440" s="496"/>
      <c r="AQ440" s="496"/>
      <c r="AR440" s="496"/>
      <c r="AS440" s="496"/>
      <c r="AT440" s="496"/>
      <c r="AU440" s="496"/>
      <c r="AV440" s="496"/>
      <c r="AW440" s="496"/>
      <c r="AX440" s="496"/>
      <c r="AY440" s="496"/>
      <c r="AZ440" s="496"/>
      <c r="BA440" s="496"/>
      <c r="BB440" s="496"/>
      <c r="BC440" s="496"/>
      <c r="BD440" s="496"/>
      <c r="BE440" s="496"/>
      <c r="BF440" s="496"/>
      <c r="BG440" s="496"/>
      <c r="BH440" s="496"/>
      <c r="BI440" s="496"/>
      <c r="BJ440" s="496"/>
      <c r="BK440" s="496"/>
      <c r="BL440" s="496"/>
      <c r="BM440" s="496"/>
      <c r="BN440" s="496"/>
      <c r="BO440" s="496"/>
      <c r="BP440" s="496"/>
      <c r="BQ440" s="496"/>
      <c r="BR440" s="496"/>
      <c r="BS440" s="496"/>
      <c r="BT440" s="496"/>
      <c r="BU440" s="496"/>
      <c r="BV440" s="496"/>
      <c r="BW440" s="496"/>
      <c r="BX440" s="496"/>
      <c r="BY440" s="496"/>
      <c r="BZ440" s="496"/>
      <c r="CA440" s="496"/>
      <c r="CB440" s="496"/>
      <c r="CC440" s="496"/>
      <c r="CD440" s="496"/>
      <c r="CE440" s="496"/>
      <c r="CF440" s="496"/>
      <c r="CG440" s="496"/>
      <c r="CH440" s="496"/>
      <c r="CI440" s="496"/>
      <c r="CJ440" s="496"/>
      <c r="CK440" s="496"/>
      <c r="CL440" s="496"/>
      <c r="CM440" s="496"/>
      <c r="CN440" s="496"/>
      <c r="CO440" s="496"/>
      <c r="CP440" s="496"/>
      <c r="CQ440" s="496"/>
      <c r="CR440" s="496"/>
      <c r="CS440" s="496"/>
      <c r="CT440" s="496"/>
      <c r="CU440" s="496"/>
      <c r="CV440" s="496"/>
      <c r="CW440" s="496"/>
      <c r="CX440" s="496"/>
      <c r="CY440" s="496"/>
      <c r="CZ440" s="496"/>
      <c r="DA440" s="496"/>
      <c r="DB440" s="496"/>
      <c r="DC440" s="496"/>
      <c r="DD440" s="496"/>
      <c r="DE440" s="496"/>
      <c r="DF440" s="496"/>
      <c r="DG440" s="496"/>
      <c r="DH440" s="496"/>
      <c r="DI440" s="496"/>
      <c r="DJ440" s="496"/>
      <c r="DK440" s="496"/>
      <c r="DL440" s="496"/>
      <c r="DM440" s="496"/>
      <c r="DN440" s="496"/>
      <c r="DO440" s="496"/>
      <c r="DP440" s="496"/>
      <c r="DQ440" s="496"/>
      <c r="DR440" s="496"/>
      <c r="DS440" s="496"/>
      <c r="DT440" s="496"/>
      <c r="DU440" s="496"/>
      <c r="DV440" s="496"/>
      <c r="DW440" s="496"/>
      <c r="DX440" s="496"/>
      <c r="DY440" s="496"/>
      <c r="DZ440" s="496"/>
      <c r="EA440" s="496"/>
      <c r="EB440" s="496"/>
      <c r="EC440" s="496"/>
      <c r="ED440" s="496"/>
      <c r="EE440" s="496"/>
      <c r="EF440" s="496"/>
      <c r="EG440" s="496"/>
      <c r="EH440" s="496"/>
      <c r="EI440" s="496"/>
      <c r="EJ440" s="496"/>
      <c r="EK440" s="496"/>
      <c r="EL440" s="496"/>
      <c r="EM440" s="496"/>
      <c r="EN440" s="496"/>
      <c r="EO440" s="496"/>
      <c r="EP440" s="496"/>
      <c r="EQ440" s="496"/>
      <c r="ER440" s="496"/>
      <c r="ES440" s="496"/>
      <c r="ET440" s="496"/>
      <c r="EU440" s="496"/>
      <c r="EV440" s="496"/>
      <c r="EW440" s="496"/>
      <c r="EX440" s="496"/>
      <c r="EY440" s="496"/>
      <c r="EZ440" s="496"/>
      <c r="FA440" s="496"/>
      <c r="FB440" s="496"/>
      <c r="FC440" s="496"/>
      <c r="FD440" s="496"/>
      <c r="FE440" s="496"/>
      <c r="FF440" s="496"/>
      <c r="FG440" s="496"/>
      <c r="FH440" s="496"/>
      <c r="FI440" s="496"/>
      <c r="FJ440" s="496"/>
      <c r="FK440" s="496"/>
      <c r="FL440" s="496"/>
      <c r="FM440" s="496"/>
      <c r="FN440" s="496"/>
      <c r="FO440" s="496"/>
      <c r="FP440" s="496"/>
      <c r="FQ440" s="496"/>
      <c r="FR440" s="496"/>
      <c r="FS440" s="496"/>
      <c r="FT440" s="496"/>
      <c r="FU440" s="496"/>
      <c r="FV440" s="496"/>
      <c r="FW440" s="496"/>
      <c r="FX440" s="496"/>
      <c r="FY440" s="496"/>
      <c r="FZ440" s="496"/>
      <c r="GA440" s="496"/>
      <c r="GB440" s="496"/>
      <c r="GC440" s="496"/>
      <c r="GD440" s="496"/>
      <c r="GE440" s="496"/>
      <c r="GF440" s="496"/>
      <c r="GG440" s="496"/>
      <c r="GH440" s="496"/>
      <c r="GI440" s="496"/>
      <c r="GJ440" s="496"/>
      <c r="GK440" s="496"/>
      <c r="GL440" s="496"/>
      <c r="GM440" s="496"/>
      <c r="GN440" s="496"/>
      <c r="GO440" s="496"/>
      <c r="GP440" s="496"/>
      <c r="GQ440" s="496"/>
      <c r="GR440" s="496"/>
      <c r="GS440" s="496"/>
      <c r="GT440" s="496"/>
      <c r="GU440" s="496"/>
      <c r="GV440" s="496"/>
      <c r="GW440" s="496"/>
      <c r="GX440" s="496"/>
      <c r="GY440" s="496"/>
      <c r="GZ440" s="496"/>
      <c r="HA440" s="496"/>
      <c r="HB440" s="496"/>
      <c r="HC440" s="496"/>
      <c r="HD440" s="496"/>
      <c r="HE440" s="496"/>
      <c r="HF440" s="496"/>
      <c r="HG440" s="496"/>
      <c r="HH440" s="496"/>
      <c r="HI440" s="496"/>
      <c r="HJ440" s="496"/>
      <c r="HK440" s="496"/>
      <c r="HL440" s="496"/>
      <c r="HM440" s="496"/>
      <c r="HN440" s="496"/>
      <c r="HO440" s="496"/>
      <c r="HP440" s="496"/>
      <c r="HQ440" s="496"/>
      <c r="HR440" s="496"/>
      <c r="HS440" s="496"/>
      <c r="HT440" s="496"/>
      <c r="HU440" s="496"/>
      <c r="HV440" s="496"/>
      <c r="HW440" s="496"/>
      <c r="HX440" s="496"/>
      <c r="HY440" s="496"/>
      <c r="HZ440" s="496"/>
      <c r="IA440" s="496"/>
      <c r="IB440" s="496"/>
      <c r="IC440" s="496"/>
      <c r="ID440" s="496"/>
      <c r="IE440" s="496"/>
      <c r="IF440" s="496"/>
      <c r="IG440" s="496"/>
      <c r="IH440" s="496"/>
      <c r="II440" s="496"/>
      <c r="IJ440" s="496"/>
      <c r="IK440" s="496"/>
      <c r="IL440" s="496"/>
      <c r="IM440" s="496"/>
      <c r="IN440" s="496"/>
      <c r="IO440" s="496"/>
      <c r="IP440" s="496"/>
      <c r="IQ440" s="496"/>
      <c r="IR440" s="496"/>
      <c r="IS440" s="496"/>
      <c r="IT440" s="496"/>
      <c r="IU440" s="496"/>
      <c r="IV440" s="496"/>
      <c r="IW440" s="496"/>
    </row>
    <row r="441" customFormat="false" ht="12.75" hidden="false" customHeight="false" outlineLevel="1" collapsed="false">
      <c r="A441" s="477"/>
      <c r="B441" s="503"/>
      <c r="C441" s="503"/>
      <c r="D441" s="503"/>
      <c r="E441" s="503"/>
      <c r="F441" s="503"/>
      <c r="G441" s="503"/>
      <c r="H441" s="503"/>
      <c r="I441" s="503"/>
      <c r="J441" s="503"/>
      <c r="K441" s="503"/>
      <c r="L441" s="503"/>
      <c r="M441" s="503"/>
      <c r="N441" s="503"/>
      <c r="O441" s="503"/>
      <c r="P441" s="503"/>
      <c r="Q441" s="503"/>
      <c r="R441" s="503"/>
      <c r="S441" s="503"/>
      <c r="T441" s="503"/>
      <c r="U441" s="503"/>
      <c r="V441" s="496"/>
      <c r="W441" s="496"/>
      <c r="X441" s="496"/>
      <c r="Y441" s="496"/>
      <c r="Z441" s="496"/>
      <c r="AA441" s="496"/>
      <c r="AB441" s="496"/>
      <c r="AC441" s="496"/>
      <c r="AD441" s="496"/>
      <c r="AE441" s="496"/>
      <c r="AF441" s="496"/>
      <c r="AG441" s="496"/>
      <c r="AH441" s="496"/>
      <c r="AI441" s="496"/>
      <c r="AJ441" s="496"/>
      <c r="AK441" s="496"/>
      <c r="AL441" s="496"/>
      <c r="AM441" s="496"/>
      <c r="AN441" s="496"/>
      <c r="AO441" s="496"/>
      <c r="AP441" s="496"/>
      <c r="AQ441" s="496"/>
      <c r="AR441" s="496"/>
      <c r="AS441" s="496"/>
      <c r="AT441" s="496"/>
      <c r="AU441" s="496"/>
      <c r="AV441" s="496"/>
      <c r="AW441" s="496"/>
      <c r="AX441" s="496"/>
      <c r="AY441" s="496"/>
      <c r="AZ441" s="496"/>
      <c r="BA441" s="496"/>
      <c r="BB441" s="496"/>
      <c r="BC441" s="496"/>
      <c r="BD441" s="496"/>
      <c r="BE441" s="496"/>
      <c r="BF441" s="496"/>
      <c r="BG441" s="496"/>
      <c r="BH441" s="496"/>
      <c r="BI441" s="496"/>
      <c r="BJ441" s="496"/>
      <c r="BK441" s="496"/>
      <c r="BL441" s="496"/>
      <c r="BM441" s="496"/>
      <c r="BN441" s="496"/>
      <c r="BO441" s="496"/>
      <c r="BP441" s="496"/>
      <c r="BQ441" s="496"/>
      <c r="BR441" s="496"/>
      <c r="BS441" s="496"/>
      <c r="BT441" s="496"/>
      <c r="BU441" s="496"/>
      <c r="BV441" s="496"/>
      <c r="BW441" s="496"/>
      <c r="BX441" s="496"/>
      <c r="BY441" s="496"/>
      <c r="BZ441" s="496"/>
      <c r="CA441" s="496"/>
      <c r="CB441" s="496"/>
      <c r="CC441" s="496"/>
      <c r="CD441" s="496"/>
      <c r="CE441" s="496"/>
      <c r="CF441" s="496"/>
      <c r="CG441" s="496"/>
      <c r="CH441" s="496"/>
      <c r="CI441" s="496"/>
      <c r="CJ441" s="496"/>
      <c r="CK441" s="496"/>
      <c r="CL441" s="496"/>
      <c r="CM441" s="496"/>
      <c r="CN441" s="496"/>
      <c r="CO441" s="496"/>
      <c r="CP441" s="496"/>
      <c r="CQ441" s="496"/>
      <c r="CR441" s="496"/>
      <c r="CS441" s="496"/>
      <c r="CT441" s="496"/>
      <c r="CU441" s="496"/>
      <c r="CV441" s="496"/>
      <c r="CW441" s="496"/>
      <c r="CX441" s="496"/>
      <c r="CY441" s="496"/>
      <c r="CZ441" s="496"/>
      <c r="DA441" s="496"/>
      <c r="DB441" s="496"/>
      <c r="DC441" s="496"/>
      <c r="DD441" s="496"/>
      <c r="DE441" s="496"/>
      <c r="DF441" s="496"/>
      <c r="DG441" s="496"/>
      <c r="DH441" s="496"/>
      <c r="DI441" s="496"/>
      <c r="DJ441" s="496"/>
      <c r="DK441" s="496"/>
      <c r="DL441" s="496"/>
      <c r="DM441" s="496"/>
      <c r="DN441" s="496"/>
      <c r="DO441" s="496"/>
      <c r="DP441" s="496"/>
      <c r="DQ441" s="496"/>
      <c r="DR441" s="496"/>
      <c r="DS441" s="496"/>
      <c r="DT441" s="496"/>
      <c r="DU441" s="496"/>
      <c r="DV441" s="496"/>
      <c r="DW441" s="496"/>
      <c r="DX441" s="496"/>
      <c r="DY441" s="496"/>
      <c r="DZ441" s="496"/>
      <c r="EA441" s="496"/>
      <c r="EB441" s="496"/>
      <c r="EC441" s="496"/>
      <c r="ED441" s="496"/>
      <c r="EE441" s="496"/>
      <c r="EF441" s="496"/>
      <c r="EG441" s="496"/>
      <c r="EH441" s="496"/>
      <c r="EI441" s="496"/>
      <c r="EJ441" s="496"/>
      <c r="EK441" s="496"/>
      <c r="EL441" s="496"/>
      <c r="EM441" s="496"/>
      <c r="EN441" s="496"/>
      <c r="EO441" s="496"/>
      <c r="EP441" s="496"/>
      <c r="EQ441" s="496"/>
      <c r="ER441" s="496"/>
      <c r="ES441" s="496"/>
      <c r="ET441" s="496"/>
      <c r="EU441" s="496"/>
      <c r="EV441" s="496"/>
      <c r="EW441" s="496"/>
      <c r="EX441" s="496"/>
      <c r="EY441" s="496"/>
      <c r="EZ441" s="496"/>
      <c r="FA441" s="496"/>
      <c r="FB441" s="496"/>
      <c r="FC441" s="496"/>
      <c r="FD441" s="496"/>
      <c r="FE441" s="496"/>
      <c r="FF441" s="496"/>
      <c r="FG441" s="496"/>
      <c r="FH441" s="496"/>
      <c r="FI441" s="496"/>
      <c r="FJ441" s="496"/>
      <c r="FK441" s="496"/>
      <c r="FL441" s="496"/>
      <c r="FM441" s="496"/>
      <c r="FN441" s="496"/>
      <c r="FO441" s="496"/>
      <c r="FP441" s="496"/>
      <c r="FQ441" s="496"/>
      <c r="FR441" s="496"/>
      <c r="FS441" s="496"/>
      <c r="FT441" s="496"/>
      <c r="FU441" s="496"/>
      <c r="FV441" s="496"/>
      <c r="FW441" s="496"/>
      <c r="FX441" s="496"/>
      <c r="FY441" s="496"/>
      <c r="FZ441" s="496"/>
      <c r="GA441" s="496"/>
      <c r="GB441" s="496"/>
      <c r="GC441" s="496"/>
      <c r="GD441" s="496"/>
      <c r="GE441" s="496"/>
      <c r="GF441" s="496"/>
      <c r="GG441" s="496"/>
      <c r="GH441" s="496"/>
      <c r="GI441" s="496"/>
      <c r="GJ441" s="496"/>
      <c r="GK441" s="496"/>
      <c r="GL441" s="496"/>
      <c r="GM441" s="496"/>
      <c r="GN441" s="496"/>
      <c r="GO441" s="496"/>
      <c r="GP441" s="496"/>
      <c r="GQ441" s="496"/>
      <c r="GR441" s="496"/>
      <c r="GS441" s="496"/>
      <c r="GT441" s="496"/>
      <c r="GU441" s="496"/>
      <c r="GV441" s="496"/>
      <c r="GW441" s="496"/>
      <c r="GX441" s="496"/>
      <c r="GY441" s="496"/>
      <c r="GZ441" s="496"/>
      <c r="HA441" s="496"/>
      <c r="HB441" s="496"/>
      <c r="HC441" s="496"/>
      <c r="HD441" s="496"/>
      <c r="HE441" s="496"/>
      <c r="HF441" s="496"/>
      <c r="HG441" s="496"/>
      <c r="HH441" s="496"/>
      <c r="HI441" s="496"/>
      <c r="HJ441" s="496"/>
      <c r="HK441" s="496"/>
      <c r="HL441" s="496"/>
      <c r="HM441" s="496"/>
      <c r="HN441" s="496"/>
      <c r="HO441" s="496"/>
      <c r="HP441" s="496"/>
      <c r="HQ441" s="496"/>
      <c r="HR441" s="496"/>
      <c r="HS441" s="496"/>
      <c r="HT441" s="496"/>
      <c r="HU441" s="496"/>
      <c r="HV441" s="496"/>
      <c r="HW441" s="496"/>
      <c r="HX441" s="496"/>
      <c r="HY441" s="496"/>
      <c r="HZ441" s="496"/>
      <c r="IA441" s="496"/>
      <c r="IB441" s="496"/>
      <c r="IC441" s="496"/>
      <c r="ID441" s="496"/>
      <c r="IE441" s="496"/>
      <c r="IF441" s="496"/>
      <c r="IG441" s="496"/>
      <c r="IH441" s="496"/>
      <c r="II441" s="496"/>
      <c r="IJ441" s="496"/>
      <c r="IK441" s="496"/>
      <c r="IL441" s="496"/>
      <c r="IM441" s="496"/>
      <c r="IN441" s="496"/>
      <c r="IO441" s="496"/>
      <c r="IP441" s="496"/>
      <c r="IQ441" s="496"/>
      <c r="IR441" s="496"/>
      <c r="IS441" s="496"/>
      <c r="IT441" s="496"/>
      <c r="IU441" s="496"/>
      <c r="IV441" s="496"/>
      <c r="IW441" s="496"/>
    </row>
    <row r="442" customFormat="false" ht="12.75" hidden="false" customHeight="false" outlineLevel="1" collapsed="false">
      <c r="A442" s="504"/>
      <c r="B442" s="503"/>
      <c r="C442" s="503"/>
      <c r="D442" s="503"/>
      <c r="E442" s="503"/>
      <c r="F442" s="503"/>
      <c r="G442" s="503"/>
      <c r="H442" s="503"/>
      <c r="I442" s="503"/>
      <c r="J442" s="503"/>
      <c r="K442" s="503"/>
      <c r="L442" s="503"/>
      <c r="M442" s="503"/>
      <c r="N442" s="503"/>
      <c r="O442" s="503"/>
      <c r="P442" s="503"/>
      <c r="Q442" s="503"/>
      <c r="R442" s="503"/>
      <c r="S442" s="503"/>
      <c r="T442" s="503"/>
      <c r="U442" s="503"/>
      <c r="V442" s="496"/>
      <c r="W442" s="496"/>
      <c r="X442" s="496"/>
      <c r="Y442" s="496"/>
      <c r="Z442" s="496"/>
      <c r="AA442" s="496"/>
      <c r="AB442" s="496"/>
      <c r="AC442" s="496"/>
      <c r="AD442" s="496"/>
      <c r="AE442" s="496"/>
      <c r="AF442" s="496"/>
      <c r="AG442" s="496"/>
      <c r="AH442" s="496"/>
      <c r="AI442" s="496"/>
      <c r="AJ442" s="496"/>
      <c r="AK442" s="496"/>
      <c r="AL442" s="496"/>
      <c r="AM442" s="496"/>
      <c r="AN442" s="496"/>
      <c r="AO442" s="496"/>
      <c r="AP442" s="496"/>
      <c r="AQ442" s="496"/>
      <c r="AR442" s="496"/>
      <c r="AS442" s="496"/>
      <c r="AT442" s="496"/>
      <c r="AU442" s="496"/>
      <c r="AV442" s="496"/>
      <c r="AW442" s="496"/>
      <c r="AX442" s="496"/>
      <c r="AY442" s="496"/>
      <c r="AZ442" s="496"/>
      <c r="BA442" s="496"/>
      <c r="BB442" s="496"/>
      <c r="BC442" s="496"/>
      <c r="BD442" s="496"/>
      <c r="BE442" s="496"/>
      <c r="BF442" s="496"/>
      <c r="BG442" s="496"/>
      <c r="BH442" s="496"/>
      <c r="BI442" s="496"/>
      <c r="BJ442" s="496"/>
      <c r="BK442" s="496"/>
      <c r="BL442" s="496"/>
      <c r="BM442" s="496"/>
      <c r="BN442" s="496"/>
      <c r="BO442" s="496"/>
      <c r="BP442" s="496"/>
      <c r="BQ442" s="496"/>
      <c r="BR442" s="496"/>
      <c r="BS442" s="496"/>
      <c r="BT442" s="496"/>
      <c r="BU442" s="496"/>
      <c r="BV442" s="496"/>
      <c r="BW442" s="496"/>
      <c r="BX442" s="496"/>
      <c r="BY442" s="496"/>
      <c r="BZ442" s="496"/>
      <c r="CA442" s="496"/>
      <c r="CB442" s="496"/>
      <c r="CC442" s="496"/>
      <c r="CD442" s="496"/>
      <c r="CE442" s="496"/>
      <c r="CF442" s="496"/>
      <c r="CG442" s="496"/>
      <c r="CH442" s="496"/>
      <c r="CI442" s="496"/>
      <c r="CJ442" s="496"/>
      <c r="CK442" s="496"/>
      <c r="CL442" s="496"/>
      <c r="CM442" s="496"/>
      <c r="CN442" s="496"/>
      <c r="CO442" s="496"/>
      <c r="CP442" s="496"/>
      <c r="CQ442" s="496"/>
      <c r="CR442" s="496"/>
      <c r="CS442" s="496"/>
      <c r="CT442" s="496"/>
      <c r="CU442" s="496"/>
      <c r="CV442" s="496"/>
      <c r="CW442" s="496"/>
      <c r="CX442" s="496"/>
      <c r="CY442" s="496"/>
      <c r="CZ442" s="496"/>
      <c r="DA442" s="496"/>
      <c r="DB442" s="496"/>
      <c r="DC442" s="496"/>
      <c r="DD442" s="496"/>
      <c r="DE442" s="496"/>
      <c r="DF442" s="496"/>
      <c r="DG442" s="496"/>
      <c r="DH442" s="496"/>
      <c r="DI442" s="496"/>
      <c r="DJ442" s="496"/>
      <c r="DK442" s="496"/>
      <c r="DL442" s="496"/>
      <c r="DM442" s="496"/>
      <c r="DN442" s="496"/>
      <c r="DO442" s="496"/>
      <c r="DP442" s="496"/>
      <c r="DQ442" s="496"/>
      <c r="DR442" s="496"/>
      <c r="DS442" s="496"/>
      <c r="DT442" s="496"/>
      <c r="DU442" s="496"/>
      <c r="DV442" s="496"/>
      <c r="DW442" s="496"/>
      <c r="DX442" s="496"/>
      <c r="DY442" s="496"/>
      <c r="DZ442" s="496"/>
      <c r="EA442" s="496"/>
      <c r="EB442" s="496"/>
      <c r="EC442" s="496"/>
      <c r="ED442" s="496"/>
      <c r="EE442" s="496"/>
      <c r="EF442" s="496"/>
      <c r="EG442" s="496"/>
      <c r="EH442" s="496"/>
      <c r="EI442" s="496"/>
      <c r="EJ442" s="496"/>
      <c r="EK442" s="496"/>
      <c r="EL442" s="496"/>
      <c r="EM442" s="496"/>
      <c r="EN442" s="496"/>
      <c r="EO442" s="496"/>
      <c r="EP442" s="496"/>
      <c r="EQ442" s="496"/>
      <c r="ER442" s="496"/>
      <c r="ES442" s="496"/>
      <c r="ET442" s="496"/>
      <c r="EU442" s="496"/>
      <c r="EV442" s="496"/>
      <c r="EW442" s="496"/>
      <c r="EX442" s="496"/>
      <c r="EY442" s="496"/>
      <c r="EZ442" s="496"/>
      <c r="FA442" s="496"/>
      <c r="FB442" s="496"/>
      <c r="FC442" s="496"/>
      <c r="FD442" s="496"/>
      <c r="FE442" s="496"/>
      <c r="FF442" s="496"/>
      <c r="FG442" s="496"/>
      <c r="FH442" s="496"/>
      <c r="FI442" s="496"/>
      <c r="FJ442" s="496"/>
      <c r="FK442" s="496"/>
      <c r="FL442" s="496"/>
      <c r="FM442" s="496"/>
      <c r="FN442" s="496"/>
      <c r="FO442" s="496"/>
      <c r="FP442" s="496"/>
      <c r="FQ442" s="496"/>
      <c r="FR442" s="496"/>
      <c r="FS442" s="496"/>
      <c r="FT442" s="496"/>
      <c r="FU442" s="496"/>
      <c r="FV442" s="496"/>
      <c r="FW442" s="496"/>
      <c r="FX442" s="496"/>
      <c r="FY442" s="496"/>
      <c r="FZ442" s="496"/>
      <c r="GA442" s="496"/>
      <c r="GB442" s="496"/>
      <c r="GC442" s="496"/>
      <c r="GD442" s="496"/>
      <c r="GE442" s="496"/>
      <c r="GF442" s="496"/>
      <c r="GG442" s="496"/>
      <c r="GH442" s="496"/>
      <c r="GI442" s="496"/>
      <c r="GJ442" s="496"/>
      <c r="GK442" s="496"/>
      <c r="GL442" s="496"/>
      <c r="GM442" s="496"/>
      <c r="GN442" s="496"/>
      <c r="GO442" s="496"/>
      <c r="GP442" s="496"/>
      <c r="GQ442" s="496"/>
      <c r="GR442" s="496"/>
      <c r="GS442" s="496"/>
      <c r="GT442" s="496"/>
      <c r="GU442" s="496"/>
      <c r="GV442" s="496"/>
      <c r="GW442" s="496"/>
      <c r="GX442" s="496"/>
      <c r="GY442" s="496"/>
      <c r="GZ442" s="496"/>
      <c r="HA442" s="496"/>
      <c r="HB442" s="496"/>
      <c r="HC442" s="496"/>
      <c r="HD442" s="496"/>
      <c r="HE442" s="496"/>
      <c r="HF442" s="496"/>
      <c r="HG442" s="496"/>
      <c r="HH442" s="496"/>
      <c r="HI442" s="496"/>
      <c r="HJ442" s="496"/>
      <c r="HK442" s="496"/>
      <c r="HL442" s="496"/>
      <c r="HM442" s="496"/>
      <c r="HN442" s="496"/>
      <c r="HO442" s="496"/>
      <c r="HP442" s="496"/>
      <c r="HQ442" s="496"/>
      <c r="HR442" s="496"/>
      <c r="HS442" s="496"/>
      <c r="HT442" s="496"/>
      <c r="HU442" s="496"/>
      <c r="HV442" s="496"/>
      <c r="HW442" s="496"/>
      <c r="HX442" s="496"/>
      <c r="HY442" s="496"/>
      <c r="HZ442" s="496"/>
      <c r="IA442" s="496"/>
      <c r="IB442" s="496"/>
      <c r="IC442" s="496"/>
      <c r="ID442" s="496"/>
      <c r="IE442" s="496"/>
      <c r="IF442" s="496"/>
      <c r="IG442" s="496"/>
      <c r="IH442" s="496"/>
      <c r="II442" s="496"/>
      <c r="IJ442" s="496"/>
      <c r="IK442" s="496"/>
      <c r="IL442" s="496"/>
      <c r="IM442" s="496"/>
      <c r="IN442" s="496"/>
      <c r="IO442" s="496"/>
      <c r="IP442" s="496"/>
      <c r="IQ442" s="496"/>
      <c r="IR442" s="496"/>
      <c r="IS442" s="496"/>
      <c r="IT442" s="496"/>
      <c r="IU442" s="496"/>
      <c r="IV442" s="496"/>
      <c r="IW442" s="496"/>
    </row>
    <row r="443" customFormat="false" ht="12.75" hidden="false" customHeight="false" outlineLevel="1" collapsed="false">
      <c r="A443" s="504"/>
      <c r="B443" s="503"/>
      <c r="C443" s="503"/>
      <c r="D443" s="503"/>
      <c r="E443" s="503"/>
      <c r="F443" s="503"/>
      <c r="G443" s="503"/>
      <c r="H443" s="503"/>
      <c r="I443" s="503"/>
      <c r="J443" s="503"/>
      <c r="K443" s="503"/>
      <c r="L443" s="503"/>
      <c r="M443" s="503"/>
      <c r="N443" s="503"/>
      <c r="O443" s="503"/>
      <c r="P443" s="503"/>
      <c r="Q443" s="503"/>
      <c r="R443" s="503"/>
      <c r="S443" s="503"/>
      <c r="T443" s="503"/>
      <c r="U443" s="503"/>
      <c r="V443" s="496"/>
      <c r="W443" s="496"/>
      <c r="X443" s="496"/>
      <c r="Y443" s="496"/>
      <c r="Z443" s="496"/>
      <c r="AA443" s="496"/>
      <c r="AB443" s="496"/>
      <c r="AC443" s="496"/>
      <c r="AD443" s="496"/>
      <c r="AE443" s="496"/>
      <c r="AF443" s="496"/>
      <c r="AG443" s="496"/>
      <c r="AH443" s="496"/>
      <c r="AI443" s="496"/>
      <c r="AJ443" s="496"/>
      <c r="AK443" s="496"/>
      <c r="AL443" s="496"/>
      <c r="AM443" s="496"/>
      <c r="AN443" s="496"/>
      <c r="AO443" s="496"/>
      <c r="AP443" s="496"/>
      <c r="AQ443" s="496"/>
      <c r="AR443" s="496"/>
      <c r="AS443" s="496"/>
      <c r="AT443" s="496"/>
      <c r="AU443" s="496"/>
      <c r="AV443" s="496"/>
      <c r="AW443" s="496"/>
      <c r="AX443" s="496"/>
      <c r="AY443" s="496"/>
      <c r="AZ443" s="496"/>
      <c r="BA443" s="496"/>
      <c r="BB443" s="496"/>
      <c r="BC443" s="496"/>
      <c r="BD443" s="496"/>
      <c r="BE443" s="496"/>
      <c r="BF443" s="496"/>
      <c r="BG443" s="496"/>
      <c r="BH443" s="496"/>
      <c r="BI443" s="496"/>
      <c r="BJ443" s="496"/>
      <c r="BK443" s="496"/>
      <c r="BL443" s="496"/>
      <c r="BM443" s="496"/>
      <c r="BN443" s="496"/>
      <c r="BO443" s="496"/>
      <c r="BP443" s="496"/>
      <c r="BQ443" s="496"/>
      <c r="BR443" s="496"/>
      <c r="BS443" s="496"/>
      <c r="BT443" s="496"/>
      <c r="BU443" s="496"/>
      <c r="BV443" s="496"/>
      <c r="BW443" s="496"/>
      <c r="BX443" s="496"/>
      <c r="BY443" s="496"/>
      <c r="BZ443" s="496"/>
      <c r="CA443" s="496"/>
      <c r="CB443" s="496"/>
      <c r="CC443" s="496"/>
      <c r="CD443" s="496"/>
      <c r="CE443" s="496"/>
      <c r="CF443" s="496"/>
      <c r="CG443" s="496"/>
      <c r="CH443" s="496"/>
      <c r="CI443" s="496"/>
      <c r="CJ443" s="496"/>
      <c r="CK443" s="496"/>
      <c r="CL443" s="496"/>
      <c r="CM443" s="496"/>
      <c r="CN443" s="496"/>
      <c r="CO443" s="496"/>
      <c r="CP443" s="496"/>
      <c r="CQ443" s="496"/>
      <c r="CR443" s="496"/>
      <c r="CS443" s="496"/>
      <c r="CT443" s="496"/>
      <c r="CU443" s="496"/>
      <c r="CV443" s="496"/>
      <c r="CW443" s="496"/>
      <c r="CX443" s="496"/>
      <c r="CY443" s="496"/>
      <c r="CZ443" s="496"/>
      <c r="DA443" s="496"/>
      <c r="DB443" s="496"/>
      <c r="DC443" s="496"/>
      <c r="DD443" s="496"/>
      <c r="DE443" s="496"/>
      <c r="DF443" s="496"/>
      <c r="DG443" s="496"/>
      <c r="DH443" s="496"/>
      <c r="DI443" s="496"/>
      <c r="DJ443" s="496"/>
      <c r="DK443" s="496"/>
      <c r="DL443" s="496"/>
      <c r="DM443" s="496"/>
      <c r="DN443" s="496"/>
      <c r="DO443" s="496"/>
      <c r="DP443" s="496"/>
      <c r="DQ443" s="496"/>
      <c r="DR443" s="496"/>
      <c r="DS443" s="496"/>
      <c r="DT443" s="496"/>
      <c r="DU443" s="496"/>
      <c r="DV443" s="496"/>
      <c r="DW443" s="496"/>
      <c r="DX443" s="496"/>
      <c r="DY443" s="496"/>
      <c r="DZ443" s="496"/>
      <c r="EA443" s="496"/>
      <c r="EB443" s="496"/>
      <c r="EC443" s="496"/>
      <c r="ED443" s="496"/>
      <c r="EE443" s="496"/>
      <c r="EF443" s="496"/>
      <c r="EG443" s="496"/>
      <c r="EH443" s="496"/>
      <c r="EI443" s="496"/>
      <c r="EJ443" s="496"/>
      <c r="EK443" s="496"/>
      <c r="EL443" s="496"/>
      <c r="EM443" s="496"/>
      <c r="EN443" s="496"/>
      <c r="EO443" s="496"/>
      <c r="EP443" s="496"/>
      <c r="EQ443" s="496"/>
      <c r="ER443" s="496"/>
      <c r="ES443" s="496"/>
      <c r="ET443" s="496"/>
      <c r="EU443" s="496"/>
      <c r="EV443" s="496"/>
      <c r="EW443" s="496"/>
      <c r="EX443" s="496"/>
      <c r="EY443" s="496"/>
      <c r="EZ443" s="496"/>
      <c r="FA443" s="496"/>
      <c r="FB443" s="496"/>
      <c r="FC443" s="496"/>
      <c r="FD443" s="496"/>
      <c r="FE443" s="496"/>
      <c r="FF443" s="496"/>
      <c r="FG443" s="496"/>
      <c r="FH443" s="496"/>
      <c r="FI443" s="496"/>
      <c r="FJ443" s="496"/>
      <c r="FK443" s="496"/>
      <c r="FL443" s="496"/>
      <c r="FM443" s="496"/>
      <c r="FN443" s="496"/>
      <c r="FO443" s="496"/>
      <c r="FP443" s="496"/>
      <c r="FQ443" s="496"/>
      <c r="FR443" s="496"/>
      <c r="FS443" s="496"/>
      <c r="FT443" s="496"/>
      <c r="FU443" s="496"/>
      <c r="FV443" s="496"/>
      <c r="FW443" s="496"/>
      <c r="FX443" s="496"/>
      <c r="FY443" s="496"/>
      <c r="FZ443" s="496"/>
      <c r="GA443" s="496"/>
      <c r="GB443" s="496"/>
      <c r="GC443" s="496"/>
      <c r="GD443" s="496"/>
      <c r="GE443" s="496"/>
      <c r="GF443" s="496"/>
      <c r="GG443" s="496"/>
      <c r="GH443" s="496"/>
      <c r="GI443" s="496"/>
      <c r="GJ443" s="496"/>
      <c r="GK443" s="496"/>
      <c r="GL443" s="496"/>
      <c r="GM443" s="496"/>
      <c r="GN443" s="496"/>
      <c r="GO443" s="496"/>
      <c r="GP443" s="496"/>
      <c r="GQ443" s="496"/>
      <c r="GR443" s="496"/>
      <c r="GS443" s="496"/>
      <c r="GT443" s="496"/>
      <c r="GU443" s="496"/>
      <c r="GV443" s="496"/>
      <c r="GW443" s="496"/>
      <c r="GX443" s="496"/>
      <c r="GY443" s="496"/>
      <c r="GZ443" s="496"/>
      <c r="HA443" s="496"/>
      <c r="HB443" s="496"/>
      <c r="HC443" s="496"/>
      <c r="HD443" s="496"/>
      <c r="HE443" s="496"/>
      <c r="HF443" s="496"/>
      <c r="HG443" s="496"/>
      <c r="HH443" s="496"/>
      <c r="HI443" s="496"/>
      <c r="HJ443" s="496"/>
      <c r="HK443" s="496"/>
      <c r="HL443" s="496"/>
      <c r="HM443" s="496"/>
      <c r="HN443" s="496"/>
      <c r="HO443" s="496"/>
      <c r="HP443" s="496"/>
      <c r="HQ443" s="496"/>
      <c r="HR443" s="496"/>
      <c r="HS443" s="496"/>
      <c r="HT443" s="496"/>
      <c r="HU443" s="496"/>
      <c r="HV443" s="496"/>
      <c r="HW443" s="496"/>
      <c r="HX443" s="496"/>
      <c r="HY443" s="496"/>
      <c r="HZ443" s="496"/>
      <c r="IA443" s="496"/>
      <c r="IB443" s="496"/>
      <c r="IC443" s="496"/>
      <c r="ID443" s="496"/>
      <c r="IE443" s="496"/>
      <c r="IF443" s="496"/>
      <c r="IG443" s="496"/>
      <c r="IH443" s="496"/>
      <c r="II443" s="496"/>
      <c r="IJ443" s="496"/>
      <c r="IK443" s="496"/>
      <c r="IL443" s="496"/>
      <c r="IM443" s="496"/>
      <c r="IN443" s="496"/>
      <c r="IO443" s="496"/>
      <c r="IP443" s="496"/>
      <c r="IQ443" s="496"/>
      <c r="IR443" s="496"/>
      <c r="IS443" s="496"/>
      <c r="IT443" s="496"/>
      <c r="IU443" s="496"/>
      <c r="IV443" s="496"/>
      <c r="IW443" s="496"/>
    </row>
    <row r="444" customFormat="false" ht="12.75" hidden="false" customHeight="false" outlineLevel="1" collapsed="false">
      <c r="A444" s="504"/>
      <c r="B444" s="503"/>
      <c r="C444" s="503"/>
      <c r="D444" s="503"/>
      <c r="E444" s="503"/>
      <c r="F444" s="503"/>
      <c r="G444" s="503"/>
      <c r="H444" s="503"/>
      <c r="I444" s="503"/>
      <c r="J444" s="503"/>
      <c r="K444" s="503"/>
      <c r="L444" s="503"/>
      <c r="M444" s="503"/>
      <c r="N444" s="503"/>
      <c r="O444" s="503"/>
      <c r="P444" s="503"/>
      <c r="Q444" s="503"/>
      <c r="R444" s="503"/>
      <c r="S444" s="503"/>
      <c r="T444" s="503"/>
      <c r="U444" s="503"/>
      <c r="V444" s="496"/>
      <c r="W444" s="496"/>
      <c r="X444" s="496"/>
      <c r="Y444" s="496"/>
      <c r="Z444" s="496"/>
      <c r="AA444" s="496"/>
      <c r="AB444" s="496"/>
      <c r="AC444" s="496"/>
      <c r="AD444" s="496"/>
      <c r="AE444" s="496"/>
      <c r="AF444" s="496"/>
      <c r="AG444" s="496"/>
      <c r="AH444" s="496"/>
      <c r="AI444" s="496"/>
      <c r="AJ444" s="496"/>
      <c r="AK444" s="496"/>
      <c r="AL444" s="496"/>
      <c r="AM444" s="496"/>
      <c r="AN444" s="496"/>
      <c r="AO444" s="496"/>
      <c r="AP444" s="496"/>
      <c r="AQ444" s="496"/>
      <c r="AR444" s="496"/>
      <c r="AS444" s="496"/>
      <c r="AT444" s="496"/>
      <c r="AU444" s="496"/>
      <c r="AV444" s="496"/>
      <c r="AW444" s="496"/>
      <c r="AX444" s="496"/>
      <c r="AY444" s="496"/>
      <c r="AZ444" s="496"/>
      <c r="BA444" s="496"/>
      <c r="BB444" s="496"/>
      <c r="BC444" s="496"/>
      <c r="BD444" s="496"/>
      <c r="BE444" s="496"/>
      <c r="BF444" s="496"/>
      <c r="BG444" s="496"/>
      <c r="BH444" s="496"/>
      <c r="BI444" s="496"/>
      <c r="BJ444" s="496"/>
      <c r="BK444" s="496"/>
      <c r="BL444" s="496"/>
      <c r="BM444" s="496"/>
      <c r="BN444" s="496"/>
      <c r="BO444" s="496"/>
      <c r="BP444" s="496"/>
      <c r="BQ444" s="496"/>
      <c r="BR444" s="496"/>
      <c r="BS444" s="496"/>
      <c r="BT444" s="496"/>
      <c r="BU444" s="496"/>
      <c r="BV444" s="496"/>
      <c r="BW444" s="496"/>
      <c r="BX444" s="496"/>
      <c r="BY444" s="496"/>
      <c r="BZ444" s="496"/>
      <c r="CA444" s="496"/>
      <c r="CB444" s="496"/>
      <c r="CC444" s="496"/>
      <c r="CD444" s="496"/>
      <c r="CE444" s="496"/>
      <c r="CF444" s="496"/>
      <c r="CG444" s="496"/>
      <c r="CH444" s="496"/>
      <c r="CI444" s="496"/>
      <c r="CJ444" s="496"/>
      <c r="CK444" s="496"/>
      <c r="CL444" s="496"/>
      <c r="CM444" s="496"/>
      <c r="CN444" s="496"/>
      <c r="CO444" s="496"/>
      <c r="CP444" s="496"/>
      <c r="CQ444" s="496"/>
      <c r="CR444" s="496"/>
      <c r="CS444" s="496"/>
      <c r="CT444" s="496"/>
      <c r="CU444" s="496"/>
      <c r="CV444" s="496"/>
      <c r="CW444" s="496"/>
      <c r="CX444" s="496"/>
      <c r="CY444" s="496"/>
      <c r="CZ444" s="496"/>
      <c r="DA444" s="496"/>
      <c r="DB444" s="496"/>
      <c r="DC444" s="496"/>
      <c r="DD444" s="496"/>
      <c r="DE444" s="496"/>
      <c r="DF444" s="496"/>
      <c r="DG444" s="496"/>
      <c r="DH444" s="496"/>
      <c r="DI444" s="496"/>
      <c r="DJ444" s="496"/>
      <c r="DK444" s="496"/>
      <c r="DL444" s="496"/>
      <c r="DM444" s="496"/>
      <c r="DN444" s="496"/>
      <c r="DO444" s="496"/>
      <c r="DP444" s="496"/>
      <c r="DQ444" s="496"/>
      <c r="DR444" s="496"/>
      <c r="DS444" s="496"/>
      <c r="DT444" s="496"/>
      <c r="DU444" s="496"/>
      <c r="DV444" s="496"/>
      <c r="DW444" s="496"/>
      <c r="DX444" s="496"/>
      <c r="DY444" s="496"/>
      <c r="DZ444" s="496"/>
      <c r="EA444" s="496"/>
      <c r="EB444" s="496"/>
      <c r="EC444" s="496"/>
      <c r="ED444" s="496"/>
      <c r="EE444" s="496"/>
      <c r="EF444" s="496"/>
      <c r="EG444" s="496"/>
      <c r="EH444" s="496"/>
      <c r="EI444" s="496"/>
      <c r="EJ444" s="496"/>
      <c r="EK444" s="496"/>
      <c r="EL444" s="496"/>
      <c r="EM444" s="496"/>
      <c r="EN444" s="496"/>
      <c r="EO444" s="496"/>
      <c r="EP444" s="496"/>
      <c r="EQ444" s="496"/>
      <c r="ER444" s="496"/>
      <c r="ES444" s="496"/>
      <c r="ET444" s="496"/>
      <c r="EU444" s="496"/>
      <c r="EV444" s="496"/>
      <c r="EW444" s="496"/>
      <c r="EX444" s="496"/>
      <c r="EY444" s="496"/>
      <c r="EZ444" s="496"/>
      <c r="FA444" s="496"/>
      <c r="FB444" s="496"/>
      <c r="FC444" s="496"/>
      <c r="FD444" s="496"/>
      <c r="FE444" s="496"/>
      <c r="FF444" s="496"/>
      <c r="FG444" s="496"/>
      <c r="FH444" s="496"/>
      <c r="FI444" s="496"/>
      <c r="FJ444" s="496"/>
      <c r="FK444" s="496"/>
      <c r="FL444" s="496"/>
      <c r="FM444" s="496"/>
      <c r="FN444" s="496"/>
      <c r="FO444" s="496"/>
      <c r="FP444" s="496"/>
      <c r="FQ444" s="496"/>
      <c r="FR444" s="496"/>
      <c r="FS444" s="496"/>
      <c r="FT444" s="496"/>
      <c r="FU444" s="496"/>
      <c r="FV444" s="496"/>
      <c r="FW444" s="496"/>
      <c r="FX444" s="496"/>
      <c r="FY444" s="496"/>
      <c r="FZ444" s="496"/>
      <c r="GA444" s="496"/>
      <c r="GB444" s="496"/>
      <c r="GC444" s="496"/>
      <c r="GD444" s="496"/>
      <c r="GE444" s="496"/>
      <c r="GF444" s="496"/>
      <c r="GG444" s="496"/>
      <c r="GH444" s="496"/>
      <c r="GI444" s="496"/>
      <c r="GJ444" s="496"/>
      <c r="GK444" s="496"/>
      <c r="GL444" s="496"/>
      <c r="GM444" s="496"/>
      <c r="GN444" s="496"/>
      <c r="GO444" s="496"/>
      <c r="GP444" s="496"/>
      <c r="GQ444" s="496"/>
      <c r="GR444" s="496"/>
      <c r="GS444" s="496"/>
      <c r="GT444" s="496"/>
      <c r="GU444" s="496"/>
      <c r="GV444" s="496"/>
      <c r="GW444" s="496"/>
      <c r="GX444" s="496"/>
      <c r="GY444" s="496"/>
      <c r="GZ444" s="496"/>
      <c r="HA444" s="496"/>
      <c r="HB444" s="496"/>
      <c r="HC444" s="496"/>
      <c r="HD444" s="496"/>
      <c r="HE444" s="496"/>
      <c r="HF444" s="496"/>
      <c r="HG444" s="496"/>
      <c r="HH444" s="496"/>
      <c r="HI444" s="496"/>
      <c r="HJ444" s="496"/>
      <c r="HK444" s="496"/>
      <c r="HL444" s="496"/>
      <c r="HM444" s="496"/>
      <c r="HN444" s="496"/>
      <c r="HO444" s="496"/>
      <c r="HP444" s="496"/>
      <c r="HQ444" s="496"/>
      <c r="HR444" s="496"/>
      <c r="HS444" s="496"/>
      <c r="HT444" s="496"/>
      <c r="HU444" s="496"/>
      <c r="HV444" s="496"/>
      <c r="HW444" s="496"/>
      <c r="HX444" s="496"/>
      <c r="HY444" s="496"/>
      <c r="HZ444" s="496"/>
      <c r="IA444" s="496"/>
      <c r="IB444" s="496"/>
      <c r="IC444" s="496"/>
      <c r="ID444" s="496"/>
      <c r="IE444" s="496"/>
      <c r="IF444" s="496"/>
      <c r="IG444" s="496"/>
      <c r="IH444" s="496"/>
      <c r="II444" s="496"/>
      <c r="IJ444" s="496"/>
      <c r="IK444" s="496"/>
      <c r="IL444" s="496"/>
      <c r="IM444" s="496"/>
      <c r="IN444" s="496"/>
      <c r="IO444" s="496"/>
      <c r="IP444" s="496"/>
      <c r="IQ444" s="496"/>
      <c r="IR444" s="496"/>
      <c r="IS444" s="496"/>
      <c r="IT444" s="496"/>
      <c r="IU444" s="496"/>
      <c r="IV444" s="496"/>
      <c r="IW444" s="496"/>
    </row>
    <row r="445" customFormat="false" ht="12.75" hidden="false" customHeight="false" outlineLevel="1" collapsed="false">
      <c r="A445" s="504"/>
      <c r="B445" s="503"/>
      <c r="C445" s="503"/>
      <c r="D445" s="503"/>
      <c r="E445" s="503"/>
      <c r="F445" s="503"/>
      <c r="G445" s="503"/>
      <c r="H445" s="503"/>
      <c r="I445" s="503"/>
      <c r="J445" s="503"/>
      <c r="K445" s="503"/>
      <c r="L445" s="503"/>
      <c r="M445" s="503"/>
      <c r="N445" s="503"/>
      <c r="O445" s="503"/>
      <c r="P445" s="503"/>
      <c r="Q445" s="503"/>
      <c r="R445" s="503"/>
      <c r="S445" s="503"/>
      <c r="T445" s="503"/>
      <c r="U445" s="503"/>
      <c r="V445" s="496"/>
      <c r="W445" s="496"/>
      <c r="X445" s="496"/>
      <c r="Y445" s="496"/>
      <c r="Z445" s="496"/>
      <c r="AA445" s="496"/>
      <c r="AB445" s="496"/>
      <c r="AC445" s="496"/>
      <c r="AD445" s="496"/>
      <c r="AE445" s="496"/>
      <c r="AF445" s="496"/>
      <c r="AG445" s="496"/>
      <c r="AH445" s="496"/>
      <c r="AI445" s="496"/>
      <c r="AJ445" s="496"/>
      <c r="AK445" s="496"/>
      <c r="AL445" s="496"/>
      <c r="AM445" s="496"/>
      <c r="AN445" s="496"/>
      <c r="AO445" s="496"/>
      <c r="AP445" s="496"/>
      <c r="AQ445" s="496"/>
      <c r="AR445" s="496"/>
      <c r="AS445" s="496"/>
      <c r="AT445" s="496"/>
      <c r="AU445" s="496"/>
      <c r="AV445" s="496"/>
      <c r="AW445" s="496"/>
      <c r="AX445" s="496"/>
      <c r="AY445" s="496"/>
      <c r="AZ445" s="496"/>
      <c r="BA445" s="496"/>
      <c r="BB445" s="496"/>
      <c r="BC445" s="496"/>
      <c r="BD445" s="496"/>
      <c r="BE445" s="496"/>
      <c r="BF445" s="496"/>
      <c r="BG445" s="496"/>
      <c r="BH445" s="496"/>
      <c r="BI445" s="496"/>
      <c r="BJ445" s="496"/>
      <c r="BK445" s="496"/>
      <c r="BL445" s="496"/>
      <c r="BM445" s="496"/>
      <c r="BN445" s="496"/>
      <c r="BO445" s="496"/>
      <c r="BP445" s="496"/>
      <c r="BQ445" s="496"/>
      <c r="BR445" s="496"/>
      <c r="BS445" s="496"/>
      <c r="BT445" s="496"/>
      <c r="BU445" s="496"/>
      <c r="BV445" s="496"/>
      <c r="BW445" s="496"/>
      <c r="BX445" s="496"/>
      <c r="BY445" s="496"/>
      <c r="BZ445" s="496"/>
      <c r="CA445" s="496"/>
      <c r="CB445" s="496"/>
      <c r="CC445" s="496"/>
      <c r="CD445" s="496"/>
      <c r="CE445" s="496"/>
      <c r="CF445" s="496"/>
      <c r="CG445" s="496"/>
      <c r="CH445" s="496"/>
      <c r="CI445" s="496"/>
      <c r="CJ445" s="496"/>
      <c r="CK445" s="496"/>
      <c r="CL445" s="496"/>
      <c r="CM445" s="496"/>
      <c r="CN445" s="496"/>
      <c r="CO445" s="496"/>
      <c r="CP445" s="496"/>
      <c r="CQ445" s="496"/>
      <c r="CR445" s="496"/>
      <c r="CS445" s="496"/>
      <c r="CT445" s="496"/>
      <c r="CU445" s="496"/>
      <c r="CV445" s="496"/>
      <c r="CW445" s="496"/>
      <c r="CX445" s="496"/>
      <c r="CY445" s="496"/>
      <c r="CZ445" s="496"/>
      <c r="DA445" s="496"/>
      <c r="DB445" s="496"/>
      <c r="DC445" s="496"/>
      <c r="DD445" s="496"/>
      <c r="DE445" s="496"/>
      <c r="DF445" s="496"/>
      <c r="DG445" s="496"/>
      <c r="DH445" s="496"/>
      <c r="DI445" s="496"/>
      <c r="DJ445" s="496"/>
      <c r="DK445" s="496"/>
      <c r="DL445" s="496"/>
      <c r="DM445" s="496"/>
      <c r="DN445" s="496"/>
      <c r="DO445" s="496"/>
      <c r="DP445" s="496"/>
      <c r="DQ445" s="496"/>
      <c r="DR445" s="496"/>
      <c r="DS445" s="496"/>
      <c r="DT445" s="496"/>
      <c r="DU445" s="496"/>
      <c r="DV445" s="496"/>
      <c r="DW445" s="496"/>
      <c r="DX445" s="496"/>
      <c r="DY445" s="496"/>
      <c r="DZ445" s="496"/>
      <c r="EA445" s="496"/>
      <c r="EB445" s="496"/>
      <c r="EC445" s="496"/>
      <c r="ED445" s="496"/>
      <c r="EE445" s="496"/>
      <c r="EF445" s="496"/>
      <c r="EG445" s="496"/>
      <c r="EH445" s="496"/>
      <c r="EI445" s="496"/>
      <c r="EJ445" s="496"/>
      <c r="EK445" s="496"/>
      <c r="EL445" s="496"/>
      <c r="EM445" s="496"/>
      <c r="EN445" s="496"/>
      <c r="EO445" s="496"/>
      <c r="EP445" s="496"/>
      <c r="EQ445" s="496"/>
      <c r="ER445" s="496"/>
      <c r="ES445" s="496"/>
      <c r="ET445" s="496"/>
      <c r="EU445" s="496"/>
      <c r="EV445" s="496"/>
      <c r="EW445" s="496"/>
      <c r="EX445" s="496"/>
      <c r="EY445" s="496"/>
      <c r="EZ445" s="496"/>
      <c r="FA445" s="496"/>
      <c r="FB445" s="496"/>
      <c r="FC445" s="496"/>
      <c r="FD445" s="496"/>
      <c r="FE445" s="496"/>
      <c r="FF445" s="496"/>
      <c r="FG445" s="496"/>
      <c r="FH445" s="496"/>
      <c r="FI445" s="496"/>
      <c r="FJ445" s="496"/>
      <c r="FK445" s="496"/>
      <c r="FL445" s="496"/>
      <c r="FM445" s="496"/>
      <c r="FN445" s="496"/>
      <c r="FO445" s="496"/>
      <c r="FP445" s="496"/>
      <c r="FQ445" s="496"/>
      <c r="FR445" s="496"/>
      <c r="FS445" s="496"/>
      <c r="FT445" s="496"/>
      <c r="FU445" s="496"/>
      <c r="FV445" s="496"/>
      <c r="FW445" s="496"/>
      <c r="FX445" s="496"/>
      <c r="FY445" s="496"/>
      <c r="FZ445" s="496"/>
      <c r="GA445" s="496"/>
      <c r="GB445" s="496"/>
      <c r="GC445" s="496"/>
      <c r="GD445" s="496"/>
      <c r="GE445" s="496"/>
      <c r="GF445" s="496"/>
      <c r="GG445" s="496"/>
      <c r="GH445" s="496"/>
      <c r="GI445" s="496"/>
      <c r="GJ445" s="496"/>
      <c r="GK445" s="496"/>
      <c r="GL445" s="496"/>
      <c r="GM445" s="496"/>
      <c r="GN445" s="496"/>
      <c r="GO445" s="496"/>
      <c r="GP445" s="496"/>
      <c r="GQ445" s="496"/>
      <c r="GR445" s="496"/>
      <c r="GS445" s="496"/>
      <c r="GT445" s="496"/>
      <c r="GU445" s="496"/>
      <c r="GV445" s="496"/>
      <c r="GW445" s="496"/>
      <c r="GX445" s="496"/>
      <c r="GY445" s="496"/>
      <c r="GZ445" s="496"/>
      <c r="HA445" s="496"/>
      <c r="HB445" s="496"/>
      <c r="HC445" s="496"/>
      <c r="HD445" s="496"/>
      <c r="HE445" s="496"/>
      <c r="HF445" s="496"/>
      <c r="HG445" s="496"/>
      <c r="HH445" s="496"/>
      <c r="HI445" s="496"/>
      <c r="HJ445" s="496"/>
      <c r="HK445" s="496"/>
      <c r="HL445" s="496"/>
      <c r="HM445" s="496"/>
      <c r="HN445" s="496"/>
      <c r="HO445" s="496"/>
      <c r="HP445" s="496"/>
      <c r="HQ445" s="496"/>
      <c r="HR445" s="496"/>
      <c r="HS445" s="496"/>
      <c r="HT445" s="496"/>
      <c r="HU445" s="496"/>
      <c r="HV445" s="496"/>
      <c r="HW445" s="496"/>
      <c r="HX445" s="496"/>
      <c r="HY445" s="496"/>
      <c r="HZ445" s="496"/>
      <c r="IA445" s="496"/>
      <c r="IB445" s="496"/>
      <c r="IC445" s="496"/>
      <c r="ID445" s="496"/>
      <c r="IE445" s="496"/>
      <c r="IF445" s="496"/>
      <c r="IG445" s="496"/>
      <c r="IH445" s="496"/>
      <c r="II445" s="496"/>
      <c r="IJ445" s="496"/>
      <c r="IK445" s="496"/>
      <c r="IL445" s="496"/>
      <c r="IM445" s="496"/>
      <c r="IN445" s="496"/>
      <c r="IO445" s="496"/>
      <c r="IP445" s="496"/>
      <c r="IQ445" s="496"/>
      <c r="IR445" s="496"/>
      <c r="IS445" s="496"/>
      <c r="IT445" s="496"/>
      <c r="IU445" s="496"/>
      <c r="IV445" s="496"/>
      <c r="IW445" s="496"/>
    </row>
    <row r="446" customFormat="false" ht="12.75" hidden="false" customHeight="false" outlineLevel="1" collapsed="false">
      <c r="A446" s="504"/>
      <c r="B446" s="503"/>
      <c r="C446" s="503"/>
      <c r="D446" s="503"/>
      <c r="E446" s="503"/>
      <c r="F446" s="503"/>
      <c r="G446" s="503"/>
      <c r="H446" s="503"/>
      <c r="I446" s="503"/>
      <c r="J446" s="503"/>
      <c r="K446" s="503"/>
      <c r="L446" s="503"/>
      <c r="M446" s="503"/>
      <c r="N446" s="503"/>
      <c r="O446" s="503"/>
      <c r="P446" s="503"/>
      <c r="Q446" s="503"/>
      <c r="R446" s="503"/>
      <c r="S446" s="503"/>
      <c r="T446" s="503"/>
      <c r="U446" s="503"/>
      <c r="V446" s="496"/>
      <c r="W446" s="496"/>
      <c r="X446" s="496"/>
      <c r="Y446" s="496"/>
      <c r="Z446" s="496"/>
      <c r="AA446" s="496"/>
      <c r="AB446" s="496"/>
      <c r="AC446" s="496"/>
      <c r="AD446" s="496"/>
      <c r="AE446" s="496"/>
      <c r="AF446" s="496"/>
      <c r="AG446" s="496"/>
      <c r="AH446" s="496"/>
      <c r="AI446" s="496"/>
      <c r="AJ446" s="496"/>
      <c r="AK446" s="496"/>
      <c r="AL446" s="496"/>
      <c r="AM446" s="496"/>
      <c r="AN446" s="496"/>
      <c r="AO446" s="496"/>
      <c r="AP446" s="496"/>
      <c r="AQ446" s="496"/>
      <c r="AR446" s="496"/>
      <c r="AS446" s="496"/>
      <c r="AT446" s="496"/>
      <c r="AU446" s="496"/>
      <c r="AV446" s="496"/>
      <c r="AW446" s="496"/>
      <c r="AX446" s="496"/>
      <c r="AY446" s="496"/>
      <c r="AZ446" s="496"/>
      <c r="BA446" s="496"/>
      <c r="BB446" s="496"/>
      <c r="BC446" s="496"/>
      <c r="BD446" s="496"/>
      <c r="BE446" s="496"/>
      <c r="BF446" s="496"/>
      <c r="BG446" s="496"/>
      <c r="BH446" s="496"/>
      <c r="BI446" s="496"/>
      <c r="BJ446" s="496"/>
      <c r="BK446" s="496"/>
      <c r="BL446" s="496"/>
      <c r="BM446" s="496"/>
      <c r="BN446" s="496"/>
      <c r="BO446" s="496"/>
      <c r="BP446" s="496"/>
      <c r="BQ446" s="496"/>
      <c r="BR446" s="496"/>
      <c r="BS446" s="496"/>
      <c r="BT446" s="496"/>
      <c r="BU446" s="496"/>
      <c r="BV446" s="496"/>
      <c r="BW446" s="496"/>
      <c r="BX446" s="496"/>
      <c r="BY446" s="496"/>
      <c r="BZ446" s="496"/>
      <c r="CA446" s="496"/>
      <c r="CB446" s="496"/>
      <c r="CC446" s="496"/>
      <c r="CD446" s="496"/>
      <c r="CE446" s="496"/>
      <c r="CF446" s="496"/>
      <c r="CG446" s="496"/>
      <c r="CH446" s="496"/>
      <c r="CI446" s="496"/>
      <c r="CJ446" s="496"/>
      <c r="CK446" s="496"/>
      <c r="CL446" s="496"/>
      <c r="CM446" s="496"/>
      <c r="CN446" s="496"/>
      <c r="CO446" s="496"/>
      <c r="CP446" s="496"/>
      <c r="CQ446" s="496"/>
      <c r="CR446" s="496"/>
      <c r="CS446" s="496"/>
      <c r="CT446" s="496"/>
      <c r="CU446" s="496"/>
      <c r="CV446" s="496"/>
      <c r="CW446" s="496"/>
      <c r="CX446" s="496"/>
      <c r="CY446" s="496"/>
      <c r="CZ446" s="496"/>
      <c r="DA446" s="496"/>
      <c r="DB446" s="496"/>
      <c r="DC446" s="496"/>
      <c r="DD446" s="496"/>
      <c r="DE446" s="496"/>
      <c r="DF446" s="496"/>
      <c r="DG446" s="496"/>
      <c r="DH446" s="496"/>
      <c r="DI446" s="496"/>
      <c r="DJ446" s="496"/>
      <c r="DK446" s="496"/>
      <c r="DL446" s="496"/>
      <c r="DM446" s="496"/>
      <c r="DN446" s="496"/>
      <c r="DO446" s="496"/>
      <c r="DP446" s="496"/>
      <c r="DQ446" s="496"/>
      <c r="DR446" s="496"/>
      <c r="DS446" s="496"/>
      <c r="DT446" s="496"/>
      <c r="DU446" s="496"/>
      <c r="DV446" s="496"/>
      <c r="DW446" s="496"/>
      <c r="DX446" s="496"/>
      <c r="DY446" s="496"/>
      <c r="DZ446" s="496"/>
      <c r="EA446" s="496"/>
      <c r="EB446" s="496"/>
      <c r="EC446" s="496"/>
      <c r="ED446" s="496"/>
      <c r="EE446" s="496"/>
      <c r="EF446" s="496"/>
      <c r="EG446" s="496"/>
      <c r="EH446" s="496"/>
      <c r="EI446" s="496"/>
      <c r="EJ446" s="496"/>
      <c r="EK446" s="496"/>
      <c r="EL446" s="496"/>
      <c r="EM446" s="496"/>
      <c r="EN446" s="496"/>
      <c r="EO446" s="496"/>
      <c r="EP446" s="496"/>
      <c r="EQ446" s="496"/>
      <c r="ER446" s="496"/>
      <c r="ES446" s="496"/>
      <c r="ET446" s="496"/>
      <c r="EU446" s="496"/>
      <c r="EV446" s="496"/>
      <c r="EW446" s="496"/>
      <c r="EX446" s="496"/>
      <c r="EY446" s="496"/>
      <c r="EZ446" s="496"/>
      <c r="FA446" s="496"/>
      <c r="FB446" s="496"/>
      <c r="FC446" s="496"/>
      <c r="FD446" s="496"/>
      <c r="FE446" s="496"/>
      <c r="FF446" s="496"/>
      <c r="FG446" s="496"/>
      <c r="FH446" s="496"/>
      <c r="FI446" s="496"/>
      <c r="FJ446" s="496"/>
      <c r="FK446" s="496"/>
      <c r="FL446" s="496"/>
      <c r="FM446" s="496"/>
      <c r="FN446" s="496"/>
      <c r="FO446" s="496"/>
      <c r="FP446" s="496"/>
      <c r="FQ446" s="496"/>
      <c r="FR446" s="496"/>
      <c r="FS446" s="496"/>
      <c r="FT446" s="496"/>
      <c r="FU446" s="496"/>
      <c r="FV446" s="496"/>
      <c r="FW446" s="496"/>
      <c r="FX446" s="496"/>
      <c r="FY446" s="496"/>
      <c r="FZ446" s="496"/>
      <c r="GA446" s="496"/>
      <c r="GB446" s="496"/>
      <c r="GC446" s="496"/>
      <c r="GD446" s="496"/>
      <c r="GE446" s="496"/>
      <c r="GF446" s="496"/>
      <c r="GG446" s="496"/>
      <c r="GH446" s="496"/>
      <c r="GI446" s="496"/>
      <c r="GJ446" s="496"/>
      <c r="GK446" s="496"/>
      <c r="GL446" s="496"/>
      <c r="GM446" s="496"/>
      <c r="GN446" s="496"/>
      <c r="GO446" s="496"/>
      <c r="GP446" s="496"/>
      <c r="GQ446" s="496"/>
      <c r="GR446" s="496"/>
      <c r="GS446" s="496"/>
      <c r="GT446" s="496"/>
      <c r="GU446" s="496"/>
      <c r="GV446" s="496"/>
      <c r="GW446" s="496"/>
      <c r="GX446" s="496"/>
      <c r="GY446" s="496"/>
      <c r="GZ446" s="496"/>
      <c r="HA446" s="496"/>
      <c r="HB446" s="496"/>
      <c r="HC446" s="496"/>
      <c r="HD446" s="496"/>
      <c r="HE446" s="496"/>
      <c r="HF446" s="496"/>
      <c r="HG446" s="496"/>
      <c r="HH446" s="496"/>
      <c r="HI446" s="496"/>
      <c r="HJ446" s="496"/>
      <c r="HK446" s="496"/>
      <c r="HL446" s="496"/>
      <c r="HM446" s="496"/>
      <c r="HN446" s="496"/>
      <c r="HO446" s="496"/>
      <c r="HP446" s="496"/>
      <c r="HQ446" s="496"/>
      <c r="HR446" s="496"/>
      <c r="HS446" s="496"/>
      <c r="HT446" s="496"/>
      <c r="HU446" s="496"/>
      <c r="HV446" s="496"/>
      <c r="HW446" s="496"/>
      <c r="HX446" s="496"/>
      <c r="HY446" s="496"/>
      <c r="HZ446" s="496"/>
      <c r="IA446" s="496"/>
      <c r="IB446" s="496"/>
      <c r="IC446" s="496"/>
      <c r="ID446" s="496"/>
      <c r="IE446" s="496"/>
      <c r="IF446" s="496"/>
      <c r="IG446" s="496"/>
      <c r="IH446" s="496"/>
      <c r="II446" s="496"/>
      <c r="IJ446" s="496"/>
      <c r="IK446" s="496"/>
      <c r="IL446" s="496"/>
      <c r="IM446" s="496"/>
      <c r="IN446" s="496"/>
      <c r="IO446" s="496"/>
      <c r="IP446" s="496"/>
      <c r="IQ446" s="496"/>
      <c r="IR446" s="496"/>
      <c r="IS446" s="496"/>
      <c r="IT446" s="496"/>
      <c r="IU446" s="496"/>
      <c r="IV446" s="496"/>
      <c r="IW446" s="496"/>
    </row>
    <row r="447" customFormat="false" ht="12.75" hidden="false" customHeight="false" outlineLevel="1" collapsed="false">
      <c r="A447" s="458"/>
      <c r="B447" s="503"/>
      <c r="C447" s="503"/>
      <c r="D447" s="503"/>
      <c r="E447" s="503"/>
      <c r="F447" s="503"/>
      <c r="G447" s="503"/>
      <c r="H447" s="503"/>
      <c r="I447" s="503"/>
      <c r="J447" s="503"/>
      <c r="K447" s="503"/>
      <c r="L447" s="503"/>
      <c r="M447" s="503"/>
      <c r="N447" s="503"/>
      <c r="O447" s="503"/>
      <c r="P447" s="503"/>
      <c r="Q447" s="503"/>
      <c r="R447" s="503"/>
      <c r="S447" s="503"/>
      <c r="T447" s="503"/>
      <c r="U447" s="503"/>
      <c r="V447" s="496"/>
      <c r="W447" s="496"/>
      <c r="X447" s="496"/>
      <c r="Y447" s="496"/>
      <c r="Z447" s="496"/>
      <c r="AA447" s="496"/>
      <c r="AB447" s="496"/>
      <c r="AC447" s="496"/>
      <c r="AD447" s="496"/>
      <c r="AE447" s="496"/>
      <c r="AF447" s="496"/>
      <c r="AG447" s="496"/>
      <c r="AH447" s="496"/>
      <c r="AI447" s="496"/>
      <c r="AJ447" s="496"/>
      <c r="AK447" s="496"/>
      <c r="AL447" s="496"/>
      <c r="AM447" s="496"/>
      <c r="AN447" s="496"/>
      <c r="AO447" s="496"/>
      <c r="AP447" s="496"/>
      <c r="AQ447" s="496"/>
      <c r="AR447" s="496"/>
      <c r="AS447" s="496"/>
      <c r="AT447" s="496"/>
      <c r="AU447" s="496"/>
      <c r="AV447" s="496"/>
      <c r="AW447" s="496"/>
      <c r="AX447" s="496"/>
      <c r="AY447" s="496"/>
      <c r="AZ447" s="496"/>
      <c r="BA447" s="496"/>
      <c r="BB447" s="496"/>
      <c r="BC447" s="496"/>
      <c r="BD447" s="496"/>
      <c r="BE447" s="496"/>
      <c r="BF447" s="496"/>
      <c r="BG447" s="496"/>
      <c r="BH447" s="496"/>
      <c r="BI447" s="496"/>
      <c r="BJ447" s="496"/>
      <c r="BK447" s="496"/>
      <c r="BL447" s="496"/>
      <c r="BM447" s="496"/>
      <c r="BN447" s="496"/>
      <c r="BO447" s="496"/>
      <c r="BP447" s="496"/>
      <c r="BQ447" s="496"/>
      <c r="BR447" s="496"/>
      <c r="BS447" s="496"/>
      <c r="BT447" s="496"/>
      <c r="BU447" s="496"/>
      <c r="BV447" s="496"/>
      <c r="BW447" s="496"/>
      <c r="BX447" s="496"/>
      <c r="BY447" s="496"/>
      <c r="BZ447" s="496"/>
      <c r="CA447" s="496"/>
      <c r="CB447" s="496"/>
      <c r="CC447" s="496"/>
      <c r="CD447" s="496"/>
      <c r="CE447" s="496"/>
      <c r="CF447" s="496"/>
      <c r="CG447" s="496"/>
      <c r="CH447" s="496"/>
      <c r="CI447" s="496"/>
      <c r="CJ447" s="496"/>
      <c r="CK447" s="496"/>
      <c r="CL447" s="496"/>
      <c r="CM447" s="496"/>
      <c r="CN447" s="496"/>
      <c r="CO447" s="496"/>
      <c r="CP447" s="496"/>
      <c r="CQ447" s="496"/>
      <c r="CR447" s="496"/>
      <c r="CS447" s="496"/>
      <c r="CT447" s="496"/>
      <c r="CU447" s="496"/>
      <c r="CV447" s="496"/>
      <c r="CW447" s="496"/>
      <c r="CX447" s="496"/>
      <c r="CY447" s="496"/>
      <c r="CZ447" s="496"/>
      <c r="DA447" s="496"/>
      <c r="DB447" s="496"/>
      <c r="DC447" s="496"/>
      <c r="DD447" s="496"/>
      <c r="DE447" s="496"/>
      <c r="DF447" s="496"/>
      <c r="DG447" s="496"/>
      <c r="DH447" s="496"/>
      <c r="DI447" s="496"/>
      <c r="DJ447" s="496"/>
      <c r="DK447" s="496"/>
      <c r="DL447" s="496"/>
      <c r="DM447" s="496"/>
      <c r="DN447" s="496"/>
      <c r="DO447" s="496"/>
      <c r="DP447" s="496"/>
      <c r="DQ447" s="496"/>
      <c r="DR447" s="496"/>
      <c r="DS447" s="496"/>
      <c r="DT447" s="496"/>
      <c r="DU447" s="496"/>
      <c r="DV447" s="496"/>
      <c r="DW447" s="496"/>
      <c r="DX447" s="496"/>
      <c r="DY447" s="496"/>
      <c r="DZ447" s="496"/>
      <c r="EA447" s="496"/>
      <c r="EB447" s="496"/>
      <c r="EC447" s="496"/>
      <c r="ED447" s="496"/>
      <c r="EE447" s="496"/>
      <c r="EF447" s="496"/>
      <c r="EG447" s="496"/>
      <c r="EH447" s="496"/>
      <c r="EI447" s="496"/>
      <c r="EJ447" s="496"/>
      <c r="EK447" s="496"/>
      <c r="EL447" s="496"/>
      <c r="EM447" s="496"/>
      <c r="EN447" s="496"/>
      <c r="EO447" s="496"/>
      <c r="EP447" s="496"/>
      <c r="EQ447" s="496"/>
      <c r="ER447" s="496"/>
      <c r="ES447" s="496"/>
      <c r="ET447" s="496"/>
      <c r="EU447" s="496"/>
      <c r="EV447" s="496"/>
      <c r="EW447" s="496"/>
      <c r="EX447" s="496"/>
      <c r="EY447" s="496"/>
      <c r="EZ447" s="496"/>
      <c r="FA447" s="496"/>
      <c r="FB447" s="496"/>
      <c r="FC447" s="496"/>
      <c r="FD447" s="496"/>
      <c r="FE447" s="496"/>
      <c r="FF447" s="496"/>
      <c r="FG447" s="496"/>
      <c r="FH447" s="496"/>
      <c r="FI447" s="496"/>
      <c r="FJ447" s="496"/>
      <c r="FK447" s="496"/>
      <c r="FL447" s="496"/>
      <c r="FM447" s="496"/>
      <c r="FN447" s="496"/>
      <c r="FO447" s="496"/>
      <c r="FP447" s="496"/>
      <c r="FQ447" s="496"/>
      <c r="FR447" s="496"/>
      <c r="FS447" s="496"/>
      <c r="FT447" s="496"/>
      <c r="FU447" s="496"/>
      <c r="FV447" s="496"/>
      <c r="FW447" s="496"/>
      <c r="FX447" s="496"/>
      <c r="FY447" s="496"/>
      <c r="FZ447" s="496"/>
      <c r="GA447" s="496"/>
      <c r="GB447" s="496"/>
      <c r="GC447" s="496"/>
      <c r="GD447" s="496"/>
      <c r="GE447" s="496"/>
      <c r="GF447" s="496"/>
      <c r="GG447" s="496"/>
      <c r="GH447" s="496"/>
      <c r="GI447" s="496"/>
      <c r="GJ447" s="496"/>
      <c r="GK447" s="496"/>
      <c r="GL447" s="496"/>
      <c r="GM447" s="496"/>
      <c r="GN447" s="496"/>
      <c r="GO447" s="496"/>
      <c r="GP447" s="496"/>
      <c r="GQ447" s="496"/>
      <c r="GR447" s="496"/>
      <c r="GS447" s="496"/>
      <c r="GT447" s="496"/>
      <c r="GU447" s="496"/>
      <c r="GV447" s="496"/>
      <c r="GW447" s="496"/>
      <c r="GX447" s="496"/>
      <c r="GY447" s="496"/>
      <c r="GZ447" s="496"/>
      <c r="HA447" s="496"/>
      <c r="HB447" s="496"/>
      <c r="HC447" s="496"/>
      <c r="HD447" s="496"/>
      <c r="HE447" s="496"/>
      <c r="HF447" s="496"/>
      <c r="HG447" s="496"/>
      <c r="HH447" s="496"/>
      <c r="HI447" s="496"/>
      <c r="HJ447" s="496"/>
      <c r="HK447" s="496"/>
      <c r="HL447" s="496"/>
      <c r="HM447" s="496"/>
      <c r="HN447" s="496"/>
      <c r="HO447" s="496"/>
      <c r="HP447" s="496"/>
      <c r="HQ447" s="496"/>
      <c r="HR447" s="496"/>
      <c r="HS447" s="496"/>
      <c r="HT447" s="496"/>
      <c r="HU447" s="496"/>
      <c r="HV447" s="496"/>
      <c r="HW447" s="496"/>
      <c r="HX447" s="496"/>
      <c r="HY447" s="496"/>
      <c r="HZ447" s="496"/>
      <c r="IA447" s="496"/>
      <c r="IB447" s="496"/>
      <c r="IC447" s="496"/>
      <c r="ID447" s="496"/>
      <c r="IE447" s="496"/>
      <c r="IF447" s="496"/>
      <c r="IG447" s="496"/>
      <c r="IH447" s="496"/>
      <c r="II447" s="496"/>
      <c r="IJ447" s="496"/>
      <c r="IK447" s="496"/>
      <c r="IL447" s="496"/>
      <c r="IM447" s="496"/>
      <c r="IN447" s="496"/>
      <c r="IO447" s="496"/>
      <c r="IP447" s="496"/>
      <c r="IQ447" s="496"/>
      <c r="IR447" s="496"/>
      <c r="IS447" s="496"/>
      <c r="IT447" s="496"/>
      <c r="IU447" s="496"/>
      <c r="IV447" s="496"/>
      <c r="IW447" s="496"/>
    </row>
    <row r="448" customFormat="false" ht="12.75" hidden="false" customHeight="false" outlineLevel="1" collapsed="false">
      <c r="A448" s="504"/>
      <c r="B448" s="503"/>
      <c r="C448" s="503"/>
      <c r="D448" s="503"/>
      <c r="E448" s="503"/>
      <c r="F448" s="503"/>
      <c r="G448" s="503"/>
      <c r="H448" s="503"/>
      <c r="I448" s="503"/>
      <c r="J448" s="503"/>
      <c r="K448" s="503"/>
      <c r="L448" s="503"/>
      <c r="M448" s="503"/>
      <c r="N448" s="503"/>
      <c r="O448" s="503"/>
      <c r="P448" s="503"/>
      <c r="Q448" s="503"/>
      <c r="R448" s="503"/>
      <c r="S448" s="503"/>
      <c r="T448" s="503"/>
      <c r="U448" s="503"/>
      <c r="V448" s="496"/>
      <c r="W448" s="496"/>
      <c r="X448" s="496"/>
      <c r="Y448" s="496"/>
      <c r="Z448" s="496"/>
      <c r="AA448" s="496"/>
      <c r="AB448" s="496"/>
      <c r="AC448" s="496"/>
      <c r="AD448" s="496"/>
      <c r="AE448" s="496"/>
      <c r="AF448" s="496"/>
      <c r="AG448" s="496"/>
      <c r="AH448" s="496"/>
      <c r="AI448" s="496"/>
      <c r="AJ448" s="496"/>
      <c r="AK448" s="496"/>
      <c r="AL448" s="496"/>
      <c r="AM448" s="496"/>
      <c r="AN448" s="496"/>
      <c r="AO448" s="496"/>
      <c r="AP448" s="496"/>
      <c r="AQ448" s="496"/>
      <c r="AR448" s="496"/>
      <c r="AS448" s="496"/>
      <c r="AT448" s="496"/>
      <c r="AU448" s="496"/>
      <c r="AV448" s="496"/>
      <c r="AW448" s="496"/>
      <c r="AX448" s="496"/>
      <c r="AY448" s="496"/>
      <c r="AZ448" s="496"/>
      <c r="BA448" s="496"/>
      <c r="BB448" s="496"/>
      <c r="BC448" s="496"/>
      <c r="BD448" s="496"/>
      <c r="BE448" s="496"/>
      <c r="BF448" s="496"/>
      <c r="BG448" s="496"/>
      <c r="BH448" s="496"/>
      <c r="BI448" s="496"/>
      <c r="BJ448" s="496"/>
      <c r="BK448" s="496"/>
      <c r="BL448" s="496"/>
      <c r="BM448" s="496"/>
      <c r="BN448" s="496"/>
      <c r="BO448" s="496"/>
      <c r="BP448" s="496"/>
      <c r="BQ448" s="496"/>
      <c r="BR448" s="496"/>
      <c r="BS448" s="496"/>
      <c r="BT448" s="496"/>
      <c r="BU448" s="496"/>
      <c r="BV448" s="496"/>
      <c r="BW448" s="496"/>
      <c r="BX448" s="496"/>
      <c r="BY448" s="496"/>
      <c r="BZ448" s="496"/>
      <c r="CA448" s="496"/>
      <c r="CB448" s="496"/>
      <c r="CC448" s="496"/>
      <c r="CD448" s="496"/>
      <c r="CE448" s="496"/>
      <c r="CF448" s="496"/>
      <c r="CG448" s="496"/>
      <c r="CH448" s="496"/>
      <c r="CI448" s="496"/>
      <c r="CJ448" s="496"/>
      <c r="CK448" s="496"/>
      <c r="CL448" s="496"/>
      <c r="CM448" s="496"/>
      <c r="CN448" s="496"/>
      <c r="CO448" s="496"/>
      <c r="CP448" s="496"/>
      <c r="CQ448" s="496"/>
      <c r="CR448" s="496"/>
      <c r="CS448" s="496"/>
      <c r="CT448" s="496"/>
      <c r="CU448" s="496"/>
      <c r="CV448" s="496"/>
      <c r="CW448" s="496"/>
      <c r="CX448" s="496"/>
      <c r="CY448" s="496"/>
      <c r="CZ448" s="496"/>
      <c r="DA448" s="496"/>
      <c r="DB448" s="496"/>
      <c r="DC448" s="496"/>
      <c r="DD448" s="496"/>
      <c r="DE448" s="496"/>
      <c r="DF448" s="496"/>
      <c r="DG448" s="496"/>
      <c r="DH448" s="496"/>
      <c r="DI448" s="496"/>
      <c r="DJ448" s="496"/>
      <c r="DK448" s="496"/>
      <c r="DL448" s="496"/>
      <c r="DM448" s="496"/>
      <c r="DN448" s="496"/>
      <c r="DO448" s="496"/>
      <c r="DP448" s="496"/>
      <c r="DQ448" s="496"/>
      <c r="DR448" s="496"/>
      <c r="DS448" s="496"/>
      <c r="DT448" s="496"/>
      <c r="DU448" s="496"/>
      <c r="DV448" s="496"/>
      <c r="DW448" s="496"/>
      <c r="DX448" s="496"/>
      <c r="DY448" s="496"/>
      <c r="DZ448" s="496"/>
      <c r="EA448" s="496"/>
      <c r="EB448" s="496"/>
      <c r="EC448" s="496"/>
      <c r="ED448" s="496"/>
      <c r="EE448" s="496"/>
      <c r="EF448" s="496"/>
      <c r="EG448" s="496"/>
      <c r="EH448" s="496"/>
      <c r="EI448" s="496"/>
      <c r="EJ448" s="496"/>
      <c r="EK448" s="496"/>
      <c r="EL448" s="496"/>
      <c r="EM448" s="496"/>
      <c r="EN448" s="496"/>
      <c r="EO448" s="496"/>
      <c r="EP448" s="496"/>
      <c r="EQ448" s="496"/>
      <c r="ER448" s="496"/>
      <c r="ES448" s="496"/>
      <c r="ET448" s="496"/>
      <c r="EU448" s="496"/>
      <c r="EV448" s="496"/>
      <c r="EW448" s="496"/>
      <c r="EX448" s="496"/>
      <c r="EY448" s="496"/>
      <c r="EZ448" s="496"/>
      <c r="FA448" s="496"/>
      <c r="FB448" s="496"/>
      <c r="FC448" s="496"/>
      <c r="FD448" s="496"/>
      <c r="FE448" s="496"/>
      <c r="FF448" s="496"/>
      <c r="FG448" s="496"/>
      <c r="FH448" s="496"/>
      <c r="FI448" s="496"/>
      <c r="FJ448" s="496"/>
      <c r="FK448" s="496"/>
      <c r="FL448" s="496"/>
      <c r="FM448" s="496"/>
      <c r="FN448" s="496"/>
      <c r="FO448" s="496"/>
      <c r="FP448" s="496"/>
      <c r="FQ448" s="496"/>
      <c r="FR448" s="496"/>
      <c r="FS448" s="496"/>
      <c r="FT448" s="496"/>
      <c r="FU448" s="496"/>
      <c r="FV448" s="496"/>
      <c r="FW448" s="496"/>
      <c r="FX448" s="496"/>
      <c r="FY448" s="496"/>
      <c r="FZ448" s="496"/>
      <c r="GA448" s="496"/>
      <c r="GB448" s="496"/>
      <c r="GC448" s="496"/>
      <c r="GD448" s="496"/>
      <c r="GE448" s="496"/>
      <c r="GF448" s="496"/>
      <c r="GG448" s="496"/>
      <c r="GH448" s="496"/>
      <c r="GI448" s="496"/>
      <c r="GJ448" s="496"/>
      <c r="GK448" s="496"/>
      <c r="GL448" s="496"/>
      <c r="GM448" s="496"/>
      <c r="GN448" s="496"/>
      <c r="GO448" s="496"/>
      <c r="GP448" s="496"/>
      <c r="GQ448" s="496"/>
      <c r="GR448" s="496"/>
      <c r="GS448" s="496"/>
      <c r="GT448" s="496"/>
      <c r="GU448" s="496"/>
      <c r="GV448" s="496"/>
      <c r="GW448" s="496"/>
      <c r="GX448" s="496"/>
      <c r="GY448" s="496"/>
      <c r="GZ448" s="496"/>
      <c r="HA448" s="496"/>
      <c r="HB448" s="496"/>
      <c r="HC448" s="496"/>
      <c r="HD448" s="496"/>
      <c r="HE448" s="496"/>
      <c r="HF448" s="496"/>
      <c r="HG448" s="496"/>
      <c r="HH448" s="496"/>
      <c r="HI448" s="496"/>
      <c r="HJ448" s="496"/>
      <c r="HK448" s="496"/>
      <c r="HL448" s="496"/>
      <c r="HM448" s="496"/>
      <c r="HN448" s="496"/>
      <c r="HO448" s="496"/>
      <c r="HP448" s="496"/>
      <c r="HQ448" s="496"/>
      <c r="HR448" s="496"/>
      <c r="HS448" s="496"/>
      <c r="HT448" s="496"/>
      <c r="HU448" s="496"/>
      <c r="HV448" s="496"/>
      <c r="HW448" s="496"/>
      <c r="HX448" s="496"/>
      <c r="HY448" s="496"/>
      <c r="HZ448" s="496"/>
      <c r="IA448" s="496"/>
      <c r="IB448" s="496"/>
      <c r="IC448" s="496"/>
      <c r="ID448" s="496"/>
      <c r="IE448" s="496"/>
      <c r="IF448" s="496"/>
      <c r="IG448" s="496"/>
      <c r="IH448" s="496"/>
      <c r="II448" s="496"/>
      <c r="IJ448" s="496"/>
      <c r="IK448" s="496"/>
      <c r="IL448" s="496"/>
      <c r="IM448" s="496"/>
      <c r="IN448" s="496"/>
      <c r="IO448" s="496"/>
      <c r="IP448" s="496"/>
      <c r="IQ448" s="496"/>
      <c r="IR448" s="496"/>
      <c r="IS448" s="496"/>
      <c r="IT448" s="496"/>
      <c r="IU448" s="496"/>
      <c r="IV448" s="496"/>
      <c r="IW448" s="496"/>
    </row>
    <row r="449" customFormat="false" ht="12.75" hidden="false" customHeight="false" outlineLevel="1" collapsed="false">
      <c r="A449" s="504"/>
      <c r="B449" s="503"/>
      <c r="C449" s="503"/>
      <c r="D449" s="503"/>
      <c r="E449" s="503"/>
      <c r="F449" s="503"/>
      <c r="G449" s="503"/>
      <c r="H449" s="503"/>
      <c r="I449" s="503"/>
      <c r="J449" s="503"/>
      <c r="K449" s="503"/>
      <c r="L449" s="503"/>
      <c r="M449" s="503"/>
      <c r="N449" s="503"/>
      <c r="O449" s="503"/>
      <c r="P449" s="503"/>
      <c r="Q449" s="503"/>
      <c r="R449" s="503"/>
      <c r="S449" s="503"/>
      <c r="T449" s="503"/>
      <c r="U449" s="503"/>
      <c r="V449" s="496"/>
      <c r="W449" s="496"/>
      <c r="X449" s="496"/>
      <c r="Y449" s="496"/>
      <c r="Z449" s="496"/>
      <c r="AA449" s="496"/>
      <c r="AB449" s="496"/>
      <c r="AC449" s="496"/>
      <c r="AD449" s="496"/>
      <c r="AE449" s="496"/>
      <c r="AF449" s="496"/>
      <c r="AG449" s="496"/>
      <c r="AH449" s="496"/>
      <c r="AI449" s="496"/>
      <c r="AJ449" s="496"/>
      <c r="AK449" s="496"/>
      <c r="AL449" s="496"/>
      <c r="AM449" s="496"/>
      <c r="AN449" s="496"/>
      <c r="AO449" s="496"/>
      <c r="AP449" s="496"/>
      <c r="AQ449" s="496"/>
      <c r="AR449" s="496"/>
      <c r="AS449" s="496"/>
      <c r="AT449" s="496"/>
      <c r="AU449" s="496"/>
      <c r="AV449" s="496"/>
      <c r="AW449" s="496"/>
      <c r="AX449" s="496"/>
      <c r="AY449" s="496"/>
      <c r="AZ449" s="496"/>
      <c r="BA449" s="496"/>
      <c r="BB449" s="496"/>
      <c r="BC449" s="496"/>
      <c r="BD449" s="496"/>
      <c r="BE449" s="496"/>
      <c r="BF449" s="496"/>
      <c r="BG449" s="496"/>
      <c r="BH449" s="496"/>
      <c r="BI449" s="496"/>
      <c r="BJ449" s="496"/>
      <c r="BK449" s="496"/>
      <c r="BL449" s="496"/>
      <c r="BM449" s="496"/>
      <c r="BN449" s="496"/>
      <c r="BO449" s="496"/>
      <c r="BP449" s="496"/>
      <c r="BQ449" s="496"/>
      <c r="BR449" s="496"/>
      <c r="BS449" s="496"/>
      <c r="BT449" s="496"/>
      <c r="BU449" s="496"/>
      <c r="BV449" s="496"/>
      <c r="BW449" s="496"/>
      <c r="BX449" s="496"/>
      <c r="BY449" s="496"/>
      <c r="BZ449" s="496"/>
      <c r="CA449" s="496"/>
      <c r="CB449" s="496"/>
      <c r="CC449" s="496"/>
      <c r="CD449" s="496"/>
      <c r="CE449" s="496"/>
      <c r="CF449" s="496"/>
      <c r="CG449" s="496"/>
      <c r="CH449" s="496"/>
      <c r="CI449" s="496"/>
      <c r="CJ449" s="496"/>
      <c r="CK449" s="496"/>
      <c r="CL449" s="496"/>
      <c r="CM449" s="496"/>
      <c r="CN449" s="496"/>
      <c r="CO449" s="496"/>
      <c r="CP449" s="496"/>
      <c r="CQ449" s="496"/>
      <c r="CR449" s="496"/>
      <c r="CS449" s="496"/>
      <c r="CT449" s="496"/>
      <c r="CU449" s="496"/>
      <c r="CV449" s="496"/>
      <c r="CW449" s="496"/>
      <c r="CX449" s="496"/>
      <c r="CY449" s="496"/>
      <c r="CZ449" s="496"/>
      <c r="DA449" s="496"/>
      <c r="DB449" s="496"/>
      <c r="DC449" s="496"/>
      <c r="DD449" s="496"/>
      <c r="DE449" s="496"/>
      <c r="DF449" s="496"/>
      <c r="DG449" s="496"/>
      <c r="DH449" s="496"/>
      <c r="DI449" s="496"/>
      <c r="DJ449" s="496"/>
      <c r="DK449" s="496"/>
      <c r="DL449" s="496"/>
      <c r="DM449" s="496"/>
      <c r="DN449" s="496"/>
      <c r="DO449" s="496"/>
      <c r="DP449" s="496"/>
      <c r="DQ449" s="496"/>
      <c r="DR449" s="496"/>
      <c r="DS449" s="496"/>
      <c r="DT449" s="496"/>
      <c r="DU449" s="496"/>
      <c r="DV449" s="496"/>
      <c r="DW449" s="496"/>
      <c r="DX449" s="496"/>
      <c r="DY449" s="496"/>
      <c r="DZ449" s="496"/>
      <c r="EA449" s="496"/>
      <c r="EB449" s="496"/>
      <c r="EC449" s="496"/>
      <c r="ED449" s="496"/>
      <c r="EE449" s="496"/>
      <c r="EF449" s="496"/>
      <c r="EG449" s="496"/>
      <c r="EH449" s="496"/>
      <c r="EI449" s="496"/>
      <c r="EJ449" s="496"/>
      <c r="EK449" s="496"/>
      <c r="EL449" s="496"/>
      <c r="EM449" s="496"/>
      <c r="EN449" s="496"/>
      <c r="EO449" s="496"/>
      <c r="EP449" s="496"/>
      <c r="EQ449" s="496"/>
      <c r="ER449" s="496"/>
      <c r="ES449" s="496"/>
      <c r="ET449" s="496"/>
      <c r="EU449" s="496"/>
      <c r="EV449" s="496"/>
      <c r="EW449" s="496"/>
      <c r="EX449" s="496"/>
      <c r="EY449" s="496"/>
      <c r="EZ449" s="496"/>
      <c r="FA449" s="496"/>
      <c r="FB449" s="496"/>
      <c r="FC449" s="496"/>
      <c r="FD449" s="496"/>
      <c r="FE449" s="496"/>
      <c r="FF449" s="496"/>
      <c r="FG449" s="496"/>
      <c r="FH449" s="496"/>
      <c r="FI449" s="496"/>
      <c r="FJ449" s="496"/>
      <c r="FK449" s="496"/>
      <c r="FL449" s="496"/>
      <c r="FM449" s="496"/>
      <c r="FN449" s="496"/>
      <c r="FO449" s="496"/>
      <c r="FP449" s="496"/>
      <c r="FQ449" s="496"/>
      <c r="FR449" s="496"/>
      <c r="FS449" s="496"/>
      <c r="FT449" s="496"/>
      <c r="FU449" s="496"/>
      <c r="FV449" s="496"/>
      <c r="FW449" s="496"/>
      <c r="FX449" s="496"/>
      <c r="FY449" s="496"/>
      <c r="FZ449" s="496"/>
      <c r="GA449" s="496"/>
      <c r="GB449" s="496"/>
      <c r="GC449" s="496"/>
      <c r="GD449" s="496"/>
      <c r="GE449" s="496"/>
      <c r="GF449" s="496"/>
      <c r="GG449" s="496"/>
      <c r="GH449" s="496"/>
      <c r="GI449" s="496"/>
      <c r="GJ449" s="496"/>
      <c r="GK449" s="496"/>
      <c r="GL449" s="496"/>
      <c r="GM449" s="496"/>
      <c r="GN449" s="496"/>
      <c r="GO449" s="496"/>
      <c r="GP449" s="496"/>
      <c r="GQ449" s="496"/>
      <c r="GR449" s="496"/>
      <c r="GS449" s="496"/>
      <c r="GT449" s="496"/>
      <c r="GU449" s="496"/>
      <c r="GV449" s="496"/>
      <c r="GW449" s="496"/>
      <c r="GX449" s="496"/>
      <c r="GY449" s="496"/>
      <c r="GZ449" s="496"/>
      <c r="HA449" s="496"/>
      <c r="HB449" s="496"/>
      <c r="HC449" s="496"/>
      <c r="HD449" s="496"/>
      <c r="HE449" s="496"/>
      <c r="HF449" s="496"/>
      <c r="HG449" s="496"/>
      <c r="HH449" s="496"/>
      <c r="HI449" s="496"/>
      <c r="HJ449" s="496"/>
      <c r="HK449" s="496"/>
      <c r="HL449" s="496"/>
      <c r="HM449" s="496"/>
      <c r="HN449" s="496"/>
      <c r="HO449" s="496"/>
      <c r="HP449" s="496"/>
      <c r="HQ449" s="496"/>
      <c r="HR449" s="496"/>
      <c r="HS449" s="496"/>
      <c r="HT449" s="496"/>
      <c r="HU449" s="496"/>
      <c r="HV449" s="496"/>
      <c r="HW449" s="496"/>
      <c r="HX449" s="496"/>
      <c r="HY449" s="496"/>
      <c r="HZ449" s="496"/>
      <c r="IA449" s="496"/>
      <c r="IB449" s="496"/>
      <c r="IC449" s="496"/>
      <c r="ID449" s="496"/>
      <c r="IE449" s="496"/>
      <c r="IF449" s="496"/>
      <c r="IG449" s="496"/>
      <c r="IH449" s="496"/>
      <c r="II449" s="496"/>
      <c r="IJ449" s="496"/>
      <c r="IK449" s="496"/>
      <c r="IL449" s="496"/>
      <c r="IM449" s="496"/>
      <c r="IN449" s="496"/>
      <c r="IO449" s="496"/>
      <c r="IP449" s="496"/>
      <c r="IQ449" s="496"/>
      <c r="IR449" s="496"/>
      <c r="IS449" s="496"/>
      <c r="IT449" s="496"/>
      <c r="IU449" s="496"/>
      <c r="IV449" s="496"/>
      <c r="IW449" s="496"/>
    </row>
    <row r="450" customFormat="false" ht="12.75" hidden="false" customHeight="false" outlineLevel="1" collapsed="false">
      <c r="A450" s="504"/>
      <c r="B450" s="503"/>
      <c r="C450" s="503"/>
      <c r="D450" s="503"/>
      <c r="E450" s="503"/>
      <c r="F450" s="503"/>
      <c r="G450" s="503"/>
      <c r="H450" s="503"/>
      <c r="I450" s="503"/>
      <c r="J450" s="503"/>
      <c r="K450" s="503"/>
      <c r="L450" s="503"/>
      <c r="M450" s="503"/>
      <c r="N450" s="503"/>
      <c r="O450" s="503"/>
      <c r="P450" s="503"/>
      <c r="Q450" s="503"/>
      <c r="R450" s="503"/>
      <c r="S450" s="503"/>
      <c r="T450" s="503"/>
      <c r="U450" s="503"/>
      <c r="V450" s="496"/>
      <c r="W450" s="496"/>
      <c r="X450" s="496"/>
      <c r="Y450" s="496"/>
      <c r="Z450" s="496"/>
      <c r="AA450" s="496"/>
      <c r="AB450" s="496"/>
      <c r="AC450" s="496"/>
      <c r="AD450" s="496"/>
      <c r="AE450" s="496"/>
      <c r="AF450" s="496"/>
      <c r="AG450" s="496"/>
      <c r="AH450" s="496"/>
      <c r="AI450" s="496"/>
      <c r="AJ450" s="496"/>
      <c r="AK450" s="496"/>
      <c r="AL450" s="496"/>
      <c r="AM450" s="496"/>
      <c r="AN450" s="496"/>
      <c r="AO450" s="496"/>
      <c r="AP450" s="496"/>
      <c r="AQ450" s="496"/>
      <c r="AR450" s="496"/>
      <c r="AS450" s="496"/>
      <c r="AT450" s="496"/>
      <c r="AU450" s="496"/>
      <c r="AV450" s="496"/>
      <c r="AW450" s="496"/>
      <c r="AX450" s="496"/>
      <c r="AY450" s="496"/>
      <c r="AZ450" s="496"/>
      <c r="BA450" s="496"/>
      <c r="BB450" s="496"/>
      <c r="BC450" s="496"/>
      <c r="BD450" s="496"/>
      <c r="BE450" s="496"/>
      <c r="BF450" s="496"/>
      <c r="BG450" s="496"/>
      <c r="BH450" s="496"/>
      <c r="BI450" s="496"/>
      <c r="BJ450" s="496"/>
      <c r="BK450" s="496"/>
      <c r="BL450" s="496"/>
      <c r="BM450" s="496"/>
      <c r="BN450" s="496"/>
      <c r="BO450" s="496"/>
      <c r="BP450" s="496"/>
      <c r="BQ450" s="496"/>
      <c r="BR450" s="496"/>
      <c r="BS450" s="496"/>
      <c r="BT450" s="496"/>
      <c r="BU450" s="496"/>
      <c r="BV450" s="496"/>
      <c r="BW450" s="496"/>
      <c r="BX450" s="496"/>
      <c r="BY450" s="496"/>
      <c r="BZ450" s="496"/>
      <c r="CA450" s="496"/>
      <c r="CB450" s="496"/>
      <c r="CC450" s="496"/>
      <c r="CD450" s="496"/>
      <c r="CE450" s="496"/>
      <c r="CF450" s="496"/>
      <c r="CG450" s="496"/>
      <c r="CH450" s="496"/>
      <c r="CI450" s="496"/>
      <c r="CJ450" s="496"/>
      <c r="CK450" s="496"/>
      <c r="CL450" s="496"/>
      <c r="CM450" s="496"/>
      <c r="CN450" s="496"/>
      <c r="CO450" s="496"/>
      <c r="CP450" s="496"/>
      <c r="CQ450" s="496"/>
      <c r="CR450" s="496"/>
      <c r="CS450" s="496"/>
      <c r="CT450" s="496"/>
      <c r="CU450" s="496"/>
      <c r="CV450" s="496"/>
      <c r="CW450" s="496"/>
      <c r="CX450" s="496"/>
      <c r="CY450" s="496"/>
      <c r="CZ450" s="496"/>
      <c r="DA450" s="496"/>
      <c r="DB450" s="496"/>
      <c r="DC450" s="496"/>
      <c r="DD450" s="496"/>
      <c r="DE450" s="496"/>
      <c r="DF450" s="496"/>
      <c r="DG450" s="496"/>
      <c r="DH450" s="496"/>
      <c r="DI450" s="496"/>
      <c r="DJ450" s="496"/>
      <c r="DK450" s="496"/>
      <c r="DL450" s="496"/>
      <c r="DM450" s="496"/>
      <c r="DN450" s="496"/>
      <c r="DO450" s="496"/>
      <c r="DP450" s="496"/>
      <c r="DQ450" s="496"/>
      <c r="DR450" s="496"/>
      <c r="DS450" s="496"/>
      <c r="DT450" s="496"/>
      <c r="DU450" s="496"/>
      <c r="DV450" s="496"/>
      <c r="DW450" s="496"/>
      <c r="DX450" s="496"/>
      <c r="DY450" s="496"/>
      <c r="DZ450" s="496"/>
      <c r="EA450" s="496"/>
      <c r="EB450" s="496"/>
      <c r="EC450" s="496"/>
      <c r="ED450" s="496"/>
      <c r="EE450" s="496"/>
      <c r="EF450" s="496"/>
      <c r="EG450" s="496"/>
      <c r="EH450" s="496"/>
      <c r="EI450" s="496"/>
      <c r="EJ450" s="496"/>
      <c r="EK450" s="496"/>
      <c r="EL450" s="496"/>
      <c r="EM450" s="496"/>
      <c r="EN450" s="496"/>
      <c r="EO450" s="496"/>
      <c r="EP450" s="496"/>
      <c r="EQ450" s="496"/>
      <c r="ER450" s="496"/>
      <c r="ES450" s="496"/>
      <c r="ET450" s="496"/>
      <c r="EU450" s="496"/>
      <c r="EV450" s="496"/>
      <c r="EW450" s="496"/>
      <c r="EX450" s="496"/>
      <c r="EY450" s="496"/>
      <c r="EZ450" s="496"/>
      <c r="FA450" s="496"/>
      <c r="FB450" s="496"/>
      <c r="FC450" s="496"/>
      <c r="FD450" s="496"/>
      <c r="FE450" s="496"/>
      <c r="FF450" s="496"/>
      <c r="FG450" s="496"/>
      <c r="FH450" s="496"/>
      <c r="FI450" s="496"/>
      <c r="FJ450" s="496"/>
      <c r="FK450" s="496"/>
      <c r="FL450" s="496"/>
      <c r="FM450" s="496"/>
      <c r="FN450" s="496"/>
      <c r="FO450" s="496"/>
      <c r="FP450" s="496"/>
      <c r="FQ450" s="496"/>
      <c r="FR450" s="496"/>
      <c r="FS450" s="496"/>
      <c r="FT450" s="496"/>
      <c r="FU450" s="496"/>
      <c r="FV450" s="496"/>
      <c r="FW450" s="496"/>
      <c r="FX450" s="496"/>
      <c r="FY450" s="496"/>
      <c r="FZ450" s="496"/>
      <c r="GA450" s="496"/>
      <c r="GB450" s="496"/>
      <c r="GC450" s="496"/>
      <c r="GD450" s="496"/>
      <c r="GE450" s="496"/>
      <c r="GF450" s="496"/>
      <c r="GG450" s="496"/>
      <c r="GH450" s="496"/>
      <c r="GI450" s="496"/>
      <c r="GJ450" s="496"/>
      <c r="GK450" s="496"/>
      <c r="GL450" s="496"/>
      <c r="GM450" s="496"/>
      <c r="GN450" s="496"/>
      <c r="GO450" s="496"/>
      <c r="GP450" s="496"/>
      <c r="GQ450" s="496"/>
      <c r="GR450" s="496"/>
      <c r="GS450" s="496"/>
      <c r="GT450" s="496"/>
      <c r="GU450" s="496"/>
      <c r="GV450" s="496"/>
      <c r="GW450" s="496"/>
      <c r="GX450" s="496"/>
      <c r="GY450" s="496"/>
      <c r="GZ450" s="496"/>
      <c r="HA450" s="496"/>
      <c r="HB450" s="496"/>
      <c r="HC450" s="496"/>
      <c r="HD450" s="496"/>
      <c r="HE450" s="496"/>
      <c r="HF450" s="496"/>
      <c r="HG450" s="496"/>
      <c r="HH450" s="496"/>
      <c r="HI450" s="496"/>
      <c r="HJ450" s="496"/>
      <c r="HK450" s="496"/>
      <c r="HL450" s="496"/>
      <c r="HM450" s="496"/>
      <c r="HN450" s="496"/>
      <c r="HO450" s="496"/>
      <c r="HP450" s="496"/>
      <c r="HQ450" s="496"/>
      <c r="HR450" s="496"/>
      <c r="HS450" s="496"/>
      <c r="HT450" s="496"/>
      <c r="HU450" s="496"/>
      <c r="HV450" s="496"/>
      <c r="HW450" s="496"/>
      <c r="HX450" s="496"/>
      <c r="HY450" s="496"/>
      <c r="HZ450" s="496"/>
      <c r="IA450" s="496"/>
      <c r="IB450" s="496"/>
      <c r="IC450" s="496"/>
      <c r="ID450" s="496"/>
      <c r="IE450" s="496"/>
      <c r="IF450" s="496"/>
      <c r="IG450" s="496"/>
      <c r="IH450" s="496"/>
      <c r="II450" s="496"/>
      <c r="IJ450" s="496"/>
      <c r="IK450" s="496"/>
      <c r="IL450" s="496"/>
      <c r="IM450" s="496"/>
      <c r="IN450" s="496"/>
      <c r="IO450" s="496"/>
      <c r="IP450" s="496"/>
      <c r="IQ450" s="496"/>
      <c r="IR450" s="496"/>
      <c r="IS450" s="496"/>
      <c r="IT450" s="496"/>
      <c r="IU450" s="496"/>
      <c r="IV450" s="496"/>
      <c r="IW450" s="496"/>
    </row>
    <row r="451" customFormat="false" ht="12.75" hidden="false" customHeight="false" outlineLevel="1" collapsed="false">
      <c r="A451" s="504"/>
      <c r="B451" s="503"/>
      <c r="C451" s="503"/>
      <c r="D451" s="503"/>
      <c r="E451" s="503"/>
      <c r="F451" s="503"/>
      <c r="G451" s="503"/>
      <c r="H451" s="503"/>
      <c r="I451" s="503"/>
      <c r="J451" s="503"/>
      <c r="K451" s="503"/>
      <c r="L451" s="503"/>
      <c r="M451" s="503"/>
      <c r="N451" s="503"/>
      <c r="O451" s="503"/>
      <c r="P451" s="503"/>
      <c r="Q451" s="503"/>
      <c r="R451" s="503"/>
      <c r="S451" s="503"/>
      <c r="T451" s="503"/>
      <c r="U451" s="503"/>
      <c r="V451" s="496"/>
      <c r="W451" s="496"/>
      <c r="X451" s="496"/>
      <c r="Y451" s="496"/>
      <c r="Z451" s="496"/>
      <c r="AA451" s="496"/>
      <c r="AB451" s="496"/>
      <c r="AC451" s="496"/>
      <c r="AD451" s="496"/>
      <c r="AE451" s="496"/>
      <c r="AF451" s="496"/>
      <c r="AG451" s="496"/>
      <c r="AH451" s="496"/>
      <c r="AI451" s="496"/>
      <c r="AJ451" s="496"/>
      <c r="AK451" s="496"/>
      <c r="AL451" s="496"/>
      <c r="AM451" s="496"/>
      <c r="AN451" s="496"/>
      <c r="AO451" s="496"/>
      <c r="AP451" s="496"/>
      <c r="AQ451" s="496"/>
      <c r="AR451" s="496"/>
      <c r="AS451" s="496"/>
      <c r="AT451" s="496"/>
      <c r="AU451" s="496"/>
      <c r="AV451" s="496"/>
      <c r="AW451" s="496"/>
      <c r="AX451" s="496"/>
      <c r="AY451" s="496"/>
      <c r="AZ451" s="496"/>
      <c r="BA451" s="496"/>
      <c r="BB451" s="496"/>
      <c r="BC451" s="496"/>
      <c r="BD451" s="496"/>
      <c r="BE451" s="496"/>
      <c r="BF451" s="496"/>
      <c r="BG451" s="496"/>
      <c r="BH451" s="496"/>
      <c r="BI451" s="496"/>
      <c r="BJ451" s="496"/>
      <c r="BK451" s="496"/>
      <c r="BL451" s="496"/>
      <c r="BM451" s="496"/>
      <c r="BN451" s="496"/>
      <c r="BO451" s="496"/>
      <c r="BP451" s="496"/>
      <c r="BQ451" s="496"/>
      <c r="BR451" s="496"/>
      <c r="BS451" s="496"/>
      <c r="BT451" s="496"/>
      <c r="BU451" s="496"/>
      <c r="BV451" s="496"/>
      <c r="BW451" s="496"/>
      <c r="BX451" s="496"/>
      <c r="BY451" s="496"/>
      <c r="BZ451" s="496"/>
      <c r="CA451" s="496"/>
      <c r="CB451" s="496"/>
      <c r="CC451" s="496"/>
      <c r="CD451" s="496"/>
      <c r="CE451" s="496"/>
      <c r="CF451" s="496"/>
      <c r="CG451" s="496"/>
      <c r="CH451" s="496"/>
      <c r="CI451" s="496"/>
      <c r="CJ451" s="496"/>
      <c r="CK451" s="496"/>
      <c r="CL451" s="496"/>
      <c r="CM451" s="496"/>
      <c r="CN451" s="496"/>
      <c r="CO451" s="496"/>
      <c r="CP451" s="496"/>
      <c r="CQ451" s="496"/>
      <c r="CR451" s="496"/>
      <c r="CS451" s="496"/>
      <c r="CT451" s="496"/>
      <c r="CU451" s="496"/>
      <c r="CV451" s="496"/>
      <c r="CW451" s="496"/>
      <c r="CX451" s="496"/>
      <c r="CY451" s="496"/>
      <c r="CZ451" s="496"/>
      <c r="DA451" s="496"/>
      <c r="DB451" s="496"/>
      <c r="DC451" s="496"/>
      <c r="DD451" s="496"/>
      <c r="DE451" s="496"/>
      <c r="DF451" s="496"/>
      <c r="DG451" s="496"/>
      <c r="DH451" s="496"/>
      <c r="DI451" s="496"/>
      <c r="DJ451" s="496"/>
      <c r="DK451" s="496"/>
      <c r="DL451" s="496"/>
      <c r="DM451" s="496"/>
      <c r="DN451" s="496"/>
      <c r="DO451" s="496"/>
      <c r="DP451" s="496"/>
      <c r="DQ451" s="496"/>
      <c r="DR451" s="496"/>
      <c r="DS451" s="496"/>
      <c r="DT451" s="496"/>
      <c r="DU451" s="496"/>
      <c r="DV451" s="496"/>
      <c r="DW451" s="496"/>
      <c r="DX451" s="496"/>
      <c r="DY451" s="496"/>
      <c r="DZ451" s="496"/>
      <c r="EA451" s="496"/>
      <c r="EB451" s="496"/>
      <c r="EC451" s="496"/>
      <c r="ED451" s="496"/>
      <c r="EE451" s="496"/>
      <c r="EF451" s="496"/>
      <c r="EG451" s="496"/>
      <c r="EH451" s="496"/>
      <c r="EI451" s="496"/>
      <c r="EJ451" s="496"/>
      <c r="EK451" s="496"/>
      <c r="EL451" s="496"/>
      <c r="EM451" s="496"/>
      <c r="EN451" s="496"/>
      <c r="EO451" s="496"/>
      <c r="EP451" s="496"/>
      <c r="EQ451" s="496"/>
      <c r="ER451" s="496"/>
      <c r="ES451" s="496"/>
      <c r="ET451" s="496"/>
      <c r="EU451" s="496"/>
      <c r="EV451" s="496"/>
      <c r="EW451" s="496"/>
      <c r="EX451" s="496"/>
      <c r="EY451" s="496"/>
      <c r="EZ451" s="496"/>
      <c r="FA451" s="496"/>
      <c r="FB451" s="496"/>
      <c r="FC451" s="496"/>
      <c r="FD451" s="496"/>
      <c r="FE451" s="496"/>
      <c r="FF451" s="496"/>
      <c r="FG451" s="496"/>
      <c r="FH451" s="496"/>
      <c r="FI451" s="496"/>
      <c r="FJ451" s="496"/>
      <c r="FK451" s="496"/>
      <c r="FL451" s="496"/>
      <c r="FM451" s="496"/>
      <c r="FN451" s="496"/>
      <c r="FO451" s="496"/>
      <c r="FP451" s="496"/>
      <c r="FQ451" s="496"/>
      <c r="FR451" s="496"/>
      <c r="FS451" s="496"/>
      <c r="FT451" s="496"/>
      <c r="FU451" s="496"/>
      <c r="FV451" s="496"/>
      <c r="FW451" s="496"/>
      <c r="FX451" s="496"/>
      <c r="FY451" s="496"/>
      <c r="FZ451" s="496"/>
      <c r="GA451" s="496"/>
      <c r="GB451" s="496"/>
      <c r="GC451" s="496"/>
      <c r="GD451" s="496"/>
      <c r="GE451" s="496"/>
      <c r="GF451" s="496"/>
      <c r="GG451" s="496"/>
      <c r="GH451" s="496"/>
      <c r="GI451" s="496"/>
      <c r="GJ451" s="496"/>
      <c r="GK451" s="496"/>
      <c r="GL451" s="496"/>
      <c r="GM451" s="496"/>
      <c r="GN451" s="496"/>
      <c r="GO451" s="496"/>
      <c r="GP451" s="496"/>
      <c r="GQ451" s="496"/>
      <c r="GR451" s="496"/>
      <c r="GS451" s="496"/>
      <c r="GT451" s="496"/>
      <c r="GU451" s="496"/>
      <c r="GV451" s="496"/>
      <c r="GW451" s="496"/>
      <c r="GX451" s="496"/>
      <c r="GY451" s="496"/>
      <c r="GZ451" s="496"/>
      <c r="HA451" s="496"/>
      <c r="HB451" s="496"/>
      <c r="HC451" s="496"/>
      <c r="HD451" s="496"/>
      <c r="HE451" s="496"/>
      <c r="HF451" s="496"/>
      <c r="HG451" s="496"/>
      <c r="HH451" s="496"/>
      <c r="HI451" s="496"/>
      <c r="HJ451" s="496"/>
      <c r="HK451" s="496"/>
      <c r="HL451" s="496"/>
      <c r="HM451" s="496"/>
      <c r="HN451" s="496"/>
      <c r="HO451" s="496"/>
      <c r="HP451" s="496"/>
      <c r="HQ451" s="496"/>
      <c r="HR451" s="496"/>
      <c r="HS451" s="496"/>
      <c r="HT451" s="496"/>
      <c r="HU451" s="496"/>
      <c r="HV451" s="496"/>
      <c r="HW451" s="496"/>
      <c r="HX451" s="496"/>
      <c r="HY451" s="496"/>
      <c r="HZ451" s="496"/>
      <c r="IA451" s="496"/>
      <c r="IB451" s="496"/>
      <c r="IC451" s="496"/>
      <c r="ID451" s="496"/>
      <c r="IE451" s="496"/>
      <c r="IF451" s="496"/>
      <c r="IG451" s="496"/>
      <c r="IH451" s="496"/>
      <c r="II451" s="496"/>
      <c r="IJ451" s="496"/>
      <c r="IK451" s="496"/>
      <c r="IL451" s="496"/>
      <c r="IM451" s="496"/>
      <c r="IN451" s="496"/>
      <c r="IO451" s="496"/>
      <c r="IP451" s="496"/>
      <c r="IQ451" s="496"/>
      <c r="IR451" s="496"/>
      <c r="IS451" s="496"/>
      <c r="IT451" s="496"/>
      <c r="IU451" s="496"/>
      <c r="IV451" s="496"/>
      <c r="IW451" s="496"/>
    </row>
    <row r="452" customFormat="false" ht="12.75" hidden="false" customHeight="false" outlineLevel="1" collapsed="false">
      <c r="A452" s="504"/>
      <c r="B452" s="503"/>
      <c r="C452" s="503"/>
      <c r="D452" s="503"/>
      <c r="E452" s="503"/>
      <c r="F452" s="503"/>
      <c r="G452" s="503"/>
      <c r="H452" s="503"/>
      <c r="I452" s="503"/>
      <c r="J452" s="503"/>
      <c r="K452" s="503"/>
      <c r="L452" s="503"/>
      <c r="M452" s="503"/>
      <c r="N452" s="503"/>
      <c r="O452" s="503"/>
      <c r="P452" s="503"/>
      <c r="Q452" s="503"/>
      <c r="R452" s="503"/>
      <c r="S452" s="503"/>
      <c r="T452" s="503"/>
      <c r="U452" s="503"/>
      <c r="V452" s="496"/>
      <c r="W452" s="496"/>
      <c r="X452" s="496"/>
      <c r="Y452" s="496"/>
      <c r="Z452" s="496"/>
      <c r="AA452" s="496"/>
      <c r="AB452" s="496"/>
      <c r="AC452" s="496"/>
      <c r="AD452" s="496"/>
      <c r="AE452" s="496"/>
      <c r="AF452" s="496"/>
      <c r="AG452" s="496"/>
      <c r="AH452" s="496"/>
      <c r="AI452" s="496"/>
      <c r="AJ452" s="496"/>
      <c r="AK452" s="496"/>
      <c r="AL452" s="496"/>
      <c r="AM452" s="496"/>
      <c r="AN452" s="496"/>
      <c r="AO452" s="496"/>
      <c r="AP452" s="496"/>
      <c r="AQ452" s="496"/>
      <c r="AR452" s="496"/>
      <c r="AS452" s="496"/>
      <c r="AT452" s="496"/>
      <c r="AU452" s="496"/>
      <c r="AV452" s="496"/>
      <c r="AW452" s="496"/>
      <c r="AX452" s="496"/>
      <c r="AY452" s="496"/>
      <c r="AZ452" s="496"/>
      <c r="BA452" s="496"/>
      <c r="BB452" s="496"/>
      <c r="BC452" s="496"/>
      <c r="BD452" s="496"/>
      <c r="BE452" s="496"/>
      <c r="BF452" s="496"/>
      <c r="BG452" s="496"/>
      <c r="BH452" s="496"/>
      <c r="BI452" s="496"/>
      <c r="BJ452" s="496"/>
      <c r="BK452" s="496"/>
      <c r="BL452" s="496"/>
      <c r="BM452" s="496"/>
      <c r="BN452" s="496"/>
      <c r="BO452" s="496"/>
      <c r="BP452" s="496"/>
      <c r="BQ452" s="496"/>
      <c r="BR452" s="496"/>
      <c r="BS452" s="496"/>
      <c r="BT452" s="496"/>
      <c r="BU452" s="496"/>
      <c r="BV452" s="496"/>
      <c r="BW452" s="496"/>
      <c r="BX452" s="496"/>
      <c r="BY452" s="496"/>
      <c r="BZ452" s="496"/>
      <c r="CA452" s="496"/>
      <c r="CB452" s="496"/>
      <c r="CC452" s="496"/>
      <c r="CD452" s="496"/>
      <c r="CE452" s="496"/>
      <c r="CF452" s="496"/>
      <c r="CG452" s="496"/>
      <c r="CH452" s="496"/>
      <c r="CI452" s="496"/>
      <c r="CJ452" s="496"/>
      <c r="CK452" s="496"/>
      <c r="CL452" s="496"/>
      <c r="CM452" s="496"/>
      <c r="CN452" s="496"/>
      <c r="CO452" s="496"/>
      <c r="CP452" s="496"/>
      <c r="CQ452" s="496"/>
      <c r="CR452" s="496"/>
      <c r="CS452" s="496"/>
      <c r="CT452" s="496"/>
      <c r="CU452" s="496"/>
      <c r="CV452" s="496"/>
      <c r="CW452" s="496"/>
      <c r="CX452" s="496"/>
      <c r="CY452" s="496"/>
      <c r="CZ452" s="496"/>
      <c r="DA452" s="496"/>
      <c r="DB452" s="496"/>
      <c r="DC452" s="496"/>
      <c r="DD452" s="496"/>
      <c r="DE452" s="496"/>
      <c r="DF452" s="496"/>
      <c r="DG452" s="496"/>
      <c r="DH452" s="496"/>
      <c r="DI452" s="496"/>
      <c r="DJ452" s="496"/>
      <c r="DK452" s="496"/>
      <c r="DL452" s="496"/>
      <c r="DM452" s="496"/>
      <c r="DN452" s="496"/>
      <c r="DO452" s="496"/>
      <c r="DP452" s="496"/>
      <c r="DQ452" s="496"/>
      <c r="DR452" s="496"/>
      <c r="DS452" s="496"/>
      <c r="DT452" s="496"/>
      <c r="DU452" s="496"/>
      <c r="DV452" s="496"/>
      <c r="DW452" s="496"/>
      <c r="DX452" s="496"/>
      <c r="DY452" s="496"/>
      <c r="DZ452" s="496"/>
      <c r="EA452" s="496"/>
      <c r="EB452" s="496"/>
      <c r="EC452" s="496"/>
      <c r="ED452" s="496"/>
      <c r="EE452" s="496"/>
      <c r="EF452" s="496"/>
      <c r="EG452" s="496"/>
      <c r="EH452" s="496"/>
      <c r="EI452" s="496"/>
      <c r="EJ452" s="496"/>
      <c r="EK452" s="496"/>
      <c r="EL452" s="496"/>
      <c r="EM452" s="496"/>
      <c r="EN452" s="496"/>
      <c r="EO452" s="496"/>
      <c r="EP452" s="496"/>
      <c r="EQ452" s="496"/>
      <c r="ER452" s="496"/>
      <c r="ES452" s="496"/>
      <c r="ET452" s="496"/>
      <c r="EU452" s="496"/>
      <c r="EV452" s="496"/>
      <c r="EW452" s="496"/>
      <c r="EX452" s="496"/>
      <c r="EY452" s="496"/>
      <c r="EZ452" s="496"/>
      <c r="FA452" s="496"/>
      <c r="FB452" s="496"/>
      <c r="FC452" s="496"/>
      <c r="FD452" s="496"/>
      <c r="FE452" s="496"/>
      <c r="FF452" s="496"/>
      <c r="FG452" s="496"/>
      <c r="FH452" s="496"/>
      <c r="FI452" s="496"/>
      <c r="FJ452" s="496"/>
      <c r="FK452" s="496"/>
      <c r="FL452" s="496"/>
      <c r="FM452" s="496"/>
      <c r="FN452" s="496"/>
      <c r="FO452" s="496"/>
      <c r="FP452" s="496"/>
      <c r="FQ452" s="496"/>
      <c r="FR452" s="496"/>
      <c r="FS452" s="496"/>
      <c r="FT452" s="496"/>
      <c r="FU452" s="496"/>
      <c r="FV452" s="496"/>
      <c r="FW452" s="496"/>
      <c r="FX452" s="496"/>
      <c r="FY452" s="496"/>
      <c r="FZ452" s="496"/>
      <c r="GA452" s="496"/>
      <c r="GB452" s="496"/>
      <c r="GC452" s="496"/>
      <c r="GD452" s="496"/>
      <c r="GE452" s="496"/>
      <c r="GF452" s="496"/>
      <c r="GG452" s="496"/>
      <c r="GH452" s="496"/>
      <c r="GI452" s="496"/>
      <c r="GJ452" s="496"/>
      <c r="GK452" s="496"/>
      <c r="GL452" s="496"/>
      <c r="GM452" s="496"/>
      <c r="GN452" s="496"/>
      <c r="GO452" s="496"/>
      <c r="GP452" s="496"/>
      <c r="GQ452" s="496"/>
      <c r="GR452" s="496"/>
      <c r="GS452" s="496"/>
      <c r="GT452" s="496"/>
      <c r="GU452" s="496"/>
      <c r="GV452" s="496"/>
      <c r="GW452" s="496"/>
      <c r="GX452" s="496"/>
      <c r="GY452" s="496"/>
      <c r="GZ452" s="496"/>
      <c r="HA452" s="496"/>
      <c r="HB452" s="496"/>
      <c r="HC452" s="496"/>
      <c r="HD452" s="496"/>
      <c r="HE452" s="496"/>
      <c r="HF452" s="496"/>
      <c r="HG452" s="496"/>
      <c r="HH452" s="496"/>
      <c r="HI452" s="496"/>
      <c r="HJ452" s="496"/>
      <c r="HK452" s="496"/>
      <c r="HL452" s="496"/>
      <c r="HM452" s="496"/>
      <c r="HN452" s="496"/>
      <c r="HO452" s="496"/>
      <c r="HP452" s="496"/>
      <c r="HQ452" s="496"/>
      <c r="HR452" s="496"/>
      <c r="HS452" s="496"/>
      <c r="HT452" s="496"/>
      <c r="HU452" s="496"/>
      <c r="HV452" s="496"/>
      <c r="HW452" s="496"/>
      <c r="HX452" s="496"/>
      <c r="HY452" s="496"/>
      <c r="HZ452" s="496"/>
      <c r="IA452" s="496"/>
      <c r="IB452" s="496"/>
      <c r="IC452" s="496"/>
      <c r="ID452" s="496"/>
      <c r="IE452" s="496"/>
      <c r="IF452" s="496"/>
      <c r="IG452" s="496"/>
      <c r="IH452" s="496"/>
      <c r="II452" s="496"/>
      <c r="IJ452" s="496"/>
      <c r="IK452" s="496"/>
      <c r="IL452" s="496"/>
      <c r="IM452" s="496"/>
      <c r="IN452" s="496"/>
      <c r="IO452" s="496"/>
      <c r="IP452" s="496"/>
      <c r="IQ452" s="496"/>
      <c r="IR452" s="496"/>
      <c r="IS452" s="496"/>
      <c r="IT452" s="496"/>
      <c r="IU452" s="496"/>
      <c r="IV452" s="496"/>
      <c r="IW452" s="496"/>
    </row>
    <row r="453" customFormat="false" ht="12.75" hidden="false" customHeight="false" outlineLevel="1" collapsed="false">
      <c r="A453" s="477"/>
      <c r="B453" s="503"/>
      <c r="C453" s="503"/>
      <c r="D453" s="503"/>
      <c r="E453" s="503"/>
      <c r="F453" s="503"/>
      <c r="G453" s="503"/>
      <c r="H453" s="503"/>
      <c r="I453" s="503"/>
      <c r="J453" s="503"/>
      <c r="K453" s="503"/>
      <c r="L453" s="503"/>
      <c r="M453" s="503"/>
      <c r="N453" s="503"/>
      <c r="O453" s="503"/>
      <c r="P453" s="503"/>
      <c r="Q453" s="503"/>
      <c r="R453" s="503"/>
      <c r="S453" s="503"/>
      <c r="T453" s="503"/>
      <c r="U453" s="503"/>
      <c r="V453" s="496"/>
      <c r="W453" s="496"/>
      <c r="X453" s="496"/>
      <c r="Y453" s="496"/>
      <c r="Z453" s="496"/>
      <c r="AA453" s="496"/>
      <c r="AB453" s="496"/>
      <c r="AC453" s="496"/>
      <c r="AD453" s="496"/>
      <c r="AE453" s="496"/>
      <c r="AF453" s="496"/>
      <c r="AG453" s="496"/>
      <c r="AH453" s="496"/>
      <c r="AI453" s="496"/>
      <c r="AJ453" s="496"/>
      <c r="AK453" s="496"/>
      <c r="AL453" s="496"/>
      <c r="AM453" s="496"/>
      <c r="AN453" s="496"/>
      <c r="AO453" s="496"/>
      <c r="AP453" s="496"/>
      <c r="AQ453" s="496"/>
      <c r="AR453" s="496"/>
      <c r="AS453" s="496"/>
      <c r="AT453" s="496"/>
      <c r="AU453" s="496"/>
      <c r="AV453" s="496"/>
      <c r="AW453" s="496"/>
      <c r="AX453" s="496"/>
      <c r="AY453" s="496"/>
      <c r="AZ453" s="496"/>
      <c r="BA453" s="496"/>
      <c r="BB453" s="496"/>
      <c r="BC453" s="496"/>
      <c r="BD453" s="496"/>
      <c r="BE453" s="496"/>
      <c r="BF453" s="496"/>
      <c r="BG453" s="496"/>
      <c r="BH453" s="496"/>
      <c r="BI453" s="496"/>
      <c r="BJ453" s="496"/>
      <c r="BK453" s="496"/>
      <c r="BL453" s="496"/>
      <c r="BM453" s="496"/>
      <c r="BN453" s="496"/>
      <c r="BO453" s="496"/>
      <c r="BP453" s="496"/>
      <c r="BQ453" s="496"/>
      <c r="BR453" s="496"/>
      <c r="BS453" s="496"/>
      <c r="BT453" s="496"/>
      <c r="BU453" s="496"/>
      <c r="BV453" s="496"/>
      <c r="BW453" s="496"/>
      <c r="BX453" s="496"/>
      <c r="BY453" s="496"/>
      <c r="BZ453" s="496"/>
      <c r="CA453" s="496"/>
      <c r="CB453" s="496"/>
      <c r="CC453" s="496"/>
      <c r="CD453" s="496"/>
      <c r="CE453" s="496"/>
      <c r="CF453" s="496"/>
      <c r="CG453" s="496"/>
      <c r="CH453" s="496"/>
      <c r="CI453" s="496"/>
      <c r="CJ453" s="496"/>
      <c r="CK453" s="496"/>
      <c r="CL453" s="496"/>
      <c r="CM453" s="496"/>
      <c r="CN453" s="496"/>
      <c r="CO453" s="496"/>
      <c r="CP453" s="496"/>
      <c r="CQ453" s="496"/>
      <c r="CR453" s="496"/>
      <c r="CS453" s="496"/>
      <c r="CT453" s="496"/>
      <c r="CU453" s="496"/>
      <c r="CV453" s="496"/>
      <c r="CW453" s="496"/>
      <c r="CX453" s="496"/>
      <c r="CY453" s="496"/>
      <c r="CZ453" s="496"/>
      <c r="DA453" s="496"/>
      <c r="DB453" s="496"/>
      <c r="DC453" s="496"/>
      <c r="DD453" s="496"/>
      <c r="DE453" s="496"/>
      <c r="DF453" s="496"/>
      <c r="DG453" s="496"/>
      <c r="DH453" s="496"/>
      <c r="DI453" s="496"/>
      <c r="DJ453" s="496"/>
      <c r="DK453" s="496"/>
      <c r="DL453" s="496"/>
      <c r="DM453" s="496"/>
      <c r="DN453" s="496"/>
      <c r="DO453" s="496"/>
      <c r="DP453" s="496"/>
      <c r="DQ453" s="496"/>
      <c r="DR453" s="496"/>
      <c r="DS453" s="496"/>
      <c r="DT453" s="496"/>
      <c r="DU453" s="496"/>
      <c r="DV453" s="496"/>
      <c r="DW453" s="496"/>
      <c r="DX453" s="496"/>
      <c r="DY453" s="496"/>
      <c r="DZ453" s="496"/>
      <c r="EA453" s="496"/>
      <c r="EB453" s="496"/>
      <c r="EC453" s="496"/>
      <c r="ED453" s="496"/>
      <c r="EE453" s="496"/>
      <c r="EF453" s="496"/>
      <c r="EG453" s="496"/>
      <c r="EH453" s="496"/>
      <c r="EI453" s="496"/>
      <c r="EJ453" s="496"/>
      <c r="EK453" s="496"/>
      <c r="EL453" s="496"/>
      <c r="EM453" s="496"/>
      <c r="EN453" s="496"/>
      <c r="EO453" s="496"/>
      <c r="EP453" s="496"/>
      <c r="EQ453" s="496"/>
      <c r="ER453" s="496"/>
      <c r="ES453" s="496"/>
      <c r="ET453" s="496"/>
      <c r="EU453" s="496"/>
      <c r="EV453" s="496"/>
      <c r="EW453" s="496"/>
      <c r="EX453" s="496"/>
      <c r="EY453" s="496"/>
      <c r="EZ453" s="496"/>
      <c r="FA453" s="496"/>
      <c r="FB453" s="496"/>
      <c r="FC453" s="496"/>
      <c r="FD453" s="496"/>
      <c r="FE453" s="496"/>
      <c r="FF453" s="496"/>
      <c r="FG453" s="496"/>
      <c r="FH453" s="496"/>
      <c r="FI453" s="496"/>
      <c r="FJ453" s="496"/>
      <c r="FK453" s="496"/>
      <c r="FL453" s="496"/>
      <c r="FM453" s="496"/>
      <c r="FN453" s="496"/>
      <c r="FO453" s="496"/>
      <c r="FP453" s="496"/>
      <c r="FQ453" s="496"/>
      <c r="FR453" s="496"/>
      <c r="FS453" s="496"/>
      <c r="FT453" s="496"/>
      <c r="FU453" s="496"/>
      <c r="FV453" s="496"/>
      <c r="FW453" s="496"/>
      <c r="FX453" s="496"/>
      <c r="FY453" s="496"/>
      <c r="FZ453" s="496"/>
      <c r="GA453" s="496"/>
      <c r="GB453" s="496"/>
      <c r="GC453" s="496"/>
      <c r="GD453" s="496"/>
      <c r="GE453" s="496"/>
      <c r="GF453" s="496"/>
      <c r="GG453" s="496"/>
      <c r="GH453" s="496"/>
      <c r="GI453" s="496"/>
      <c r="GJ453" s="496"/>
      <c r="GK453" s="496"/>
      <c r="GL453" s="496"/>
      <c r="GM453" s="496"/>
      <c r="GN453" s="496"/>
      <c r="GO453" s="496"/>
      <c r="GP453" s="496"/>
      <c r="GQ453" s="496"/>
      <c r="GR453" s="496"/>
      <c r="GS453" s="496"/>
      <c r="GT453" s="496"/>
      <c r="GU453" s="496"/>
      <c r="GV453" s="496"/>
      <c r="GW453" s="496"/>
      <c r="GX453" s="496"/>
      <c r="GY453" s="496"/>
      <c r="GZ453" s="496"/>
      <c r="HA453" s="496"/>
      <c r="HB453" s="496"/>
      <c r="HC453" s="496"/>
      <c r="HD453" s="496"/>
      <c r="HE453" s="496"/>
      <c r="HF453" s="496"/>
      <c r="HG453" s="496"/>
      <c r="HH453" s="496"/>
      <c r="HI453" s="496"/>
      <c r="HJ453" s="496"/>
      <c r="HK453" s="496"/>
      <c r="HL453" s="496"/>
      <c r="HM453" s="496"/>
      <c r="HN453" s="496"/>
      <c r="HO453" s="496"/>
      <c r="HP453" s="496"/>
      <c r="HQ453" s="496"/>
      <c r="HR453" s="496"/>
      <c r="HS453" s="496"/>
      <c r="HT453" s="496"/>
      <c r="HU453" s="496"/>
      <c r="HV453" s="496"/>
      <c r="HW453" s="496"/>
      <c r="HX453" s="496"/>
      <c r="HY453" s="496"/>
      <c r="HZ453" s="496"/>
      <c r="IA453" s="496"/>
      <c r="IB453" s="496"/>
      <c r="IC453" s="496"/>
      <c r="ID453" s="496"/>
      <c r="IE453" s="496"/>
      <c r="IF453" s="496"/>
      <c r="IG453" s="496"/>
      <c r="IH453" s="496"/>
      <c r="II453" s="496"/>
      <c r="IJ453" s="496"/>
      <c r="IK453" s="496"/>
      <c r="IL453" s="496"/>
      <c r="IM453" s="496"/>
      <c r="IN453" s="496"/>
      <c r="IO453" s="496"/>
      <c r="IP453" s="496"/>
      <c r="IQ453" s="496"/>
      <c r="IR453" s="496"/>
      <c r="IS453" s="496"/>
      <c r="IT453" s="496"/>
      <c r="IU453" s="496"/>
      <c r="IV453" s="496"/>
      <c r="IW453" s="496"/>
    </row>
    <row r="454" customFormat="false" ht="12.75" hidden="false" customHeight="false" outlineLevel="1" collapsed="false">
      <c r="A454" s="477"/>
      <c r="B454" s="503"/>
      <c r="C454" s="503"/>
      <c r="D454" s="503"/>
      <c r="E454" s="503"/>
      <c r="F454" s="503"/>
      <c r="G454" s="503"/>
      <c r="H454" s="503"/>
      <c r="I454" s="503"/>
      <c r="J454" s="503"/>
      <c r="K454" s="503"/>
      <c r="L454" s="503"/>
      <c r="M454" s="503"/>
      <c r="N454" s="503"/>
      <c r="O454" s="503"/>
      <c r="P454" s="503"/>
      <c r="Q454" s="503"/>
      <c r="R454" s="503"/>
      <c r="S454" s="503"/>
      <c r="T454" s="503"/>
      <c r="U454" s="503"/>
      <c r="V454" s="496"/>
      <c r="W454" s="496"/>
      <c r="X454" s="496"/>
      <c r="Y454" s="496"/>
      <c r="Z454" s="496"/>
      <c r="AA454" s="496"/>
      <c r="AB454" s="496"/>
      <c r="AC454" s="496"/>
      <c r="AD454" s="496"/>
      <c r="AE454" s="496"/>
      <c r="AF454" s="496"/>
      <c r="AG454" s="496"/>
      <c r="AH454" s="496"/>
      <c r="AI454" s="496"/>
      <c r="AJ454" s="496"/>
      <c r="AK454" s="496"/>
      <c r="AL454" s="496"/>
      <c r="AM454" s="496"/>
      <c r="AN454" s="496"/>
      <c r="AO454" s="496"/>
      <c r="AP454" s="496"/>
      <c r="AQ454" s="496"/>
      <c r="AR454" s="496"/>
      <c r="AS454" s="496"/>
      <c r="AT454" s="496"/>
      <c r="AU454" s="496"/>
      <c r="AV454" s="496"/>
      <c r="AW454" s="496"/>
      <c r="AX454" s="496"/>
      <c r="AY454" s="496"/>
      <c r="AZ454" s="496"/>
      <c r="BA454" s="496"/>
      <c r="BB454" s="496"/>
      <c r="BC454" s="496"/>
      <c r="BD454" s="496"/>
      <c r="BE454" s="496"/>
      <c r="BF454" s="496"/>
      <c r="BG454" s="496"/>
      <c r="BH454" s="496"/>
      <c r="BI454" s="496"/>
      <c r="BJ454" s="496"/>
      <c r="BK454" s="496"/>
      <c r="BL454" s="496"/>
      <c r="BM454" s="496"/>
      <c r="BN454" s="496"/>
      <c r="BO454" s="496"/>
      <c r="BP454" s="496"/>
      <c r="BQ454" s="496"/>
      <c r="BR454" s="496"/>
      <c r="BS454" s="496"/>
      <c r="BT454" s="496"/>
      <c r="BU454" s="496"/>
      <c r="BV454" s="496"/>
      <c r="BW454" s="496"/>
      <c r="BX454" s="496"/>
      <c r="BY454" s="496"/>
      <c r="BZ454" s="496"/>
      <c r="CA454" s="496"/>
      <c r="CB454" s="496"/>
      <c r="CC454" s="496"/>
      <c r="CD454" s="496"/>
      <c r="CE454" s="496"/>
      <c r="CF454" s="496"/>
      <c r="CG454" s="496"/>
      <c r="CH454" s="496"/>
      <c r="CI454" s="496"/>
      <c r="CJ454" s="496"/>
      <c r="CK454" s="496"/>
      <c r="CL454" s="496"/>
      <c r="CM454" s="496"/>
      <c r="CN454" s="496"/>
      <c r="CO454" s="496"/>
      <c r="CP454" s="496"/>
      <c r="CQ454" s="496"/>
      <c r="CR454" s="496"/>
      <c r="CS454" s="496"/>
      <c r="CT454" s="496"/>
      <c r="CU454" s="496"/>
      <c r="CV454" s="496"/>
      <c r="CW454" s="496"/>
      <c r="CX454" s="496"/>
      <c r="CY454" s="496"/>
      <c r="CZ454" s="496"/>
      <c r="DA454" s="496"/>
      <c r="DB454" s="496"/>
      <c r="DC454" s="496"/>
      <c r="DD454" s="496"/>
      <c r="DE454" s="496"/>
      <c r="DF454" s="496"/>
      <c r="DG454" s="496"/>
      <c r="DH454" s="496"/>
      <c r="DI454" s="496"/>
      <c r="DJ454" s="496"/>
      <c r="DK454" s="496"/>
      <c r="DL454" s="496"/>
      <c r="DM454" s="496"/>
      <c r="DN454" s="496"/>
      <c r="DO454" s="496"/>
      <c r="DP454" s="496"/>
      <c r="DQ454" s="496"/>
      <c r="DR454" s="496"/>
      <c r="DS454" s="496"/>
      <c r="DT454" s="496"/>
      <c r="DU454" s="496"/>
      <c r="DV454" s="496"/>
      <c r="DW454" s="496"/>
      <c r="DX454" s="496"/>
      <c r="DY454" s="496"/>
      <c r="DZ454" s="496"/>
      <c r="EA454" s="496"/>
      <c r="EB454" s="496"/>
      <c r="EC454" s="496"/>
      <c r="ED454" s="496"/>
      <c r="EE454" s="496"/>
      <c r="EF454" s="496"/>
      <c r="EG454" s="496"/>
      <c r="EH454" s="496"/>
      <c r="EI454" s="496"/>
      <c r="EJ454" s="496"/>
      <c r="EK454" s="496"/>
      <c r="EL454" s="496"/>
      <c r="EM454" s="496"/>
      <c r="EN454" s="496"/>
      <c r="EO454" s="496"/>
      <c r="EP454" s="496"/>
      <c r="EQ454" s="496"/>
      <c r="ER454" s="496"/>
      <c r="ES454" s="496"/>
      <c r="ET454" s="496"/>
      <c r="EU454" s="496"/>
      <c r="EV454" s="496"/>
      <c r="EW454" s="496"/>
      <c r="EX454" s="496"/>
      <c r="EY454" s="496"/>
      <c r="EZ454" s="496"/>
      <c r="FA454" s="496"/>
      <c r="FB454" s="496"/>
      <c r="FC454" s="496"/>
      <c r="FD454" s="496"/>
      <c r="FE454" s="496"/>
      <c r="FF454" s="496"/>
      <c r="FG454" s="496"/>
      <c r="FH454" s="496"/>
      <c r="FI454" s="496"/>
      <c r="FJ454" s="496"/>
      <c r="FK454" s="496"/>
      <c r="FL454" s="496"/>
      <c r="FM454" s="496"/>
      <c r="FN454" s="496"/>
      <c r="FO454" s="496"/>
      <c r="FP454" s="496"/>
      <c r="FQ454" s="496"/>
      <c r="FR454" s="496"/>
      <c r="FS454" s="496"/>
      <c r="FT454" s="496"/>
      <c r="FU454" s="496"/>
      <c r="FV454" s="496"/>
      <c r="FW454" s="496"/>
      <c r="FX454" s="496"/>
      <c r="FY454" s="496"/>
      <c r="FZ454" s="496"/>
      <c r="GA454" s="496"/>
      <c r="GB454" s="496"/>
      <c r="GC454" s="496"/>
      <c r="GD454" s="496"/>
      <c r="GE454" s="496"/>
      <c r="GF454" s="496"/>
      <c r="GG454" s="496"/>
      <c r="GH454" s="496"/>
      <c r="GI454" s="496"/>
      <c r="GJ454" s="496"/>
      <c r="GK454" s="496"/>
      <c r="GL454" s="496"/>
      <c r="GM454" s="496"/>
      <c r="GN454" s="496"/>
      <c r="GO454" s="496"/>
      <c r="GP454" s="496"/>
      <c r="GQ454" s="496"/>
      <c r="GR454" s="496"/>
      <c r="GS454" s="496"/>
      <c r="GT454" s="496"/>
      <c r="GU454" s="496"/>
      <c r="GV454" s="496"/>
      <c r="GW454" s="496"/>
      <c r="GX454" s="496"/>
      <c r="GY454" s="496"/>
      <c r="GZ454" s="496"/>
      <c r="HA454" s="496"/>
      <c r="HB454" s="496"/>
      <c r="HC454" s="496"/>
      <c r="HD454" s="496"/>
      <c r="HE454" s="496"/>
      <c r="HF454" s="496"/>
      <c r="HG454" s="496"/>
      <c r="HH454" s="496"/>
      <c r="HI454" s="496"/>
      <c r="HJ454" s="496"/>
      <c r="HK454" s="496"/>
      <c r="HL454" s="496"/>
      <c r="HM454" s="496"/>
      <c r="HN454" s="496"/>
      <c r="HO454" s="496"/>
      <c r="HP454" s="496"/>
      <c r="HQ454" s="496"/>
      <c r="HR454" s="496"/>
      <c r="HS454" s="496"/>
      <c r="HT454" s="496"/>
      <c r="HU454" s="496"/>
      <c r="HV454" s="496"/>
      <c r="HW454" s="496"/>
      <c r="HX454" s="496"/>
      <c r="HY454" s="496"/>
      <c r="HZ454" s="496"/>
      <c r="IA454" s="496"/>
      <c r="IB454" s="496"/>
      <c r="IC454" s="496"/>
      <c r="ID454" s="496"/>
      <c r="IE454" s="496"/>
      <c r="IF454" s="496"/>
      <c r="IG454" s="496"/>
      <c r="IH454" s="496"/>
      <c r="II454" s="496"/>
      <c r="IJ454" s="496"/>
      <c r="IK454" s="496"/>
      <c r="IL454" s="496"/>
      <c r="IM454" s="496"/>
      <c r="IN454" s="496"/>
      <c r="IO454" s="496"/>
      <c r="IP454" s="496"/>
      <c r="IQ454" s="496"/>
      <c r="IR454" s="496"/>
      <c r="IS454" s="496"/>
      <c r="IT454" s="496"/>
      <c r="IU454" s="496"/>
      <c r="IV454" s="496"/>
      <c r="IW454" s="496"/>
    </row>
    <row r="455" customFormat="false" ht="12.75" hidden="false" customHeight="false" outlineLevel="1" collapsed="false">
      <c r="A455" s="477"/>
      <c r="B455" s="503"/>
      <c r="C455" s="503"/>
      <c r="D455" s="503"/>
      <c r="E455" s="503"/>
      <c r="F455" s="503"/>
      <c r="G455" s="503"/>
      <c r="H455" s="503"/>
      <c r="I455" s="503"/>
      <c r="J455" s="503"/>
      <c r="K455" s="503"/>
      <c r="L455" s="503"/>
      <c r="M455" s="503"/>
      <c r="N455" s="503"/>
      <c r="O455" s="503"/>
      <c r="P455" s="503"/>
      <c r="Q455" s="503"/>
      <c r="R455" s="503"/>
      <c r="S455" s="503"/>
      <c r="T455" s="503"/>
      <c r="U455" s="503"/>
      <c r="V455" s="496"/>
      <c r="W455" s="496"/>
      <c r="X455" s="496"/>
      <c r="Y455" s="496"/>
      <c r="Z455" s="496"/>
      <c r="AA455" s="496"/>
      <c r="AB455" s="496"/>
      <c r="AC455" s="496"/>
      <c r="AD455" s="496"/>
      <c r="AE455" s="496"/>
      <c r="AF455" s="496"/>
      <c r="AG455" s="496"/>
      <c r="AH455" s="496"/>
      <c r="AI455" s="496"/>
      <c r="AJ455" s="496"/>
      <c r="AK455" s="496"/>
      <c r="AL455" s="496"/>
      <c r="AM455" s="496"/>
      <c r="AN455" s="496"/>
      <c r="AO455" s="496"/>
      <c r="AP455" s="496"/>
      <c r="AQ455" s="496"/>
      <c r="AR455" s="496"/>
      <c r="AS455" s="496"/>
      <c r="AT455" s="496"/>
      <c r="AU455" s="496"/>
      <c r="AV455" s="496"/>
      <c r="AW455" s="496"/>
      <c r="AX455" s="496"/>
      <c r="AY455" s="496"/>
      <c r="AZ455" s="496"/>
      <c r="BA455" s="496"/>
      <c r="BB455" s="496"/>
      <c r="BC455" s="496"/>
      <c r="BD455" s="496"/>
      <c r="BE455" s="496"/>
      <c r="BF455" s="496"/>
      <c r="BG455" s="496"/>
      <c r="BH455" s="496"/>
      <c r="BI455" s="496"/>
      <c r="BJ455" s="496"/>
      <c r="BK455" s="496"/>
      <c r="BL455" s="496"/>
      <c r="BM455" s="496"/>
      <c r="BN455" s="496"/>
      <c r="BO455" s="496"/>
      <c r="BP455" s="496"/>
      <c r="BQ455" s="496"/>
      <c r="BR455" s="496"/>
      <c r="BS455" s="496"/>
      <c r="BT455" s="496"/>
      <c r="BU455" s="496"/>
      <c r="BV455" s="496"/>
      <c r="BW455" s="496"/>
      <c r="BX455" s="496"/>
      <c r="BY455" s="496"/>
      <c r="BZ455" s="496"/>
      <c r="CA455" s="496"/>
      <c r="CB455" s="496"/>
      <c r="CC455" s="496"/>
      <c r="CD455" s="496"/>
      <c r="CE455" s="496"/>
      <c r="CF455" s="496"/>
      <c r="CG455" s="496"/>
      <c r="CH455" s="496"/>
      <c r="CI455" s="496"/>
      <c r="CJ455" s="496"/>
      <c r="CK455" s="496"/>
      <c r="CL455" s="496"/>
      <c r="CM455" s="496"/>
      <c r="CN455" s="496"/>
      <c r="CO455" s="496"/>
      <c r="CP455" s="496"/>
      <c r="CQ455" s="496"/>
      <c r="CR455" s="496"/>
      <c r="CS455" s="496"/>
      <c r="CT455" s="496"/>
      <c r="CU455" s="496"/>
      <c r="CV455" s="496"/>
      <c r="CW455" s="496"/>
      <c r="CX455" s="496"/>
      <c r="CY455" s="496"/>
      <c r="CZ455" s="496"/>
      <c r="DA455" s="496"/>
      <c r="DB455" s="496"/>
      <c r="DC455" s="496"/>
      <c r="DD455" s="496"/>
      <c r="DE455" s="496"/>
      <c r="DF455" s="496"/>
      <c r="DG455" s="496"/>
      <c r="DH455" s="496"/>
      <c r="DI455" s="496"/>
      <c r="DJ455" s="496"/>
      <c r="DK455" s="496"/>
      <c r="DL455" s="496"/>
      <c r="DM455" s="496"/>
      <c r="DN455" s="496"/>
      <c r="DO455" s="496"/>
      <c r="DP455" s="496"/>
      <c r="DQ455" s="496"/>
      <c r="DR455" s="496"/>
      <c r="DS455" s="496"/>
      <c r="DT455" s="496"/>
      <c r="DU455" s="496"/>
      <c r="DV455" s="496"/>
      <c r="DW455" s="496"/>
      <c r="DX455" s="496"/>
      <c r="DY455" s="496"/>
      <c r="DZ455" s="496"/>
      <c r="EA455" s="496"/>
      <c r="EB455" s="496"/>
      <c r="EC455" s="496"/>
      <c r="ED455" s="496"/>
      <c r="EE455" s="496"/>
      <c r="EF455" s="496"/>
      <c r="EG455" s="496"/>
      <c r="EH455" s="496"/>
      <c r="EI455" s="496"/>
      <c r="EJ455" s="496"/>
      <c r="EK455" s="496"/>
      <c r="EL455" s="496"/>
      <c r="EM455" s="496"/>
      <c r="EN455" s="496"/>
      <c r="EO455" s="496"/>
      <c r="EP455" s="496"/>
      <c r="EQ455" s="496"/>
      <c r="ER455" s="496"/>
      <c r="ES455" s="496"/>
      <c r="ET455" s="496"/>
      <c r="EU455" s="496"/>
      <c r="EV455" s="496"/>
      <c r="EW455" s="496"/>
      <c r="EX455" s="496"/>
      <c r="EY455" s="496"/>
      <c r="EZ455" s="496"/>
      <c r="FA455" s="496"/>
      <c r="FB455" s="496"/>
      <c r="FC455" s="496"/>
      <c r="FD455" s="496"/>
      <c r="FE455" s="496"/>
      <c r="FF455" s="496"/>
      <c r="FG455" s="496"/>
      <c r="FH455" s="496"/>
      <c r="FI455" s="496"/>
      <c r="FJ455" s="496"/>
      <c r="FK455" s="496"/>
      <c r="FL455" s="496"/>
      <c r="FM455" s="496"/>
      <c r="FN455" s="496"/>
      <c r="FO455" s="496"/>
      <c r="FP455" s="496"/>
      <c r="FQ455" s="496"/>
      <c r="FR455" s="496"/>
      <c r="FS455" s="496"/>
      <c r="FT455" s="496"/>
      <c r="FU455" s="496"/>
      <c r="FV455" s="496"/>
      <c r="FW455" s="496"/>
      <c r="FX455" s="496"/>
      <c r="FY455" s="496"/>
      <c r="FZ455" s="496"/>
      <c r="GA455" s="496"/>
      <c r="GB455" s="496"/>
      <c r="GC455" s="496"/>
      <c r="GD455" s="496"/>
      <c r="GE455" s="496"/>
      <c r="GF455" s="496"/>
      <c r="GG455" s="496"/>
      <c r="GH455" s="496"/>
      <c r="GI455" s="496"/>
      <c r="GJ455" s="496"/>
      <c r="GK455" s="496"/>
      <c r="GL455" s="496"/>
      <c r="GM455" s="496"/>
      <c r="GN455" s="496"/>
      <c r="GO455" s="496"/>
      <c r="GP455" s="496"/>
      <c r="GQ455" s="496"/>
      <c r="GR455" s="496"/>
      <c r="GS455" s="496"/>
      <c r="GT455" s="496"/>
      <c r="GU455" s="496"/>
      <c r="GV455" s="496"/>
      <c r="GW455" s="496"/>
      <c r="GX455" s="496"/>
      <c r="GY455" s="496"/>
      <c r="GZ455" s="496"/>
      <c r="HA455" s="496"/>
      <c r="HB455" s="496"/>
      <c r="HC455" s="496"/>
      <c r="HD455" s="496"/>
      <c r="HE455" s="496"/>
      <c r="HF455" s="496"/>
      <c r="HG455" s="496"/>
      <c r="HH455" s="496"/>
      <c r="HI455" s="496"/>
      <c r="HJ455" s="496"/>
      <c r="HK455" s="496"/>
      <c r="HL455" s="496"/>
      <c r="HM455" s="496"/>
      <c r="HN455" s="496"/>
      <c r="HO455" s="496"/>
      <c r="HP455" s="496"/>
      <c r="HQ455" s="496"/>
      <c r="HR455" s="496"/>
      <c r="HS455" s="496"/>
      <c r="HT455" s="496"/>
      <c r="HU455" s="496"/>
      <c r="HV455" s="496"/>
      <c r="HW455" s="496"/>
      <c r="HX455" s="496"/>
      <c r="HY455" s="496"/>
      <c r="HZ455" s="496"/>
      <c r="IA455" s="496"/>
      <c r="IB455" s="496"/>
      <c r="IC455" s="496"/>
      <c r="ID455" s="496"/>
      <c r="IE455" s="496"/>
      <c r="IF455" s="496"/>
      <c r="IG455" s="496"/>
      <c r="IH455" s="496"/>
      <c r="II455" s="496"/>
      <c r="IJ455" s="496"/>
      <c r="IK455" s="496"/>
      <c r="IL455" s="496"/>
      <c r="IM455" s="496"/>
      <c r="IN455" s="496"/>
      <c r="IO455" s="496"/>
      <c r="IP455" s="496"/>
      <c r="IQ455" s="496"/>
      <c r="IR455" s="496"/>
      <c r="IS455" s="496"/>
      <c r="IT455" s="496"/>
      <c r="IU455" s="496"/>
      <c r="IV455" s="496"/>
      <c r="IW455" s="496"/>
    </row>
    <row r="456" customFormat="false" ht="12.75" hidden="false" customHeight="false" outlineLevel="1" collapsed="false">
      <c r="A456" s="477"/>
      <c r="B456" s="503"/>
      <c r="C456" s="503"/>
      <c r="D456" s="503"/>
      <c r="E456" s="503"/>
      <c r="F456" s="503"/>
      <c r="G456" s="503"/>
      <c r="H456" s="503"/>
      <c r="I456" s="503"/>
      <c r="J456" s="503"/>
      <c r="K456" s="503"/>
      <c r="L456" s="503"/>
      <c r="M456" s="503"/>
      <c r="N456" s="503"/>
      <c r="O456" s="503"/>
      <c r="P456" s="503"/>
      <c r="Q456" s="503"/>
      <c r="R456" s="503"/>
      <c r="S456" s="503"/>
      <c r="T456" s="503"/>
      <c r="U456" s="503"/>
      <c r="V456" s="496"/>
      <c r="W456" s="496"/>
      <c r="X456" s="496"/>
      <c r="Y456" s="496"/>
      <c r="Z456" s="496"/>
      <c r="AA456" s="496"/>
      <c r="AB456" s="496"/>
      <c r="AC456" s="496"/>
      <c r="AD456" s="496"/>
      <c r="AE456" s="496"/>
      <c r="AF456" s="496"/>
      <c r="AG456" s="496"/>
      <c r="AH456" s="496"/>
      <c r="AI456" s="496"/>
      <c r="AJ456" s="496"/>
      <c r="AK456" s="496"/>
      <c r="AL456" s="496"/>
      <c r="AM456" s="496"/>
      <c r="AN456" s="496"/>
      <c r="AO456" s="496"/>
      <c r="AP456" s="496"/>
      <c r="AQ456" s="496"/>
      <c r="AR456" s="496"/>
      <c r="AS456" s="496"/>
      <c r="AT456" s="496"/>
      <c r="AU456" s="496"/>
      <c r="AV456" s="496"/>
      <c r="AW456" s="496"/>
      <c r="AX456" s="496"/>
      <c r="AY456" s="496"/>
      <c r="AZ456" s="496"/>
      <c r="BA456" s="496"/>
      <c r="BB456" s="496"/>
      <c r="BC456" s="496"/>
      <c r="BD456" s="496"/>
      <c r="BE456" s="496"/>
      <c r="BF456" s="496"/>
      <c r="BG456" s="496"/>
      <c r="BH456" s="496"/>
      <c r="BI456" s="496"/>
      <c r="BJ456" s="496"/>
      <c r="BK456" s="496"/>
      <c r="BL456" s="496"/>
      <c r="BM456" s="496"/>
      <c r="BN456" s="496"/>
      <c r="BO456" s="496"/>
      <c r="BP456" s="496"/>
      <c r="BQ456" s="496"/>
      <c r="BR456" s="496"/>
      <c r="BS456" s="496"/>
      <c r="BT456" s="496"/>
      <c r="BU456" s="496"/>
      <c r="BV456" s="496"/>
      <c r="BW456" s="496"/>
      <c r="BX456" s="496"/>
      <c r="BY456" s="496"/>
      <c r="BZ456" s="496"/>
      <c r="CA456" s="496"/>
      <c r="CB456" s="496"/>
      <c r="CC456" s="496"/>
      <c r="CD456" s="496"/>
      <c r="CE456" s="496"/>
      <c r="CF456" s="496"/>
      <c r="CG456" s="496"/>
      <c r="CH456" s="496"/>
      <c r="CI456" s="496"/>
      <c r="CJ456" s="496"/>
      <c r="CK456" s="496"/>
      <c r="CL456" s="496"/>
      <c r="CM456" s="496"/>
      <c r="CN456" s="496"/>
      <c r="CO456" s="496"/>
      <c r="CP456" s="496"/>
      <c r="CQ456" s="496"/>
      <c r="CR456" s="496"/>
      <c r="CS456" s="496"/>
      <c r="CT456" s="496"/>
      <c r="CU456" s="496"/>
      <c r="CV456" s="496"/>
      <c r="CW456" s="496"/>
      <c r="CX456" s="496"/>
      <c r="CY456" s="496"/>
      <c r="CZ456" s="496"/>
      <c r="DA456" s="496"/>
      <c r="DB456" s="496"/>
      <c r="DC456" s="496"/>
      <c r="DD456" s="496"/>
      <c r="DE456" s="496"/>
      <c r="DF456" s="496"/>
      <c r="DG456" s="496"/>
      <c r="DH456" s="496"/>
      <c r="DI456" s="496"/>
      <c r="DJ456" s="496"/>
      <c r="DK456" s="496"/>
      <c r="DL456" s="496"/>
      <c r="DM456" s="496"/>
      <c r="DN456" s="496"/>
      <c r="DO456" s="496"/>
      <c r="DP456" s="496"/>
      <c r="DQ456" s="496"/>
      <c r="DR456" s="496"/>
      <c r="DS456" s="496"/>
      <c r="DT456" s="496"/>
      <c r="DU456" s="496"/>
      <c r="DV456" s="496"/>
      <c r="DW456" s="496"/>
      <c r="DX456" s="496"/>
      <c r="DY456" s="496"/>
      <c r="DZ456" s="496"/>
      <c r="EA456" s="496"/>
      <c r="EB456" s="496"/>
      <c r="EC456" s="496"/>
      <c r="ED456" s="496"/>
      <c r="EE456" s="496"/>
      <c r="EF456" s="496"/>
      <c r="EG456" s="496"/>
      <c r="EH456" s="496"/>
      <c r="EI456" s="496"/>
      <c r="EJ456" s="496"/>
      <c r="EK456" s="496"/>
      <c r="EL456" s="496"/>
      <c r="EM456" s="496"/>
      <c r="EN456" s="496"/>
      <c r="EO456" s="496"/>
      <c r="EP456" s="496"/>
      <c r="EQ456" s="496"/>
      <c r="ER456" s="496"/>
      <c r="ES456" s="496"/>
      <c r="ET456" s="496"/>
      <c r="EU456" s="496"/>
      <c r="EV456" s="496"/>
      <c r="EW456" s="496"/>
      <c r="EX456" s="496"/>
      <c r="EY456" s="496"/>
      <c r="EZ456" s="496"/>
      <c r="FA456" s="496"/>
      <c r="FB456" s="496"/>
      <c r="FC456" s="496"/>
      <c r="FD456" s="496"/>
      <c r="FE456" s="496"/>
      <c r="FF456" s="496"/>
      <c r="FG456" s="496"/>
      <c r="FH456" s="496"/>
      <c r="FI456" s="496"/>
      <c r="FJ456" s="496"/>
      <c r="FK456" s="496"/>
      <c r="FL456" s="496"/>
      <c r="FM456" s="496"/>
      <c r="FN456" s="496"/>
      <c r="FO456" s="496"/>
      <c r="FP456" s="496"/>
      <c r="FQ456" s="496"/>
      <c r="FR456" s="496"/>
      <c r="FS456" s="496"/>
      <c r="FT456" s="496"/>
      <c r="FU456" s="496"/>
      <c r="FV456" s="496"/>
      <c r="FW456" s="496"/>
      <c r="FX456" s="496"/>
      <c r="FY456" s="496"/>
      <c r="FZ456" s="496"/>
      <c r="GA456" s="496"/>
      <c r="GB456" s="496"/>
      <c r="GC456" s="496"/>
      <c r="GD456" s="496"/>
      <c r="GE456" s="496"/>
      <c r="GF456" s="496"/>
      <c r="GG456" s="496"/>
      <c r="GH456" s="496"/>
      <c r="GI456" s="496"/>
      <c r="GJ456" s="496"/>
      <c r="GK456" s="496"/>
      <c r="GL456" s="496"/>
      <c r="GM456" s="496"/>
      <c r="GN456" s="496"/>
      <c r="GO456" s="496"/>
      <c r="GP456" s="496"/>
      <c r="GQ456" s="496"/>
      <c r="GR456" s="496"/>
      <c r="GS456" s="496"/>
      <c r="GT456" s="496"/>
      <c r="GU456" s="496"/>
      <c r="GV456" s="496"/>
      <c r="GW456" s="496"/>
      <c r="GX456" s="496"/>
      <c r="GY456" s="496"/>
      <c r="GZ456" s="496"/>
      <c r="HA456" s="496"/>
      <c r="HB456" s="496"/>
      <c r="HC456" s="496"/>
      <c r="HD456" s="496"/>
      <c r="HE456" s="496"/>
      <c r="HF456" s="496"/>
      <c r="HG456" s="496"/>
      <c r="HH456" s="496"/>
      <c r="HI456" s="496"/>
      <c r="HJ456" s="496"/>
      <c r="HK456" s="496"/>
      <c r="HL456" s="496"/>
      <c r="HM456" s="496"/>
      <c r="HN456" s="496"/>
      <c r="HO456" s="496"/>
      <c r="HP456" s="496"/>
      <c r="HQ456" s="496"/>
      <c r="HR456" s="496"/>
      <c r="HS456" s="496"/>
      <c r="HT456" s="496"/>
      <c r="HU456" s="496"/>
      <c r="HV456" s="496"/>
      <c r="HW456" s="496"/>
      <c r="HX456" s="496"/>
      <c r="HY456" s="496"/>
      <c r="HZ456" s="496"/>
      <c r="IA456" s="496"/>
      <c r="IB456" s="496"/>
      <c r="IC456" s="496"/>
      <c r="ID456" s="496"/>
      <c r="IE456" s="496"/>
      <c r="IF456" s="496"/>
      <c r="IG456" s="496"/>
      <c r="IH456" s="496"/>
      <c r="II456" s="496"/>
      <c r="IJ456" s="496"/>
      <c r="IK456" s="496"/>
      <c r="IL456" s="496"/>
      <c r="IM456" s="496"/>
      <c r="IN456" s="496"/>
      <c r="IO456" s="496"/>
      <c r="IP456" s="496"/>
      <c r="IQ456" s="496"/>
      <c r="IR456" s="496"/>
      <c r="IS456" s="496"/>
      <c r="IT456" s="496"/>
      <c r="IU456" s="496"/>
      <c r="IV456" s="496"/>
      <c r="IW456" s="496"/>
    </row>
    <row r="457" customFormat="false" ht="12.75" hidden="false" customHeight="false" outlineLevel="1" collapsed="false">
      <c r="A457" s="383"/>
      <c r="B457" s="503"/>
      <c r="C457" s="503"/>
      <c r="D457" s="503"/>
      <c r="E457" s="503"/>
      <c r="F457" s="503"/>
      <c r="G457" s="503"/>
      <c r="H457" s="503"/>
      <c r="I457" s="503"/>
      <c r="J457" s="503"/>
      <c r="K457" s="503"/>
      <c r="L457" s="503"/>
      <c r="M457" s="503"/>
      <c r="N457" s="503"/>
      <c r="O457" s="503"/>
      <c r="P457" s="503"/>
      <c r="Q457" s="503"/>
      <c r="R457" s="503"/>
      <c r="S457" s="503"/>
      <c r="T457" s="503"/>
      <c r="U457" s="503"/>
      <c r="V457" s="496"/>
      <c r="W457" s="496"/>
      <c r="X457" s="496"/>
      <c r="Y457" s="496"/>
      <c r="Z457" s="496"/>
      <c r="AA457" s="496"/>
      <c r="AB457" s="496"/>
      <c r="AC457" s="496"/>
      <c r="AD457" s="496"/>
      <c r="AE457" s="496"/>
      <c r="AF457" s="496"/>
      <c r="AG457" s="496"/>
      <c r="AH457" s="496"/>
      <c r="AI457" s="496"/>
      <c r="AJ457" s="496"/>
      <c r="AK457" s="496"/>
      <c r="AL457" s="496"/>
      <c r="AM457" s="496"/>
      <c r="AN457" s="496"/>
      <c r="AO457" s="496"/>
      <c r="AP457" s="496"/>
      <c r="AQ457" s="496"/>
      <c r="AR457" s="496"/>
      <c r="AS457" s="496"/>
      <c r="AT457" s="496"/>
      <c r="AU457" s="496"/>
      <c r="AV457" s="496"/>
      <c r="AW457" s="496"/>
      <c r="AX457" s="496"/>
      <c r="AY457" s="496"/>
      <c r="AZ457" s="496"/>
      <c r="BA457" s="496"/>
      <c r="BB457" s="496"/>
      <c r="BC457" s="496"/>
      <c r="BD457" s="496"/>
      <c r="BE457" s="496"/>
      <c r="BF457" s="496"/>
      <c r="BG457" s="496"/>
      <c r="BH457" s="496"/>
      <c r="BI457" s="496"/>
      <c r="BJ457" s="496"/>
      <c r="BK457" s="496"/>
      <c r="BL457" s="496"/>
      <c r="BM457" s="496"/>
      <c r="BN457" s="496"/>
      <c r="BO457" s="496"/>
      <c r="BP457" s="496"/>
      <c r="BQ457" s="496"/>
      <c r="BR457" s="496"/>
      <c r="BS457" s="496"/>
      <c r="BT457" s="496"/>
      <c r="BU457" s="496"/>
      <c r="BV457" s="496"/>
      <c r="BW457" s="496"/>
      <c r="BX457" s="496"/>
      <c r="BY457" s="496"/>
      <c r="BZ457" s="496"/>
      <c r="CA457" s="496"/>
      <c r="CB457" s="496"/>
      <c r="CC457" s="496"/>
      <c r="CD457" s="496"/>
      <c r="CE457" s="496"/>
      <c r="CF457" s="496"/>
      <c r="CG457" s="496"/>
      <c r="CH457" s="496"/>
      <c r="CI457" s="496"/>
      <c r="CJ457" s="496"/>
      <c r="CK457" s="496"/>
      <c r="CL457" s="496"/>
      <c r="CM457" s="496"/>
      <c r="CN457" s="496"/>
      <c r="CO457" s="496"/>
      <c r="CP457" s="496"/>
      <c r="CQ457" s="496"/>
      <c r="CR457" s="496"/>
      <c r="CS457" s="496"/>
      <c r="CT457" s="496"/>
      <c r="CU457" s="496"/>
      <c r="CV457" s="496"/>
      <c r="CW457" s="496"/>
      <c r="CX457" s="496"/>
      <c r="CY457" s="496"/>
      <c r="CZ457" s="496"/>
      <c r="DA457" s="496"/>
      <c r="DB457" s="496"/>
      <c r="DC457" s="496"/>
      <c r="DD457" s="496"/>
      <c r="DE457" s="496"/>
      <c r="DF457" s="496"/>
      <c r="DG457" s="496"/>
      <c r="DH457" s="496"/>
      <c r="DI457" s="496"/>
      <c r="DJ457" s="496"/>
      <c r="DK457" s="496"/>
      <c r="DL457" s="496"/>
      <c r="DM457" s="496"/>
      <c r="DN457" s="496"/>
      <c r="DO457" s="496"/>
      <c r="DP457" s="496"/>
      <c r="DQ457" s="496"/>
      <c r="DR457" s="496"/>
      <c r="DS457" s="496"/>
      <c r="DT457" s="496"/>
      <c r="DU457" s="496"/>
      <c r="DV457" s="496"/>
      <c r="DW457" s="496"/>
      <c r="DX457" s="496"/>
      <c r="DY457" s="496"/>
      <c r="DZ457" s="496"/>
      <c r="EA457" s="496"/>
      <c r="EB457" s="496"/>
      <c r="EC457" s="496"/>
      <c r="ED457" s="496"/>
      <c r="EE457" s="496"/>
      <c r="EF457" s="496"/>
      <c r="EG457" s="496"/>
      <c r="EH457" s="496"/>
      <c r="EI457" s="496"/>
      <c r="EJ457" s="496"/>
      <c r="EK457" s="496"/>
      <c r="EL457" s="496"/>
      <c r="EM457" s="496"/>
      <c r="EN457" s="496"/>
      <c r="EO457" s="496"/>
      <c r="EP457" s="496"/>
      <c r="EQ457" s="496"/>
      <c r="ER457" s="496"/>
      <c r="ES457" s="496"/>
      <c r="ET457" s="496"/>
      <c r="EU457" s="496"/>
      <c r="EV457" s="496"/>
      <c r="EW457" s="496"/>
      <c r="EX457" s="496"/>
      <c r="EY457" s="496"/>
      <c r="EZ457" s="496"/>
      <c r="FA457" s="496"/>
      <c r="FB457" s="496"/>
      <c r="FC457" s="496"/>
      <c r="FD457" s="496"/>
      <c r="FE457" s="496"/>
      <c r="FF457" s="496"/>
      <c r="FG457" s="496"/>
      <c r="FH457" s="496"/>
      <c r="FI457" s="496"/>
      <c r="FJ457" s="496"/>
      <c r="FK457" s="496"/>
      <c r="FL457" s="496"/>
      <c r="FM457" s="496"/>
      <c r="FN457" s="496"/>
      <c r="FO457" s="496"/>
      <c r="FP457" s="496"/>
      <c r="FQ457" s="496"/>
      <c r="FR457" s="496"/>
      <c r="FS457" s="496"/>
      <c r="FT457" s="496"/>
      <c r="FU457" s="496"/>
      <c r="FV457" s="496"/>
      <c r="FW457" s="496"/>
      <c r="FX457" s="496"/>
      <c r="FY457" s="496"/>
      <c r="FZ457" s="496"/>
      <c r="GA457" s="496"/>
      <c r="GB457" s="496"/>
      <c r="GC457" s="496"/>
      <c r="GD457" s="496"/>
      <c r="GE457" s="496"/>
      <c r="GF457" s="496"/>
      <c r="GG457" s="496"/>
      <c r="GH457" s="496"/>
      <c r="GI457" s="496"/>
      <c r="GJ457" s="496"/>
      <c r="GK457" s="496"/>
      <c r="GL457" s="496"/>
      <c r="GM457" s="496"/>
      <c r="GN457" s="496"/>
      <c r="GO457" s="496"/>
      <c r="GP457" s="496"/>
      <c r="GQ457" s="496"/>
      <c r="GR457" s="496"/>
      <c r="GS457" s="496"/>
      <c r="GT457" s="496"/>
      <c r="GU457" s="496"/>
      <c r="GV457" s="496"/>
      <c r="GW457" s="496"/>
      <c r="GX457" s="496"/>
      <c r="GY457" s="496"/>
      <c r="GZ457" s="496"/>
      <c r="HA457" s="496"/>
      <c r="HB457" s="496"/>
      <c r="HC457" s="496"/>
      <c r="HD457" s="496"/>
      <c r="HE457" s="496"/>
      <c r="HF457" s="496"/>
      <c r="HG457" s="496"/>
      <c r="HH457" s="496"/>
      <c r="HI457" s="496"/>
      <c r="HJ457" s="496"/>
      <c r="HK457" s="496"/>
      <c r="HL457" s="496"/>
      <c r="HM457" s="496"/>
      <c r="HN457" s="496"/>
      <c r="HO457" s="496"/>
      <c r="HP457" s="496"/>
      <c r="HQ457" s="496"/>
      <c r="HR457" s="496"/>
      <c r="HS457" s="496"/>
      <c r="HT457" s="496"/>
      <c r="HU457" s="496"/>
      <c r="HV457" s="496"/>
      <c r="HW457" s="496"/>
      <c r="HX457" s="496"/>
      <c r="HY457" s="496"/>
      <c r="HZ457" s="496"/>
      <c r="IA457" s="496"/>
      <c r="IB457" s="496"/>
      <c r="IC457" s="496"/>
      <c r="ID457" s="496"/>
      <c r="IE457" s="496"/>
      <c r="IF457" s="496"/>
      <c r="IG457" s="496"/>
      <c r="IH457" s="496"/>
      <c r="II457" s="496"/>
      <c r="IJ457" s="496"/>
      <c r="IK457" s="496"/>
      <c r="IL457" s="496"/>
      <c r="IM457" s="496"/>
      <c r="IN457" s="496"/>
      <c r="IO457" s="496"/>
      <c r="IP457" s="496"/>
      <c r="IQ457" s="496"/>
      <c r="IR457" s="496"/>
      <c r="IS457" s="496"/>
      <c r="IT457" s="496"/>
      <c r="IU457" s="496"/>
      <c r="IV457" s="496"/>
      <c r="IW457" s="496"/>
    </row>
    <row r="458" customFormat="false" ht="12.75" hidden="false" customHeight="false" outlineLevel="1" collapsed="false">
      <c r="A458" s="383"/>
      <c r="B458" s="503"/>
      <c r="C458" s="503"/>
      <c r="D458" s="503"/>
      <c r="E458" s="503"/>
      <c r="F458" s="503"/>
      <c r="G458" s="503"/>
      <c r="H458" s="503"/>
      <c r="I458" s="503"/>
      <c r="J458" s="503"/>
      <c r="K458" s="503"/>
      <c r="L458" s="503"/>
      <c r="M458" s="503"/>
      <c r="N458" s="503"/>
      <c r="O458" s="503"/>
      <c r="P458" s="503"/>
      <c r="Q458" s="503"/>
      <c r="R458" s="503"/>
      <c r="S458" s="503"/>
      <c r="T458" s="503"/>
      <c r="U458" s="503"/>
      <c r="V458" s="496"/>
      <c r="W458" s="496"/>
      <c r="X458" s="496"/>
      <c r="Y458" s="496"/>
      <c r="Z458" s="496"/>
      <c r="AA458" s="496"/>
      <c r="AB458" s="496"/>
      <c r="AC458" s="496"/>
      <c r="AD458" s="496"/>
      <c r="AE458" s="496"/>
      <c r="AF458" s="496"/>
      <c r="AG458" s="496"/>
      <c r="AH458" s="496"/>
      <c r="AI458" s="496"/>
      <c r="AJ458" s="496"/>
      <c r="AK458" s="496"/>
      <c r="AL458" s="496"/>
      <c r="AM458" s="496"/>
      <c r="AN458" s="496"/>
      <c r="AO458" s="496"/>
      <c r="AP458" s="496"/>
      <c r="AQ458" s="496"/>
      <c r="AR458" s="496"/>
      <c r="AS458" s="496"/>
      <c r="AT458" s="496"/>
      <c r="AU458" s="496"/>
      <c r="AV458" s="496"/>
      <c r="AW458" s="496"/>
      <c r="AX458" s="496"/>
      <c r="AY458" s="496"/>
      <c r="AZ458" s="496"/>
      <c r="BA458" s="496"/>
      <c r="BB458" s="496"/>
      <c r="BC458" s="496"/>
      <c r="BD458" s="496"/>
      <c r="BE458" s="496"/>
      <c r="BF458" s="496"/>
      <c r="BG458" s="496"/>
      <c r="BH458" s="496"/>
      <c r="BI458" s="496"/>
      <c r="BJ458" s="496"/>
      <c r="BK458" s="496"/>
      <c r="BL458" s="496"/>
      <c r="BM458" s="496"/>
      <c r="BN458" s="496"/>
      <c r="BO458" s="496"/>
      <c r="BP458" s="496"/>
      <c r="BQ458" s="496"/>
      <c r="BR458" s="496"/>
      <c r="BS458" s="496"/>
      <c r="BT458" s="496"/>
      <c r="BU458" s="496"/>
      <c r="BV458" s="496"/>
      <c r="BW458" s="496"/>
      <c r="BX458" s="496"/>
      <c r="BY458" s="496"/>
      <c r="BZ458" s="496"/>
      <c r="CA458" s="496"/>
      <c r="CB458" s="496"/>
      <c r="CC458" s="496"/>
      <c r="CD458" s="496"/>
      <c r="CE458" s="496"/>
      <c r="CF458" s="496"/>
      <c r="CG458" s="496"/>
      <c r="CH458" s="496"/>
      <c r="CI458" s="496"/>
      <c r="CJ458" s="496"/>
      <c r="CK458" s="496"/>
      <c r="CL458" s="496"/>
      <c r="CM458" s="496"/>
      <c r="CN458" s="496"/>
      <c r="CO458" s="496"/>
      <c r="CP458" s="496"/>
      <c r="CQ458" s="496"/>
      <c r="CR458" s="496"/>
      <c r="CS458" s="496"/>
      <c r="CT458" s="496"/>
      <c r="CU458" s="496"/>
      <c r="CV458" s="496"/>
      <c r="CW458" s="496"/>
      <c r="CX458" s="496"/>
      <c r="CY458" s="496"/>
      <c r="CZ458" s="496"/>
      <c r="DA458" s="496"/>
      <c r="DB458" s="496"/>
      <c r="DC458" s="496"/>
      <c r="DD458" s="496"/>
      <c r="DE458" s="496"/>
      <c r="DF458" s="496"/>
      <c r="DG458" s="496"/>
      <c r="DH458" s="496"/>
      <c r="DI458" s="496"/>
      <c r="DJ458" s="496"/>
      <c r="DK458" s="496"/>
      <c r="DL458" s="496"/>
      <c r="DM458" s="496"/>
      <c r="DN458" s="496"/>
      <c r="DO458" s="496"/>
      <c r="DP458" s="496"/>
      <c r="DQ458" s="496"/>
      <c r="DR458" s="496"/>
      <c r="DS458" s="496"/>
      <c r="DT458" s="496"/>
      <c r="DU458" s="496"/>
      <c r="DV458" s="496"/>
      <c r="DW458" s="496"/>
      <c r="DX458" s="496"/>
      <c r="DY458" s="496"/>
      <c r="DZ458" s="496"/>
      <c r="EA458" s="496"/>
      <c r="EB458" s="496"/>
      <c r="EC458" s="496"/>
      <c r="ED458" s="496"/>
      <c r="EE458" s="496"/>
      <c r="EF458" s="496"/>
      <c r="EG458" s="496"/>
      <c r="EH458" s="496"/>
      <c r="EI458" s="496"/>
      <c r="EJ458" s="496"/>
      <c r="EK458" s="496"/>
      <c r="EL458" s="496"/>
      <c r="EM458" s="496"/>
      <c r="EN458" s="496"/>
      <c r="EO458" s="496"/>
      <c r="EP458" s="496"/>
      <c r="EQ458" s="496"/>
      <c r="ER458" s="496"/>
      <c r="ES458" s="496"/>
      <c r="ET458" s="496"/>
      <c r="EU458" s="496"/>
      <c r="EV458" s="496"/>
      <c r="EW458" s="496"/>
      <c r="EX458" s="496"/>
      <c r="EY458" s="496"/>
      <c r="EZ458" s="496"/>
      <c r="FA458" s="496"/>
      <c r="FB458" s="496"/>
      <c r="FC458" s="496"/>
      <c r="FD458" s="496"/>
      <c r="FE458" s="496"/>
      <c r="FF458" s="496"/>
      <c r="FG458" s="496"/>
      <c r="FH458" s="496"/>
      <c r="FI458" s="496"/>
      <c r="FJ458" s="496"/>
      <c r="FK458" s="496"/>
      <c r="FL458" s="496"/>
      <c r="FM458" s="496"/>
      <c r="FN458" s="496"/>
      <c r="FO458" s="496"/>
      <c r="FP458" s="496"/>
      <c r="FQ458" s="496"/>
      <c r="FR458" s="496"/>
      <c r="FS458" s="496"/>
      <c r="FT458" s="496"/>
      <c r="FU458" s="496"/>
      <c r="FV458" s="496"/>
      <c r="FW458" s="496"/>
      <c r="FX458" s="496"/>
      <c r="FY458" s="496"/>
      <c r="FZ458" s="496"/>
      <c r="GA458" s="496"/>
      <c r="GB458" s="496"/>
      <c r="GC458" s="496"/>
      <c r="GD458" s="496"/>
      <c r="GE458" s="496"/>
      <c r="GF458" s="496"/>
      <c r="GG458" s="496"/>
      <c r="GH458" s="496"/>
      <c r="GI458" s="496"/>
      <c r="GJ458" s="496"/>
      <c r="GK458" s="496"/>
      <c r="GL458" s="496"/>
      <c r="GM458" s="496"/>
      <c r="GN458" s="496"/>
      <c r="GO458" s="496"/>
      <c r="GP458" s="496"/>
      <c r="GQ458" s="496"/>
      <c r="GR458" s="496"/>
      <c r="GS458" s="496"/>
      <c r="GT458" s="496"/>
      <c r="GU458" s="496"/>
      <c r="GV458" s="496"/>
      <c r="GW458" s="496"/>
      <c r="GX458" s="496"/>
      <c r="GY458" s="496"/>
      <c r="GZ458" s="496"/>
      <c r="HA458" s="496"/>
      <c r="HB458" s="496"/>
      <c r="HC458" s="496"/>
      <c r="HD458" s="496"/>
      <c r="HE458" s="496"/>
      <c r="HF458" s="496"/>
      <c r="HG458" s="496"/>
      <c r="HH458" s="496"/>
      <c r="HI458" s="496"/>
      <c r="HJ458" s="496"/>
      <c r="HK458" s="496"/>
      <c r="HL458" s="496"/>
      <c r="HM458" s="496"/>
      <c r="HN458" s="496"/>
      <c r="HO458" s="496"/>
      <c r="HP458" s="496"/>
      <c r="HQ458" s="496"/>
      <c r="HR458" s="496"/>
      <c r="HS458" s="496"/>
      <c r="HT458" s="496"/>
      <c r="HU458" s="496"/>
      <c r="HV458" s="496"/>
      <c r="HW458" s="496"/>
      <c r="HX458" s="496"/>
      <c r="HY458" s="496"/>
      <c r="HZ458" s="496"/>
      <c r="IA458" s="496"/>
      <c r="IB458" s="496"/>
      <c r="IC458" s="496"/>
      <c r="ID458" s="496"/>
      <c r="IE458" s="496"/>
      <c r="IF458" s="496"/>
      <c r="IG458" s="496"/>
      <c r="IH458" s="496"/>
      <c r="II458" s="496"/>
      <c r="IJ458" s="496"/>
      <c r="IK458" s="496"/>
      <c r="IL458" s="496"/>
      <c r="IM458" s="496"/>
      <c r="IN458" s="496"/>
      <c r="IO458" s="496"/>
      <c r="IP458" s="496"/>
      <c r="IQ458" s="496"/>
      <c r="IR458" s="496"/>
      <c r="IS458" s="496"/>
      <c r="IT458" s="496"/>
      <c r="IU458" s="496"/>
      <c r="IV458" s="496"/>
      <c r="IW458" s="496"/>
    </row>
    <row r="459" customFormat="false" ht="12.75" hidden="false" customHeight="false" outlineLevel="1" collapsed="false">
      <c r="A459" s="477"/>
      <c r="B459" s="503"/>
      <c r="C459" s="503"/>
      <c r="D459" s="503"/>
      <c r="E459" s="503"/>
      <c r="F459" s="503"/>
      <c r="G459" s="503"/>
      <c r="H459" s="503"/>
      <c r="I459" s="503"/>
      <c r="J459" s="503"/>
      <c r="K459" s="503"/>
      <c r="L459" s="503"/>
      <c r="M459" s="503"/>
      <c r="N459" s="503"/>
      <c r="O459" s="503"/>
      <c r="P459" s="503"/>
      <c r="Q459" s="503"/>
      <c r="R459" s="503"/>
      <c r="S459" s="503"/>
      <c r="T459" s="503"/>
      <c r="U459" s="503"/>
      <c r="V459" s="496"/>
      <c r="W459" s="496"/>
      <c r="X459" s="496"/>
      <c r="Y459" s="496"/>
      <c r="Z459" s="496"/>
      <c r="AA459" s="496"/>
      <c r="AB459" s="496"/>
      <c r="AC459" s="496"/>
      <c r="AD459" s="496"/>
      <c r="AE459" s="496"/>
      <c r="AF459" s="496"/>
      <c r="AG459" s="496"/>
      <c r="AH459" s="496"/>
      <c r="AI459" s="496"/>
      <c r="AJ459" s="496"/>
      <c r="AK459" s="496"/>
      <c r="AL459" s="496"/>
      <c r="AM459" s="496"/>
      <c r="AN459" s="496"/>
      <c r="AO459" s="496"/>
      <c r="AP459" s="496"/>
      <c r="AQ459" s="496"/>
      <c r="AR459" s="496"/>
      <c r="AS459" s="496"/>
      <c r="AT459" s="496"/>
      <c r="AU459" s="496"/>
      <c r="AV459" s="496"/>
      <c r="AW459" s="496"/>
      <c r="AX459" s="496"/>
      <c r="AY459" s="496"/>
      <c r="AZ459" s="496"/>
      <c r="BA459" s="496"/>
      <c r="BB459" s="496"/>
      <c r="BC459" s="496"/>
      <c r="BD459" s="496"/>
      <c r="BE459" s="496"/>
      <c r="BF459" s="496"/>
      <c r="BG459" s="496"/>
      <c r="BH459" s="496"/>
      <c r="BI459" s="496"/>
      <c r="BJ459" s="496"/>
      <c r="BK459" s="496"/>
      <c r="BL459" s="496"/>
      <c r="BM459" s="496"/>
      <c r="BN459" s="496"/>
      <c r="BO459" s="496"/>
      <c r="BP459" s="496"/>
      <c r="BQ459" s="496"/>
      <c r="BR459" s="496"/>
      <c r="BS459" s="496"/>
      <c r="BT459" s="496"/>
      <c r="BU459" s="496"/>
      <c r="BV459" s="496"/>
      <c r="BW459" s="496"/>
      <c r="BX459" s="496"/>
      <c r="BY459" s="496"/>
      <c r="BZ459" s="496"/>
      <c r="CA459" s="496"/>
      <c r="CB459" s="496"/>
      <c r="CC459" s="496"/>
      <c r="CD459" s="496"/>
      <c r="CE459" s="496"/>
      <c r="CF459" s="496"/>
      <c r="CG459" s="496"/>
      <c r="CH459" s="496"/>
      <c r="CI459" s="496"/>
      <c r="CJ459" s="496"/>
      <c r="CK459" s="496"/>
      <c r="CL459" s="496"/>
      <c r="CM459" s="496"/>
      <c r="CN459" s="496"/>
      <c r="CO459" s="496"/>
      <c r="CP459" s="496"/>
      <c r="CQ459" s="496"/>
      <c r="CR459" s="496"/>
      <c r="CS459" s="496"/>
      <c r="CT459" s="496"/>
      <c r="CU459" s="496"/>
      <c r="CV459" s="496"/>
      <c r="CW459" s="496"/>
      <c r="CX459" s="496"/>
      <c r="CY459" s="496"/>
      <c r="CZ459" s="496"/>
      <c r="DA459" s="496"/>
      <c r="DB459" s="496"/>
      <c r="DC459" s="496"/>
      <c r="DD459" s="496"/>
      <c r="DE459" s="496"/>
      <c r="DF459" s="496"/>
      <c r="DG459" s="496"/>
      <c r="DH459" s="496"/>
      <c r="DI459" s="496"/>
      <c r="DJ459" s="496"/>
      <c r="DK459" s="496"/>
      <c r="DL459" s="496"/>
      <c r="DM459" s="496"/>
      <c r="DN459" s="496"/>
      <c r="DO459" s="496"/>
      <c r="DP459" s="496"/>
      <c r="DQ459" s="496"/>
      <c r="DR459" s="496"/>
      <c r="DS459" s="496"/>
      <c r="DT459" s="496"/>
      <c r="DU459" s="496"/>
      <c r="DV459" s="496"/>
      <c r="DW459" s="496"/>
      <c r="DX459" s="496"/>
      <c r="DY459" s="496"/>
      <c r="DZ459" s="496"/>
      <c r="EA459" s="496"/>
      <c r="EB459" s="496"/>
      <c r="EC459" s="496"/>
      <c r="ED459" s="496"/>
      <c r="EE459" s="496"/>
      <c r="EF459" s="496"/>
      <c r="EG459" s="496"/>
      <c r="EH459" s="496"/>
      <c r="EI459" s="496"/>
      <c r="EJ459" s="496"/>
      <c r="EK459" s="496"/>
      <c r="EL459" s="496"/>
      <c r="EM459" s="496"/>
      <c r="EN459" s="496"/>
      <c r="EO459" s="496"/>
      <c r="EP459" s="496"/>
      <c r="EQ459" s="496"/>
      <c r="ER459" s="496"/>
      <c r="ES459" s="496"/>
      <c r="ET459" s="496"/>
      <c r="EU459" s="496"/>
      <c r="EV459" s="496"/>
      <c r="EW459" s="496"/>
      <c r="EX459" s="496"/>
      <c r="EY459" s="496"/>
      <c r="EZ459" s="496"/>
      <c r="FA459" s="496"/>
      <c r="FB459" s="496"/>
      <c r="FC459" s="496"/>
      <c r="FD459" s="496"/>
      <c r="FE459" s="496"/>
      <c r="FF459" s="496"/>
      <c r="FG459" s="496"/>
      <c r="FH459" s="496"/>
      <c r="FI459" s="496"/>
      <c r="FJ459" s="496"/>
      <c r="FK459" s="496"/>
      <c r="FL459" s="496"/>
      <c r="FM459" s="496"/>
      <c r="FN459" s="496"/>
      <c r="FO459" s="496"/>
      <c r="FP459" s="496"/>
      <c r="FQ459" s="496"/>
      <c r="FR459" s="496"/>
      <c r="FS459" s="496"/>
      <c r="FT459" s="496"/>
      <c r="FU459" s="496"/>
      <c r="FV459" s="496"/>
      <c r="FW459" s="496"/>
      <c r="FX459" s="496"/>
      <c r="FY459" s="496"/>
      <c r="FZ459" s="496"/>
      <c r="GA459" s="496"/>
      <c r="GB459" s="496"/>
      <c r="GC459" s="496"/>
      <c r="GD459" s="496"/>
      <c r="GE459" s="496"/>
      <c r="GF459" s="496"/>
      <c r="GG459" s="496"/>
      <c r="GH459" s="496"/>
      <c r="GI459" s="496"/>
      <c r="GJ459" s="496"/>
      <c r="GK459" s="496"/>
      <c r="GL459" s="496"/>
      <c r="GM459" s="496"/>
      <c r="GN459" s="496"/>
      <c r="GO459" s="496"/>
      <c r="GP459" s="496"/>
      <c r="GQ459" s="496"/>
      <c r="GR459" s="496"/>
      <c r="GS459" s="496"/>
      <c r="GT459" s="496"/>
      <c r="GU459" s="496"/>
      <c r="GV459" s="496"/>
      <c r="GW459" s="496"/>
      <c r="GX459" s="496"/>
      <c r="GY459" s="496"/>
      <c r="GZ459" s="496"/>
      <c r="HA459" s="496"/>
      <c r="HB459" s="496"/>
      <c r="HC459" s="496"/>
      <c r="HD459" s="496"/>
      <c r="HE459" s="496"/>
      <c r="HF459" s="496"/>
      <c r="HG459" s="496"/>
      <c r="HH459" s="496"/>
      <c r="HI459" s="496"/>
      <c r="HJ459" s="496"/>
      <c r="HK459" s="496"/>
      <c r="HL459" s="496"/>
      <c r="HM459" s="496"/>
      <c r="HN459" s="496"/>
      <c r="HO459" s="496"/>
      <c r="HP459" s="496"/>
      <c r="HQ459" s="496"/>
      <c r="HR459" s="496"/>
      <c r="HS459" s="496"/>
      <c r="HT459" s="496"/>
      <c r="HU459" s="496"/>
      <c r="HV459" s="496"/>
      <c r="HW459" s="496"/>
      <c r="HX459" s="496"/>
      <c r="HY459" s="496"/>
      <c r="HZ459" s="496"/>
      <c r="IA459" s="496"/>
      <c r="IB459" s="496"/>
      <c r="IC459" s="496"/>
      <c r="ID459" s="496"/>
      <c r="IE459" s="496"/>
      <c r="IF459" s="496"/>
      <c r="IG459" s="496"/>
      <c r="IH459" s="496"/>
      <c r="II459" s="496"/>
      <c r="IJ459" s="496"/>
      <c r="IK459" s="496"/>
      <c r="IL459" s="496"/>
      <c r="IM459" s="496"/>
      <c r="IN459" s="496"/>
      <c r="IO459" s="496"/>
      <c r="IP459" s="496"/>
      <c r="IQ459" s="496"/>
      <c r="IR459" s="496"/>
      <c r="IS459" s="496"/>
      <c r="IT459" s="496"/>
      <c r="IU459" s="496"/>
      <c r="IV459" s="496"/>
      <c r="IW459" s="496"/>
    </row>
    <row r="460" customFormat="false" ht="12.75" hidden="false" customHeight="false" outlineLevel="1" collapsed="false">
      <c r="A460" s="476"/>
      <c r="B460" s="505"/>
      <c r="C460" s="505"/>
      <c r="D460" s="505"/>
      <c r="E460" s="505"/>
      <c r="F460" s="505"/>
      <c r="G460" s="505"/>
      <c r="H460" s="505"/>
      <c r="I460" s="505"/>
      <c r="J460" s="505"/>
      <c r="K460" s="505"/>
      <c r="L460" s="505"/>
      <c r="M460" s="505"/>
      <c r="N460" s="505"/>
      <c r="O460" s="505"/>
      <c r="P460" s="505"/>
      <c r="Q460" s="505"/>
      <c r="R460" s="505"/>
      <c r="S460" s="505"/>
      <c r="T460" s="505"/>
      <c r="U460" s="505"/>
      <c r="V460" s="496"/>
      <c r="W460" s="496"/>
      <c r="X460" s="496"/>
      <c r="Y460" s="496"/>
      <c r="Z460" s="496"/>
      <c r="AA460" s="496"/>
      <c r="AB460" s="496"/>
      <c r="AC460" s="496"/>
      <c r="AD460" s="496"/>
      <c r="AE460" s="496"/>
      <c r="AF460" s="496"/>
      <c r="AG460" s="496"/>
      <c r="AH460" s="496"/>
      <c r="AI460" s="496"/>
      <c r="AJ460" s="496"/>
      <c r="AK460" s="496"/>
      <c r="AL460" s="496"/>
      <c r="AM460" s="496"/>
      <c r="AN460" s="496"/>
      <c r="AO460" s="496"/>
      <c r="AP460" s="496"/>
      <c r="AQ460" s="496"/>
      <c r="AR460" s="496"/>
      <c r="AS460" s="496"/>
      <c r="AT460" s="496"/>
      <c r="AU460" s="496"/>
      <c r="AV460" s="496"/>
      <c r="AW460" s="496"/>
      <c r="AX460" s="496"/>
      <c r="AY460" s="496"/>
      <c r="AZ460" s="496"/>
      <c r="BA460" s="496"/>
      <c r="BB460" s="496"/>
      <c r="BC460" s="496"/>
      <c r="BD460" s="496"/>
      <c r="BE460" s="496"/>
      <c r="BF460" s="496"/>
      <c r="BG460" s="496"/>
      <c r="BH460" s="496"/>
      <c r="BI460" s="496"/>
      <c r="BJ460" s="496"/>
      <c r="BK460" s="496"/>
      <c r="BL460" s="496"/>
      <c r="BM460" s="496"/>
      <c r="BN460" s="496"/>
      <c r="BO460" s="496"/>
      <c r="BP460" s="496"/>
      <c r="BQ460" s="496"/>
      <c r="BR460" s="496"/>
      <c r="BS460" s="496"/>
      <c r="BT460" s="496"/>
      <c r="BU460" s="496"/>
      <c r="BV460" s="496"/>
      <c r="BW460" s="496"/>
      <c r="BX460" s="496"/>
      <c r="BY460" s="496"/>
      <c r="BZ460" s="496"/>
      <c r="CA460" s="496"/>
      <c r="CB460" s="496"/>
      <c r="CC460" s="496"/>
      <c r="CD460" s="496"/>
      <c r="CE460" s="496"/>
      <c r="CF460" s="496"/>
      <c r="CG460" s="496"/>
      <c r="CH460" s="496"/>
      <c r="CI460" s="496"/>
      <c r="CJ460" s="496"/>
      <c r="CK460" s="496"/>
      <c r="CL460" s="496"/>
      <c r="CM460" s="496"/>
      <c r="CN460" s="496"/>
      <c r="CO460" s="496"/>
      <c r="CP460" s="496"/>
      <c r="CQ460" s="496"/>
      <c r="CR460" s="496"/>
      <c r="CS460" s="496"/>
      <c r="CT460" s="496"/>
      <c r="CU460" s="496"/>
      <c r="CV460" s="496"/>
      <c r="CW460" s="496"/>
      <c r="CX460" s="496"/>
      <c r="CY460" s="496"/>
      <c r="CZ460" s="496"/>
      <c r="DA460" s="496"/>
      <c r="DB460" s="496"/>
      <c r="DC460" s="496"/>
      <c r="DD460" s="496"/>
      <c r="DE460" s="496"/>
      <c r="DF460" s="496"/>
      <c r="DG460" s="496"/>
      <c r="DH460" s="496"/>
      <c r="DI460" s="496"/>
      <c r="DJ460" s="496"/>
      <c r="DK460" s="496"/>
      <c r="DL460" s="496"/>
      <c r="DM460" s="496"/>
      <c r="DN460" s="496"/>
      <c r="DO460" s="496"/>
      <c r="DP460" s="496"/>
      <c r="DQ460" s="496"/>
      <c r="DR460" s="496"/>
      <c r="DS460" s="496"/>
      <c r="DT460" s="496"/>
      <c r="DU460" s="496"/>
      <c r="DV460" s="496"/>
      <c r="DW460" s="496"/>
      <c r="DX460" s="496"/>
      <c r="DY460" s="496"/>
      <c r="DZ460" s="496"/>
      <c r="EA460" s="496"/>
      <c r="EB460" s="496"/>
      <c r="EC460" s="496"/>
      <c r="ED460" s="496"/>
      <c r="EE460" s="496"/>
      <c r="EF460" s="496"/>
      <c r="EG460" s="496"/>
      <c r="EH460" s="496"/>
      <c r="EI460" s="496"/>
      <c r="EJ460" s="496"/>
      <c r="EK460" s="496"/>
      <c r="EL460" s="496"/>
      <c r="EM460" s="496"/>
      <c r="EN460" s="496"/>
      <c r="EO460" s="496"/>
      <c r="EP460" s="496"/>
      <c r="EQ460" s="496"/>
      <c r="ER460" s="496"/>
      <c r="ES460" s="496"/>
      <c r="ET460" s="496"/>
      <c r="EU460" s="496"/>
      <c r="EV460" s="496"/>
      <c r="EW460" s="496"/>
      <c r="EX460" s="496"/>
      <c r="EY460" s="496"/>
      <c r="EZ460" s="496"/>
      <c r="FA460" s="496"/>
      <c r="FB460" s="496"/>
      <c r="FC460" s="496"/>
      <c r="FD460" s="496"/>
      <c r="FE460" s="496"/>
      <c r="FF460" s="496"/>
      <c r="FG460" s="496"/>
      <c r="FH460" s="496"/>
      <c r="FI460" s="496"/>
      <c r="FJ460" s="496"/>
      <c r="FK460" s="496"/>
      <c r="FL460" s="496"/>
      <c r="FM460" s="496"/>
      <c r="FN460" s="496"/>
      <c r="FO460" s="496"/>
      <c r="FP460" s="496"/>
      <c r="FQ460" s="496"/>
      <c r="FR460" s="496"/>
      <c r="FS460" s="496"/>
      <c r="FT460" s="496"/>
      <c r="FU460" s="496"/>
      <c r="FV460" s="496"/>
      <c r="FW460" s="496"/>
      <c r="FX460" s="496"/>
      <c r="FY460" s="496"/>
      <c r="FZ460" s="496"/>
      <c r="GA460" s="496"/>
      <c r="GB460" s="496"/>
      <c r="GC460" s="496"/>
      <c r="GD460" s="496"/>
      <c r="GE460" s="496"/>
      <c r="GF460" s="496"/>
      <c r="GG460" s="496"/>
      <c r="GH460" s="496"/>
      <c r="GI460" s="496"/>
      <c r="GJ460" s="496"/>
      <c r="GK460" s="496"/>
      <c r="GL460" s="496"/>
      <c r="GM460" s="496"/>
      <c r="GN460" s="496"/>
      <c r="GO460" s="496"/>
      <c r="GP460" s="496"/>
      <c r="GQ460" s="496"/>
      <c r="GR460" s="496"/>
      <c r="GS460" s="496"/>
      <c r="GT460" s="496"/>
      <c r="GU460" s="496"/>
      <c r="GV460" s="496"/>
      <c r="GW460" s="496"/>
      <c r="GX460" s="496"/>
      <c r="GY460" s="496"/>
      <c r="GZ460" s="496"/>
      <c r="HA460" s="496"/>
      <c r="HB460" s="496"/>
      <c r="HC460" s="496"/>
      <c r="HD460" s="496"/>
      <c r="HE460" s="496"/>
      <c r="HF460" s="496"/>
      <c r="HG460" s="496"/>
      <c r="HH460" s="496"/>
      <c r="HI460" s="496"/>
      <c r="HJ460" s="496"/>
      <c r="HK460" s="496"/>
      <c r="HL460" s="496"/>
      <c r="HM460" s="496"/>
      <c r="HN460" s="496"/>
      <c r="HO460" s="496"/>
      <c r="HP460" s="496"/>
      <c r="HQ460" s="496"/>
      <c r="HR460" s="496"/>
      <c r="HS460" s="496"/>
      <c r="HT460" s="496"/>
      <c r="HU460" s="496"/>
      <c r="HV460" s="496"/>
      <c r="HW460" s="496"/>
      <c r="HX460" s="496"/>
      <c r="HY460" s="496"/>
      <c r="HZ460" s="496"/>
      <c r="IA460" s="496"/>
      <c r="IB460" s="496"/>
      <c r="IC460" s="496"/>
      <c r="ID460" s="496"/>
      <c r="IE460" s="496"/>
      <c r="IF460" s="496"/>
      <c r="IG460" s="496"/>
      <c r="IH460" s="496"/>
      <c r="II460" s="496"/>
      <c r="IJ460" s="496"/>
      <c r="IK460" s="496"/>
      <c r="IL460" s="496"/>
      <c r="IM460" s="496"/>
      <c r="IN460" s="496"/>
      <c r="IO460" s="496"/>
      <c r="IP460" s="496"/>
      <c r="IQ460" s="496"/>
      <c r="IR460" s="496"/>
      <c r="IS460" s="496"/>
      <c r="IT460" s="496"/>
      <c r="IU460" s="496"/>
      <c r="IV460" s="496"/>
      <c r="IW460" s="496"/>
    </row>
    <row r="461" customFormat="false" ht="12.75" hidden="false" customHeight="false" outlineLevel="1" collapsed="false">
      <c r="A461" s="383"/>
      <c r="B461" s="503"/>
      <c r="C461" s="503"/>
      <c r="D461" s="503"/>
      <c r="E461" s="503"/>
      <c r="F461" s="503"/>
      <c r="G461" s="503"/>
      <c r="H461" s="503"/>
      <c r="I461" s="503"/>
      <c r="J461" s="503"/>
      <c r="K461" s="503"/>
      <c r="L461" s="503"/>
      <c r="M461" s="503"/>
      <c r="N461" s="503"/>
      <c r="O461" s="503"/>
      <c r="P461" s="503"/>
      <c r="Q461" s="503"/>
      <c r="R461" s="503"/>
      <c r="S461" s="503"/>
      <c r="T461" s="503"/>
      <c r="U461" s="503"/>
      <c r="V461" s="496"/>
      <c r="W461" s="496"/>
      <c r="X461" s="496"/>
      <c r="Y461" s="496"/>
      <c r="Z461" s="496"/>
      <c r="AA461" s="496"/>
      <c r="AB461" s="496"/>
      <c r="AC461" s="496"/>
      <c r="AD461" s="496"/>
      <c r="AE461" s="496"/>
      <c r="AF461" s="496"/>
      <c r="AG461" s="496"/>
      <c r="AH461" s="496"/>
      <c r="AI461" s="496"/>
      <c r="AJ461" s="496"/>
      <c r="AK461" s="496"/>
      <c r="AL461" s="496"/>
      <c r="AM461" s="496"/>
      <c r="AN461" s="496"/>
      <c r="AO461" s="496"/>
      <c r="AP461" s="496"/>
      <c r="AQ461" s="496"/>
      <c r="AR461" s="496"/>
      <c r="AS461" s="496"/>
      <c r="AT461" s="496"/>
      <c r="AU461" s="496"/>
      <c r="AV461" s="496"/>
      <c r="AW461" s="496"/>
      <c r="AX461" s="496"/>
      <c r="AY461" s="496"/>
      <c r="AZ461" s="496"/>
      <c r="BA461" s="496"/>
      <c r="BB461" s="496"/>
      <c r="BC461" s="496"/>
      <c r="BD461" s="496"/>
      <c r="BE461" s="496"/>
      <c r="BF461" s="496"/>
      <c r="BG461" s="496"/>
      <c r="BH461" s="496"/>
      <c r="BI461" s="496"/>
      <c r="BJ461" s="496"/>
      <c r="BK461" s="496"/>
      <c r="BL461" s="496"/>
      <c r="BM461" s="496"/>
      <c r="BN461" s="496"/>
      <c r="BO461" s="496"/>
      <c r="BP461" s="496"/>
      <c r="BQ461" s="496"/>
      <c r="BR461" s="496"/>
      <c r="BS461" s="496"/>
      <c r="BT461" s="496"/>
      <c r="BU461" s="496"/>
      <c r="BV461" s="496"/>
      <c r="BW461" s="496"/>
      <c r="BX461" s="496"/>
      <c r="BY461" s="496"/>
      <c r="BZ461" s="496"/>
      <c r="CA461" s="496"/>
      <c r="CB461" s="496"/>
      <c r="CC461" s="496"/>
      <c r="CD461" s="496"/>
      <c r="CE461" s="496"/>
      <c r="CF461" s="496"/>
      <c r="CG461" s="496"/>
      <c r="CH461" s="496"/>
      <c r="CI461" s="496"/>
      <c r="CJ461" s="496"/>
      <c r="CK461" s="496"/>
      <c r="CL461" s="496"/>
      <c r="CM461" s="496"/>
      <c r="CN461" s="496"/>
      <c r="CO461" s="496"/>
      <c r="CP461" s="496"/>
      <c r="CQ461" s="496"/>
      <c r="CR461" s="496"/>
      <c r="CS461" s="496"/>
      <c r="CT461" s="496"/>
      <c r="CU461" s="496"/>
      <c r="CV461" s="496"/>
      <c r="CW461" s="496"/>
      <c r="CX461" s="496"/>
      <c r="CY461" s="496"/>
      <c r="CZ461" s="496"/>
      <c r="DA461" s="496"/>
      <c r="DB461" s="496"/>
      <c r="DC461" s="496"/>
      <c r="DD461" s="496"/>
      <c r="DE461" s="496"/>
      <c r="DF461" s="496"/>
      <c r="DG461" s="496"/>
      <c r="DH461" s="496"/>
      <c r="DI461" s="496"/>
      <c r="DJ461" s="496"/>
      <c r="DK461" s="496"/>
      <c r="DL461" s="496"/>
      <c r="DM461" s="496"/>
      <c r="DN461" s="496"/>
      <c r="DO461" s="496"/>
      <c r="DP461" s="496"/>
      <c r="DQ461" s="496"/>
      <c r="DR461" s="496"/>
      <c r="DS461" s="496"/>
      <c r="DT461" s="496"/>
      <c r="DU461" s="496"/>
      <c r="DV461" s="496"/>
      <c r="DW461" s="496"/>
      <c r="DX461" s="496"/>
      <c r="DY461" s="496"/>
      <c r="DZ461" s="496"/>
      <c r="EA461" s="496"/>
      <c r="EB461" s="496"/>
      <c r="EC461" s="496"/>
      <c r="ED461" s="496"/>
      <c r="EE461" s="496"/>
      <c r="EF461" s="496"/>
      <c r="EG461" s="496"/>
      <c r="EH461" s="496"/>
      <c r="EI461" s="496"/>
      <c r="EJ461" s="496"/>
      <c r="EK461" s="496"/>
      <c r="EL461" s="496"/>
      <c r="EM461" s="496"/>
      <c r="EN461" s="496"/>
      <c r="EO461" s="496"/>
      <c r="EP461" s="496"/>
      <c r="EQ461" s="496"/>
      <c r="ER461" s="496"/>
      <c r="ES461" s="496"/>
      <c r="ET461" s="496"/>
      <c r="EU461" s="496"/>
      <c r="EV461" s="496"/>
      <c r="EW461" s="496"/>
      <c r="EX461" s="496"/>
      <c r="EY461" s="496"/>
      <c r="EZ461" s="496"/>
      <c r="FA461" s="496"/>
      <c r="FB461" s="496"/>
      <c r="FC461" s="496"/>
      <c r="FD461" s="496"/>
      <c r="FE461" s="496"/>
      <c r="FF461" s="496"/>
      <c r="FG461" s="496"/>
      <c r="FH461" s="496"/>
      <c r="FI461" s="496"/>
      <c r="FJ461" s="496"/>
      <c r="FK461" s="496"/>
      <c r="FL461" s="496"/>
      <c r="FM461" s="496"/>
      <c r="FN461" s="496"/>
      <c r="FO461" s="496"/>
      <c r="FP461" s="496"/>
      <c r="FQ461" s="496"/>
      <c r="FR461" s="496"/>
      <c r="FS461" s="496"/>
      <c r="FT461" s="496"/>
      <c r="FU461" s="496"/>
      <c r="FV461" s="496"/>
      <c r="FW461" s="496"/>
      <c r="FX461" s="496"/>
      <c r="FY461" s="496"/>
      <c r="FZ461" s="496"/>
      <c r="GA461" s="496"/>
      <c r="GB461" s="496"/>
      <c r="GC461" s="496"/>
      <c r="GD461" s="496"/>
      <c r="GE461" s="496"/>
      <c r="GF461" s="496"/>
      <c r="GG461" s="496"/>
      <c r="GH461" s="496"/>
      <c r="GI461" s="496"/>
      <c r="GJ461" s="496"/>
      <c r="GK461" s="496"/>
      <c r="GL461" s="496"/>
      <c r="GM461" s="496"/>
      <c r="GN461" s="496"/>
      <c r="GO461" s="496"/>
      <c r="GP461" s="496"/>
      <c r="GQ461" s="496"/>
      <c r="GR461" s="496"/>
      <c r="GS461" s="496"/>
      <c r="GT461" s="496"/>
      <c r="GU461" s="496"/>
      <c r="GV461" s="496"/>
      <c r="GW461" s="496"/>
      <c r="GX461" s="496"/>
      <c r="GY461" s="496"/>
      <c r="GZ461" s="496"/>
      <c r="HA461" s="496"/>
      <c r="HB461" s="496"/>
      <c r="HC461" s="496"/>
      <c r="HD461" s="496"/>
      <c r="HE461" s="496"/>
      <c r="HF461" s="496"/>
      <c r="HG461" s="496"/>
      <c r="HH461" s="496"/>
      <c r="HI461" s="496"/>
      <c r="HJ461" s="496"/>
      <c r="HK461" s="496"/>
      <c r="HL461" s="496"/>
      <c r="HM461" s="496"/>
      <c r="HN461" s="496"/>
      <c r="HO461" s="496"/>
      <c r="HP461" s="496"/>
      <c r="HQ461" s="496"/>
      <c r="HR461" s="496"/>
      <c r="HS461" s="496"/>
      <c r="HT461" s="496"/>
      <c r="HU461" s="496"/>
      <c r="HV461" s="496"/>
      <c r="HW461" s="496"/>
      <c r="HX461" s="496"/>
      <c r="HY461" s="496"/>
      <c r="HZ461" s="496"/>
      <c r="IA461" s="496"/>
      <c r="IB461" s="496"/>
      <c r="IC461" s="496"/>
      <c r="ID461" s="496"/>
      <c r="IE461" s="496"/>
      <c r="IF461" s="496"/>
      <c r="IG461" s="496"/>
      <c r="IH461" s="496"/>
      <c r="II461" s="496"/>
      <c r="IJ461" s="496"/>
      <c r="IK461" s="496"/>
      <c r="IL461" s="496"/>
      <c r="IM461" s="496"/>
      <c r="IN461" s="496"/>
      <c r="IO461" s="496"/>
      <c r="IP461" s="496"/>
      <c r="IQ461" s="496"/>
      <c r="IR461" s="496"/>
      <c r="IS461" s="496"/>
      <c r="IT461" s="496"/>
      <c r="IU461" s="496"/>
      <c r="IV461" s="496"/>
      <c r="IW461" s="496"/>
    </row>
    <row r="462" customFormat="false" ht="13.9" hidden="false" customHeight="true" outlineLevel="1" collapsed="false">
      <c r="A462" s="379"/>
      <c r="B462" s="503"/>
      <c r="C462" s="503"/>
      <c r="D462" s="503"/>
      <c r="E462" s="503"/>
      <c r="F462" s="503"/>
      <c r="G462" s="503"/>
      <c r="H462" s="503"/>
      <c r="I462" s="503"/>
      <c r="J462" s="503"/>
      <c r="K462" s="503"/>
      <c r="L462" s="503"/>
      <c r="M462" s="503"/>
      <c r="N462" s="503"/>
      <c r="O462" s="503"/>
      <c r="P462" s="503"/>
      <c r="Q462" s="503"/>
      <c r="R462" s="503"/>
      <c r="S462" s="503"/>
      <c r="T462" s="503"/>
      <c r="U462" s="503"/>
      <c r="V462" s="496"/>
      <c r="W462" s="496"/>
      <c r="X462" s="496"/>
      <c r="Y462" s="496"/>
      <c r="Z462" s="496"/>
      <c r="AA462" s="496"/>
      <c r="AB462" s="496"/>
      <c r="AC462" s="496"/>
      <c r="AD462" s="496"/>
      <c r="AE462" s="496"/>
      <c r="AF462" s="496"/>
      <c r="AG462" s="496"/>
      <c r="AH462" s="496"/>
      <c r="AI462" s="496"/>
      <c r="AJ462" s="496"/>
      <c r="AK462" s="496"/>
      <c r="AL462" s="496"/>
      <c r="AM462" s="496"/>
      <c r="AN462" s="496"/>
      <c r="AO462" s="496"/>
      <c r="AP462" s="496"/>
      <c r="AQ462" s="496"/>
      <c r="AR462" s="496"/>
      <c r="AS462" s="496"/>
      <c r="AT462" s="496"/>
      <c r="AU462" s="496"/>
      <c r="AV462" s="496"/>
      <c r="AW462" s="496"/>
      <c r="AX462" s="496"/>
      <c r="AY462" s="496"/>
      <c r="AZ462" s="496"/>
      <c r="BA462" s="496"/>
      <c r="BB462" s="496"/>
      <c r="BC462" s="496"/>
      <c r="BD462" s="496"/>
      <c r="BE462" s="496"/>
      <c r="BF462" s="496"/>
      <c r="BG462" s="496"/>
      <c r="BH462" s="496"/>
      <c r="BI462" s="496"/>
      <c r="BJ462" s="496"/>
      <c r="BK462" s="496"/>
      <c r="BL462" s="496"/>
      <c r="BM462" s="496"/>
      <c r="BN462" s="496"/>
      <c r="BO462" s="496"/>
      <c r="BP462" s="496"/>
      <c r="BQ462" s="496"/>
      <c r="BR462" s="496"/>
      <c r="BS462" s="496"/>
      <c r="BT462" s="496"/>
      <c r="BU462" s="496"/>
      <c r="BV462" s="496"/>
      <c r="BW462" s="496"/>
      <c r="BX462" s="496"/>
      <c r="BY462" s="496"/>
      <c r="BZ462" s="496"/>
      <c r="CA462" s="496"/>
      <c r="CB462" s="496"/>
      <c r="CC462" s="496"/>
      <c r="CD462" s="496"/>
      <c r="CE462" s="496"/>
      <c r="CF462" s="496"/>
      <c r="CG462" s="496"/>
      <c r="CH462" s="496"/>
      <c r="CI462" s="496"/>
      <c r="CJ462" s="496"/>
      <c r="CK462" s="496"/>
      <c r="CL462" s="496"/>
      <c r="CM462" s="496"/>
      <c r="CN462" s="496"/>
      <c r="CO462" s="496"/>
      <c r="CP462" s="496"/>
      <c r="CQ462" s="496"/>
      <c r="CR462" s="496"/>
      <c r="CS462" s="496"/>
      <c r="CT462" s="496"/>
      <c r="CU462" s="496"/>
      <c r="CV462" s="496"/>
      <c r="CW462" s="496"/>
      <c r="CX462" s="496"/>
      <c r="CY462" s="496"/>
      <c r="CZ462" s="496"/>
      <c r="DA462" s="496"/>
      <c r="DB462" s="496"/>
      <c r="DC462" s="496"/>
      <c r="DD462" s="496"/>
      <c r="DE462" s="496"/>
      <c r="DF462" s="496"/>
      <c r="DG462" s="496"/>
      <c r="DH462" s="496"/>
      <c r="DI462" s="496"/>
      <c r="DJ462" s="496"/>
      <c r="DK462" s="496"/>
      <c r="DL462" s="496"/>
      <c r="DM462" s="496"/>
      <c r="DN462" s="496"/>
      <c r="DO462" s="496"/>
      <c r="DP462" s="496"/>
      <c r="DQ462" s="496"/>
      <c r="DR462" s="496"/>
      <c r="DS462" s="496"/>
      <c r="DT462" s="496"/>
      <c r="DU462" s="496"/>
      <c r="DV462" s="496"/>
      <c r="DW462" s="496"/>
      <c r="DX462" s="496"/>
      <c r="DY462" s="496"/>
      <c r="DZ462" s="496"/>
      <c r="EA462" s="496"/>
      <c r="EB462" s="496"/>
      <c r="EC462" s="496"/>
      <c r="ED462" s="496"/>
      <c r="EE462" s="496"/>
      <c r="EF462" s="496"/>
      <c r="EG462" s="496"/>
      <c r="EH462" s="496"/>
      <c r="EI462" s="496"/>
      <c r="EJ462" s="496"/>
      <c r="EK462" s="496"/>
      <c r="EL462" s="496"/>
      <c r="EM462" s="496"/>
      <c r="EN462" s="496"/>
      <c r="EO462" s="496"/>
      <c r="EP462" s="496"/>
      <c r="EQ462" s="496"/>
      <c r="ER462" s="496"/>
      <c r="ES462" s="496"/>
      <c r="ET462" s="496"/>
      <c r="EU462" s="496"/>
      <c r="EV462" s="496"/>
      <c r="EW462" s="496"/>
      <c r="EX462" s="496"/>
      <c r="EY462" s="496"/>
      <c r="EZ462" s="496"/>
      <c r="FA462" s="496"/>
      <c r="FB462" s="496"/>
      <c r="FC462" s="496"/>
      <c r="FD462" s="496"/>
      <c r="FE462" s="496"/>
      <c r="FF462" s="496"/>
      <c r="FG462" s="496"/>
      <c r="FH462" s="496"/>
      <c r="FI462" s="496"/>
      <c r="FJ462" s="496"/>
      <c r="FK462" s="496"/>
      <c r="FL462" s="496"/>
      <c r="FM462" s="496"/>
      <c r="FN462" s="496"/>
      <c r="FO462" s="496"/>
      <c r="FP462" s="496"/>
      <c r="FQ462" s="496"/>
      <c r="FR462" s="496"/>
      <c r="FS462" s="496"/>
      <c r="FT462" s="496"/>
      <c r="FU462" s="496"/>
      <c r="FV462" s="496"/>
      <c r="FW462" s="496"/>
      <c r="FX462" s="496"/>
      <c r="FY462" s="496"/>
      <c r="FZ462" s="496"/>
      <c r="GA462" s="496"/>
      <c r="GB462" s="496"/>
      <c r="GC462" s="496"/>
      <c r="GD462" s="496"/>
      <c r="GE462" s="496"/>
      <c r="GF462" s="496"/>
      <c r="GG462" s="496"/>
      <c r="GH462" s="496"/>
      <c r="GI462" s="496"/>
      <c r="GJ462" s="496"/>
      <c r="GK462" s="496"/>
      <c r="GL462" s="496"/>
      <c r="GM462" s="496"/>
      <c r="GN462" s="496"/>
      <c r="GO462" s="496"/>
      <c r="GP462" s="496"/>
      <c r="GQ462" s="496"/>
      <c r="GR462" s="496"/>
      <c r="GS462" s="496"/>
      <c r="GT462" s="496"/>
      <c r="GU462" s="496"/>
      <c r="GV462" s="496"/>
      <c r="GW462" s="496"/>
      <c r="GX462" s="496"/>
      <c r="GY462" s="496"/>
      <c r="GZ462" s="496"/>
      <c r="HA462" s="496"/>
      <c r="HB462" s="496"/>
      <c r="HC462" s="496"/>
      <c r="HD462" s="496"/>
      <c r="HE462" s="496"/>
      <c r="HF462" s="496"/>
      <c r="HG462" s="496"/>
      <c r="HH462" s="496"/>
      <c r="HI462" s="496"/>
      <c r="HJ462" s="496"/>
      <c r="HK462" s="496"/>
      <c r="HL462" s="496"/>
      <c r="HM462" s="496"/>
      <c r="HN462" s="496"/>
      <c r="HO462" s="496"/>
      <c r="HP462" s="496"/>
      <c r="HQ462" s="496"/>
      <c r="HR462" s="496"/>
      <c r="HS462" s="496"/>
      <c r="HT462" s="496"/>
      <c r="HU462" s="496"/>
      <c r="HV462" s="496"/>
      <c r="HW462" s="496"/>
      <c r="HX462" s="496"/>
      <c r="HY462" s="496"/>
      <c r="HZ462" s="496"/>
      <c r="IA462" s="496"/>
      <c r="IB462" s="496"/>
      <c r="IC462" s="496"/>
      <c r="ID462" s="496"/>
      <c r="IE462" s="496"/>
      <c r="IF462" s="496"/>
      <c r="IG462" s="496"/>
      <c r="IH462" s="496"/>
      <c r="II462" s="496"/>
      <c r="IJ462" s="496"/>
      <c r="IK462" s="496"/>
      <c r="IL462" s="496"/>
      <c r="IM462" s="496"/>
      <c r="IN462" s="496"/>
      <c r="IO462" s="496"/>
      <c r="IP462" s="496"/>
      <c r="IQ462" s="496"/>
      <c r="IR462" s="496"/>
      <c r="IS462" s="496"/>
      <c r="IT462" s="496"/>
      <c r="IU462" s="496"/>
      <c r="IV462" s="496"/>
      <c r="IW462" s="496"/>
    </row>
    <row r="463" customFormat="false" ht="12.75" hidden="false" customHeight="false" outlineLevel="1" collapsed="false">
      <c r="A463" s="506"/>
      <c r="B463" s="503"/>
      <c r="C463" s="503"/>
      <c r="D463" s="503"/>
      <c r="E463" s="503"/>
      <c r="F463" s="503"/>
      <c r="G463" s="503"/>
      <c r="H463" s="503"/>
      <c r="I463" s="503"/>
      <c r="J463" s="503"/>
      <c r="K463" s="503"/>
      <c r="L463" s="503"/>
      <c r="M463" s="503"/>
      <c r="N463" s="503"/>
      <c r="O463" s="503"/>
      <c r="P463" s="503"/>
      <c r="Q463" s="503"/>
      <c r="R463" s="503"/>
      <c r="S463" s="503"/>
      <c r="T463" s="503"/>
      <c r="U463" s="503"/>
      <c r="V463" s="507"/>
      <c r="W463" s="507"/>
      <c r="X463" s="507"/>
      <c r="Y463" s="507"/>
      <c r="Z463" s="507"/>
      <c r="AA463" s="507"/>
      <c r="AB463" s="507"/>
      <c r="AC463" s="507"/>
      <c r="AD463" s="507"/>
      <c r="AE463" s="507"/>
      <c r="AF463" s="507"/>
      <c r="AG463" s="507"/>
      <c r="AH463" s="507"/>
      <c r="AI463" s="507"/>
      <c r="AJ463" s="507"/>
      <c r="AK463" s="507"/>
      <c r="AL463" s="507"/>
      <c r="AM463" s="507"/>
      <c r="AN463" s="507"/>
      <c r="AO463" s="507"/>
      <c r="AP463" s="507"/>
      <c r="AQ463" s="507"/>
      <c r="AR463" s="507"/>
      <c r="AS463" s="507"/>
      <c r="AT463" s="507"/>
      <c r="AU463" s="507"/>
      <c r="AV463" s="507"/>
      <c r="AW463" s="507"/>
      <c r="AX463" s="507"/>
      <c r="AY463" s="507"/>
      <c r="AZ463" s="507"/>
      <c r="BA463" s="507"/>
      <c r="BB463" s="507"/>
      <c r="BC463" s="507"/>
      <c r="BD463" s="507"/>
      <c r="BE463" s="507"/>
      <c r="BF463" s="507"/>
      <c r="BG463" s="507"/>
      <c r="BH463" s="507"/>
      <c r="BI463" s="507"/>
      <c r="BJ463" s="507"/>
      <c r="BK463" s="507"/>
      <c r="BL463" s="507"/>
      <c r="BM463" s="507"/>
      <c r="BN463" s="507"/>
      <c r="BO463" s="507"/>
      <c r="BP463" s="507"/>
      <c r="BQ463" s="507"/>
      <c r="BR463" s="507"/>
      <c r="BS463" s="507"/>
      <c r="BT463" s="507"/>
      <c r="BU463" s="507"/>
      <c r="BV463" s="507"/>
      <c r="BW463" s="507"/>
      <c r="BX463" s="507"/>
      <c r="BY463" s="507"/>
      <c r="BZ463" s="507"/>
      <c r="CA463" s="507"/>
      <c r="CB463" s="507"/>
      <c r="CC463" s="507"/>
      <c r="CD463" s="507"/>
      <c r="CE463" s="507"/>
      <c r="CF463" s="507"/>
      <c r="CG463" s="507"/>
      <c r="CH463" s="507"/>
      <c r="CI463" s="507"/>
      <c r="CJ463" s="507"/>
      <c r="CK463" s="507"/>
      <c r="CL463" s="507"/>
      <c r="CM463" s="507"/>
      <c r="CN463" s="507"/>
      <c r="CO463" s="507"/>
      <c r="CP463" s="507"/>
      <c r="CQ463" s="507"/>
      <c r="CR463" s="507"/>
      <c r="CS463" s="507"/>
      <c r="CT463" s="507"/>
      <c r="CU463" s="507"/>
      <c r="CV463" s="507"/>
      <c r="CW463" s="507"/>
      <c r="CX463" s="507"/>
      <c r="CY463" s="507"/>
      <c r="CZ463" s="507"/>
      <c r="DA463" s="507"/>
      <c r="DB463" s="507"/>
      <c r="DC463" s="507"/>
      <c r="DD463" s="507"/>
      <c r="DE463" s="507"/>
      <c r="DF463" s="507"/>
      <c r="DG463" s="507"/>
      <c r="DH463" s="507"/>
      <c r="DI463" s="507"/>
      <c r="DJ463" s="507"/>
      <c r="DK463" s="507"/>
      <c r="DL463" s="507"/>
      <c r="DM463" s="507"/>
      <c r="DN463" s="507"/>
      <c r="DO463" s="507"/>
      <c r="DP463" s="507"/>
      <c r="DQ463" s="507"/>
      <c r="DR463" s="507"/>
      <c r="DS463" s="507"/>
      <c r="DT463" s="507"/>
      <c r="DU463" s="507"/>
      <c r="DV463" s="507"/>
      <c r="DW463" s="507"/>
      <c r="DX463" s="507"/>
      <c r="DY463" s="507"/>
      <c r="DZ463" s="507"/>
      <c r="EA463" s="507"/>
      <c r="EB463" s="507"/>
      <c r="EC463" s="507"/>
      <c r="ED463" s="507"/>
      <c r="EE463" s="507"/>
      <c r="EF463" s="507"/>
      <c r="EG463" s="507"/>
      <c r="EH463" s="507"/>
      <c r="EI463" s="507"/>
      <c r="EJ463" s="507"/>
      <c r="EK463" s="507"/>
      <c r="EL463" s="507"/>
      <c r="EM463" s="507"/>
      <c r="EN463" s="507"/>
      <c r="EO463" s="507"/>
      <c r="EP463" s="507"/>
      <c r="EQ463" s="507"/>
      <c r="ER463" s="507"/>
      <c r="ES463" s="507"/>
      <c r="ET463" s="507"/>
      <c r="EU463" s="507"/>
      <c r="EV463" s="507"/>
      <c r="EW463" s="507"/>
      <c r="EX463" s="507"/>
      <c r="EY463" s="507"/>
      <c r="EZ463" s="507"/>
      <c r="FA463" s="507"/>
      <c r="FB463" s="507"/>
      <c r="FC463" s="507"/>
      <c r="FD463" s="507"/>
      <c r="FE463" s="507"/>
      <c r="FF463" s="507"/>
      <c r="FG463" s="507"/>
      <c r="FH463" s="507"/>
      <c r="FI463" s="507"/>
      <c r="FJ463" s="507"/>
      <c r="FK463" s="507"/>
      <c r="FL463" s="507"/>
      <c r="FM463" s="507"/>
      <c r="FN463" s="507"/>
      <c r="FO463" s="507"/>
      <c r="FP463" s="507"/>
      <c r="FQ463" s="507"/>
      <c r="FR463" s="507"/>
      <c r="FS463" s="507"/>
      <c r="FT463" s="507"/>
      <c r="FU463" s="507"/>
      <c r="FV463" s="507"/>
      <c r="FW463" s="507"/>
      <c r="FX463" s="507"/>
      <c r="FY463" s="507"/>
      <c r="FZ463" s="507"/>
      <c r="GA463" s="507"/>
      <c r="GB463" s="507"/>
      <c r="GC463" s="507"/>
      <c r="GD463" s="507"/>
      <c r="GE463" s="507"/>
      <c r="GF463" s="507"/>
      <c r="GG463" s="507"/>
      <c r="GH463" s="507"/>
      <c r="GI463" s="507"/>
      <c r="GJ463" s="507"/>
      <c r="GK463" s="507"/>
      <c r="GL463" s="507"/>
      <c r="GM463" s="507"/>
      <c r="GN463" s="507"/>
      <c r="GO463" s="507"/>
      <c r="GP463" s="507"/>
      <c r="GQ463" s="507"/>
      <c r="GR463" s="507"/>
      <c r="GS463" s="507"/>
      <c r="GT463" s="507"/>
      <c r="GU463" s="507"/>
      <c r="GV463" s="507"/>
      <c r="GW463" s="507"/>
      <c r="GX463" s="507"/>
      <c r="GY463" s="507"/>
      <c r="GZ463" s="507"/>
      <c r="HA463" s="507"/>
      <c r="HB463" s="507"/>
      <c r="HC463" s="507"/>
      <c r="HD463" s="507"/>
      <c r="HE463" s="507"/>
      <c r="HF463" s="507"/>
      <c r="HG463" s="507"/>
      <c r="HH463" s="507"/>
      <c r="HI463" s="507"/>
      <c r="HJ463" s="507"/>
      <c r="HK463" s="507"/>
      <c r="HL463" s="507"/>
      <c r="HM463" s="507"/>
      <c r="HN463" s="507"/>
      <c r="HO463" s="507"/>
      <c r="HP463" s="507"/>
      <c r="HQ463" s="507"/>
      <c r="HR463" s="507"/>
      <c r="HS463" s="507"/>
      <c r="HT463" s="507"/>
      <c r="HU463" s="507"/>
      <c r="HV463" s="507"/>
      <c r="HW463" s="507"/>
      <c r="HX463" s="507"/>
      <c r="HY463" s="507"/>
      <c r="HZ463" s="507"/>
      <c r="IA463" s="507"/>
      <c r="IB463" s="507"/>
      <c r="IC463" s="507"/>
      <c r="ID463" s="507"/>
      <c r="IE463" s="507"/>
      <c r="IF463" s="507"/>
      <c r="IG463" s="507"/>
      <c r="IH463" s="507"/>
      <c r="II463" s="507"/>
      <c r="IJ463" s="507"/>
      <c r="IK463" s="507"/>
      <c r="IL463" s="507"/>
      <c r="IM463" s="507"/>
      <c r="IN463" s="507"/>
      <c r="IO463" s="507"/>
      <c r="IP463" s="507"/>
      <c r="IQ463" s="507"/>
      <c r="IR463" s="507"/>
      <c r="IS463" s="507"/>
      <c r="IT463" s="507"/>
      <c r="IU463" s="507"/>
      <c r="IV463" s="507"/>
      <c r="IW463" s="507"/>
    </row>
    <row r="464" customFormat="false" ht="12.75" hidden="false" customHeight="false" outlineLevel="1" collapsed="false">
      <c r="A464" s="379"/>
      <c r="B464" s="503"/>
      <c r="C464" s="503"/>
      <c r="D464" s="503"/>
      <c r="E464" s="503"/>
      <c r="F464" s="503"/>
      <c r="G464" s="503"/>
      <c r="H464" s="503"/>
      <c r="I464" s="503"/>
      <c r="J464" s="503"/>
      <c r="K464" s="503"/>
      <c r="L464" s="503"/>
      <c r="M464" s="503"/>
      <c r="N464" s="503"/>
      <c r="O464" s="503"/>
      <c r="P464" s="503"/>
      <c r="Q464" s="503"/>
      <c r="R464" s="503"/>
      <c r="S464" s="503"/>
      <c r="T464" s="503"/>
      <c r="U464" s="503"/>
      <c r="V464" s="496"/>
      <c r="W464" s="496"/>
      <c r="X464" s="496"/>
      <c r="Y464" s="496"/>
      <c r="Z464" s="496"/>
      <c r="AA464" s="496"/>
      <c r="AB464" s="496"/>
      <c r="AC464" s="496"/>
      <c r="AD464" s="496"/>
      <c r="AE464" s="496"/>
      <c r="AF464" s="496"/>
      <c r="AG464" s="496"/>
      <c r="AH464" s="496"/>
      <c r="AI464" s="496"/>
      <c r="AJ464" s="496"/>
      <c r="AK464" s="496"/>
      <c r="AL464" s="496"/>
      <c r="AM464" s="496"/>
      <c r="AN464" s="496"/>
      <c r="AO464" s="496"/>
      <c r="AP464" s="496"/>
      <c r="AQ464" s="496"/>
      <c r="AR464" s="496"/>
      <c r="AS464" s="496"/>
      <c r="AT464" s="496"/>
      <c r="AU464" s="496"/>
      <c r="AV464" s="496"/>
      <c r="AW464" s="496"/>
      <c r="AX464" s="496"/>
      <c r="AY464" s="496"/>
      <c r="AZ464" s="496"/>
      <c r="BA464" s="496"/>
      <c r="BB464" s="496"/>
      <c r="BC464" s="496"/>
      <c r="BD464" s="496"/>
      <c r="BE464" s="496"/>
      <c r="BF464" s="496"/>
      <c r="BG464" s="496"/>
      <c r="BH464" s="496"/>
      <c r="BI464" s="496"/>
      <c r="BJ464" s="496"/>
      <c r="BK464" s="496"/>
      <c r="BL464" s="496"/>
      <c r="BM464" s="496"/>
      <c r="BN464" s="496"/>
      <c r="BO464" s="496"/>
      <c r="BP464" s="496"/>
      <c r="BQ464" s="496"/>
      <c r="BR464" s="496"/>
      <c r="BS464" s="496"/>
      <c r="BT464" s="496"/>
      <c r="BU464" s="496"/>
      <c r="BV464" s="496"/>
      <c r="BW464" s="496"/>
      <c r="BX464" s="496"/>
      <c r="BY464" s="496"/>
      <c r="BZ464" s="496"/>
      <c r="CA464" s="496"/>
      <c r="CB464" s="496"/>
      <c r="CC464" s="496"/>
      <c r="CD464" s="496"/>
      <c r="CE464" s="496"/>
      <c r="CF464" s="496"/>
      <c r="CG464" s="496"/>
      <c r="CH464" s="496"/>
      <c r="CI464" s="496"/>
      <c r="CJ464" s="496"/>
      <c r="CK464" s="496"/>
      <c r="CL464" s="496"/>
      <c r="CM464" s="496"/>
      <c r="CN464" s="496"/>
      <c r="CO464" s="496"/>
      <c r="CP464" s="496"/>
      <c r="CQ464" s="496"/>
      <c r="CR464" s="496"/>
      <c r="CS464" s="496"/>
      <c r="CT464" s="496"/>
      <c r="CU464" s="496"/>
      <c r="CV464" s="496"/>
      <c r="CW464" s="496"/>
      <c r="CX464" s="496"/>
      <c r="CY464" s="496"/>
      <c r="CZ464" s="496"/>
      <c r="DA464" s="496"/>
      <c r="DB464" s="496"/>
      <c r="DC464" s="496"/>
      <c r="DD464" s="496"/>
      <c r="DE464" s="496"/>
      <c r="DF464" s="496"/>
      <c r="DG464" s="496"/>
      <c r="DH464" s="496"/>
      <c r="DI464" s="496"/>
      <c r="DJ464" s="496"/>
      <c r="DK464" s="496"/>
      <c r="DL464" s="496"/>
      <c r="DM464" s="496"/>
      <c r="DN464" s="496"/>
      <c r="DO464" s="496"/>
      <c r="DP464" s="496"/>
      <c r="DQ464" s="496"/>
      <c r="DR464" s="496"/>
      <c r="DS464" s="496"/>
      <c r="DT464" s="496"/>
      <c r="DU464" s="496"/>
      <c r="DV464" s="496"/>
      <c r="DW464" s="496"/>
      <c r="DX464" s="496"/>
      <c r="DY464" s="496"/>
      <c r="DZ464" s="496"/>
      <c r="EA464" s="496"/>
      <c r="EB464" s="496"/>
      <c r="EC464" s="496"/>
      <c r="ED464" s="496"/>
      <c r="EE464" s="496"/>
      <c r="EF464" s="496"/>
      <c r="EG464" s="496"/>
      <c r="EH464" s="496"/>
      <c r="EI464" s="496"/>
      <c r="EJ464" s="496"/>
      <c r="EK464" s="496"/>
      <c r="EL464" s="496"/>
      <c r="EM464" s="496"/>
      <c r="EN464" s="496"/>
      <c r="EO464" s="496"/>
      <c r="EP464" s="496"/>
      <c r="EQ464" s="496"/>
      <c r="ER464" s="496"/>
      <c r="ES464" s="496"/>
      <c r="ET464" s="496"/>
      <c r="EU464" s="496"/>
      <c r="EV464" s="496"/>
      <c r="EW464" s="496"/>
      <c r="EX464" s="496"/>
      <c r="EY464" s="496"/>
      <c r="EZ464" s="496"/>
      <c r="FA464" s="496"/>
      <c r="FB464" s="496"/>
      <c r="FC464" s="496"/>
      <c r="FD464" s="496"/>
      <c r="FE464" s="496"/>
      <c r="FF464" s="496"/>
      <c r="FG464" s="496"/>
      <c r="FH464" s="496"/>
      <c r="FI464" s="496"/>
      <c r="FJ464" s="496"/>
      <c r="FK464" s="496"/>
      <c r="FL464" s="496"/>
      <c r="FM464" s="496"/>
      <c r="FN464" s="496"/>
      <c r="FO464" s="496"/>
      <c r="FP464" s="496"/>
      <c r="FQ464" s="496"/>
      <c r="FR464" s="496"/>
      <c r="FS464" s="496"/>
      <c r="FT464" s="496"/>
      <c r="FU464" s="496"/>
      <c r="FV464" s="496"/>
      <c r="FW464" s="496"/>
      <c r="FX464" s="496"/>
      <c r="FY464" s="496"/>
      <c r="FZ464" s="496"/>
      <c r="GA464" s="496"/>
      <c r="GB464" s="496"/>
      <c r="GC464" s="496"/>
      <c r="GD464" s="496"/>
      <c r="GE464" s="496"/>
      <c r="GF464" s="496"/>
      <c r="GG464" s="496"/>
      <c r="GH464" s="496"/>
      <c r="GI464" s="496"/>
      <c r="GJ464" s="496"/>
      <c r="GK464" s="496"/>
      <c r="GL464" s="496"/>
      <c r="GM464" s="496"/>
      <c r="GN464" s="496"/>
      <c r="GO464" s="496"/>
      <c r="GP464" s="496"/>
      <c r="GQ464" s="496"/>
      <c r="GR464" s="496"/>
      <c r="GS464" s="496"/>
      <c r="GT464" s="496"/>
      <c r="GU464" s="496"/>
      <c r="GV464" s="496"/>
      <c r="GW464" s="496"/>
      <c r="GX464" s="496"/>
      <c r="GY464" s="496"/>
      <c r="GZ464" s="496"/>
      <c r="HA464" s="496"/>
      <c r="HB464" s="496"/>
      <c r="HC464" s="496"/>
      <c r="HD464" s="496"/>
      <c r="HE464" s="496"/>
      <c r="HF464" s="496"/>
      <c r="HG464" s="496"/>
      <c r="HH464" s="496"/>
      <c r="HI464" s="496"/>
      <c r="HJ464" s="496"/>
      <c r="HK464" s="496"/>
      <c r="HL464" s="496"/>
      <c r="HM464" s="496"/>
      <c r="HN464" s="496"/>
      <c r="HO464" s="496"/>
      <c r="HP464" s="496"/>
      <c r="HQ464" s="496"/>
      <c r="HR464" s="496"/>
      <c r="HS464" s="496"/>
      <c r="HT464" s="496"/>
      <c r="HU464" s="496"/>
      <c r="HV464" s="496"/>
      <c r="HW464" s="496"/>
      <c r="HX464" s="496"/>
      <c r="HY464" s="496"/>
      <c r="HZ464" s="496"/>
      <c r="IA464" s="496"/>
      <c r="IB464" s="496"/>
      <c r="IC464" s="496"/>
      <c r="ID464" s="496"/>
      <c r="IE464" s="496"/>
      <c r="IF464" s="496"/>
      <c r="IG464" s="496"/>
      <c r="IH464" s="496"/>
      <c r="II464" s="496"/>
      <c r="IJ464" s="496"/>
      <c r="IK464" s="496"/>
      <c r="IL464" s="496"/>
      <c r="IM464" s="496"/>
      <c r="IN464" s="496"/>
      <c r="IO464" s="496"/>
      <c r="IP464" s="496"/>
      <c r="IQ464" s="496"/>
      <c r="IR464" s="496"/>
      <c r="IS464" s="496"/>
      <c r="IT464" s="496"/>
      <c r="IU464" s="496"/>
      <c r="IV464" s="496"/>
      <c r="IW464" s="496"/>
    </row>
    <row r="465" customFormat="false" ht="12.75" hidden="false" customHeight="false" outlineLevel="1" collapsed="false">
      <c r="A465" s="383"/>
      <c r="B465" s="503"/>
      <c r="C465" s="503"/>
      <c r="D465" s="503"/>
      <c r="E465" s="503"/>
      <c r="F465" s="503"/>
      <c r="G465" s="503"/>
      <c r="H465" s="503"/>
      <c r="I465" s="503"/>
      <c r="J465" s="503"/>
      <c r="K465" s="503"/>
      <c r="L465" s="503"/>
      <c r="M465" s="503"/>
      <c r="N465" s="503"/>
      <c r="O465" s="503"/>
      <c r="P465" s="503"/>
      <c r="Q465" s="503"/>
      <c r="R465" s="503"/>
      <c r="S465" s="503"/>
      <c r="T465" s="503"/>
      <c r="U465" s="503"/>
      <c r="V465" s="496"/>
      <c r="W465" s="496"/>
      <c r="X465" s="496"/>
      <c r="Y465" s="496"/>
      <c r="Z465" s="496"/>
      <c r="AA465" s="496"/>
      <c r="AB465" s="496"/>
      <c r="AC465" s="496"/>
      <c r="AD465" s="496"/>
      <c r="AE465" s="496"/>
      <c r="AF465" s="496"/>
      <c r="AG465" s="496"/>
      <c r="AH465" s="496"/>
      <c r="AI465" s="496"/>
      <c r="AJ465" s="496"/>
      <c r="AK465" s="496"/>
      <c r="AL465" s="496"/>
      <c r="AM465" s="496"/>
      <c r="AN465" s="496"/>
      <c r="AO465" s="496"/>
      <c r="AP465" s="496"/>
      <c r="AQ465" s="496"/>
      <c r="AR465" s="496"/>
      <c r="AS465" s="496"/>
      <c r="AT465" s="496"/>
      <c r="AU465" s="496"/>
      <c r="AV465" s="496"/>
      <c r="AW465" s="496"/>
      <c r="AX465" s="496"/>
      <c r="AY465" s="496"/>
      <c r="AZ465" s="496"/>
      <c r="BA465" s="496"/>
      <c r="BB465" s="496"/>
      <c r="BC465" s="496"/>
      <c r="BD465" s="496"/>
      <c r="BE465" s="496"/>
      <c r="BF465" s="496"/>
      <c r="BG465" s="496"/>
      <c r="BH465" s="496"/>
      <c r="BI465" s="496"/>
      <c r="BJ465" s="496"/>
      <c r="BK465" s="496"/>
      <c r="BL465" s="496"/>
      <c r="BM465" s="496"/>
      <c r="BN465" s="496"/>
      <c r="BO465" s="496"/>
      <c r="BP465" s="496"/>
      <c r="BQ465" s="496"/>
      <c r="BR465" s="496"/>
      <c r="BS465" s="496"/>
      <c r="BT465" s="496"/>
      <c r="BU465" s="496"/>
      <c r="BV465" s="496"/>
      <c r="BW465" s="496"/>
      <c r="BX465" s="496"/>
      <c r="BY465" s="496"/>
      <c r="BZ465" s="496"/>
      <c r="CA465" s="496"/>
      <c r="CB465" s="496"/>
      <c r="CC465" s="496"/>
      <c r="CD465" s="496"/>
      <c r="CE465" s="496"/>
      <c r="CF465" s="496"/>
      <c r="CG465" s="496"/>
      <c r="CH465" s="496"/>
      <c r="CI465" s="496"/>
      <c r="CJ465" s="496"/>
      <c r="CK465" s="496"/>
      <c r="CL465" s="496"/>
      <c r="CM465" s="496"/>
      <c r="CN465" s="496"/>
      <c r="CO465" s="496"/>
      <c r="CP465" s="496"/>
      <c r="CQ465" s="496"/>
      <c r="CR465" s="496"/>
      <c r="CS465" s="496"/>
      <c r="CT465" s="496"/>
      <c r="CU465" s="496"/>
      <c r="CV465" s="496"/>
      <c r="CW465" s="496"/>
      <c r="CX465" s="496"/>
      <c r="CY465" s="496"/>
      <c r="CZ465" s="496"/>
      <c r="DA465" s="496"/>
      <c r="DB465" s="496"/>
      <c r="DC465" s="496"/>
      <c r="DD465" s="496"/>
      <c r="DE465" s="496"/>
      <c r="DF465" s="496"/>
      <c r="DG465" s="496"/>
      <c r="DH465" s="496"/>
      <c r="DI465" s="496"/>
      <c r="DJ465" s="496"/>
      <c r="DK465" s="496"/>
      <c r="DL465" s="496"/>
      <c r="DM465" s="496"/>
      <c r="DN465" s="496"/>
      <c r="DO465" s="496"/>
      <c r="DP465" s="496"/>
      <c r="DQ465" s="496"/>
      <c r="DR465" s="496"/>
      <c r="DS465" s="496"/>
      <c r="DT465" s="496"/>
      <c r="DU465" s="496"/>
      <c r="DV465" s="496"/>
      <c r="DW465" s="496"/>
      <c r="DX465" s="496"/>
      <c r="DY465" s="496"/>
      <c r="DZ465" s="496"/>
      <c r="EA465" s="496"/>
      <c r="EB465" s="496"/>
      <c r="EC465" s="496"/>
      <c r="ED465" s="496"/>
      <c r="EE465" s="496"/>
      <c r="EF465" s="496"/>
      <c r="EG465" s="496"/>
      <c r="EH465" s="496"/>
      <c r="EI465" s="496"/>
      <c r="EJ465" s="496"/>
      <c r="EK465" s="496"/>
      <c r="EL465" s="496"/>
      <c r="EM465" s="496"/>
      <c r="EN465" s="496"/>
      <c r="EO465" s="496"/>
      <c r="EP465" s="496"/>
      <c r="EQ465" s="496"/>
      <c r="ER465" s="496"/>
      <c r="ES465" s="496"/>
      <c r="ET465" s="496"/>
      <c r="EU465" s="496"/>
      <c r="EV465" s="496"/>
      <c r="EW465" s="496"/>
      <c r="EX465" s="496"/>
      <c r="EY465" s="496"/>
      <c r="EZ465" s="496"/>
      <c r="FA465" s="496"/>
      <c r="FB465" s="496"/>
      <c r="FC465" s="496"/>
      <c r="FD465" s="496"/>
      <c r="FE465" s="496"/>
      <c r="FF465" s="496"/>
      <c r="FG465" s="496"/>
      <c r="FH465" s="496"/>
      <c r="FI465" s="496"/>
      <c r="FJ465" s="496"/>
      <c r="FK465" s="496"/>
      <c r="FL465" s="496"/>
      <c r="FM465" s="496"/>
      <c r="FN465" s="496"/>
      <c r="FO465" s="496"/>
      <c r="FP465" s="496"/>
      <c r="FQ465" s="496"/>
      <c r="FR465" s="496"/>
      <c r="FS465" s="496"/>
      <c r="FT465" s="496"/>
      <c r="FU465" s="496"/>
      <c r="FV465" s="496"/>
      <c r="FW465" s="496"/>
      <c r="FX465" s="496"/>
      <c r="FY465" s="496"/>
      <c r="FZ465" s="496"/>
      <c r="GA465" s="496"/>
      <c r="GB465" s="496"/>
      <c r="GC465" s="496"/>
      <c r="GD465" s="496"/>
      <c r="GE465" s="496"/>
      <c r="GF465" s="496"/>
      <c r="GG465" s="496"/>
      <c r="GH465" s="496"/>
      <c r="GI465" s="496"/>
      <c r="GJ465" s="496"/>
      <c r="GK465" s="496"/>
      <c r="GL465" s="496"/>
      <c r="GM465" s="496"/>
      <c r="GN465" s="496"/>
      <c r="GO465" s="496"/>
      <c r="GP465" s="496"/>
      <c r="GQ465" s="496"/>
      <c r="GR465" s="496"/>
      <c r="GS465" s="496"/>
      <c r="GT465" s="496"/>
      <c r="GU465" s="496"/>
      <c r="GV465" s="496"/>
      <c r="GW465" s="496"/>
      <c r="GX465" s="496"/>
      <c r="GY465" s="496"/>
      <c r="GZ465" s="496"/>
      <c r="HA465" s="496"/>
      <c r="HB465" s="496"/>
      <c r="HC465" s="496"/>
      <c r="HD465" s="496"/>
      <c r="HE465" s="496"/>
      <c r="HF465" s="496"/>
      <c r="HG465" s="496"/>
      <c r="HH465" s="496"/>
      <c r="HI465" s="496"/>
      <c r="HJ465" s="496"/>
      <c r="HK465" s="496"/>
      <c r="HL465" s="496"/>
      <c r="HM465" s="496"/>
      <c r="HN465" s="496"/>
      <c r="HO465" s="496"/>
      <c r="HP465" s="496"/>
      <c r="HQ465" s="496"/>
      <c r="HR465" s="496"/>
      <c r="HS465" s="496"/>
      <c r="HT465" s="496"/>
      <c r="HU465" s="496"/>
      <c r="HV465" s="496"/>
      <c r="HW465" s="496"/>
      <c r="HX465" s="496"/>
      <c r="HY465" s="496"/>
      <c r="HZ465" s="496"/>
      <c r="IA465" s="496"/>
      <c r="IB465" s="496"/>
      <c r="IC465" s="496"/>
      <c r="ID465" s="496"/>
      <c r="IE465" s="496"/>
      <c r="IF465" s="496"/>
      <c r="IG465" s="496"/>
      <c r="IH465" s="496"/>
      <c r="II465" s="496"/>
      <c r="IJ465" s="496"/>
      <c r="IK465" s="496"/>
      <c r="IL465" s="496"/>
      <c r="IM465" s="496"/>
      <c r="IN465" s="496"/>
      <c r="IO465" s="496"/>
      <c r="IP465" s="496"/>
      <c r="IQ465" s="496"/>
      <c r="IR465" s="496"/>
      <c r="IS465" s="496"/>
      <c r="IT465" s="496"/>
      <c r="IU465" s="496"/>
      <c r="IV465" s="496"/>
      <c r="IW465" s="496"/>
    </row>
    <row r="466" customFormat="false" ht="12.75" hidden="false" customHeight="false" outlineLevel="1" collapsed="false">
      <c r="A466" s="383"/>
      <c r="B466" s="503"/>
      <c r="C466" s="503"/>
      <c r="D466" s="503"/>
      <c r="E466" s="503"/>
      <c r="F466" s="503"/>
      <c r="G466" s="503"/>
      <c r="H466" s="503"/>
      <c r="I466" s="503"/>
      <c r="J466" s="503"/>
      <c r="K466" s="503"/>
      <c r="L466" s="503"/>
      <c r="M466" s="503"/>
      <c r="N466" s="503"/>
      <c r="O466" s="503"/>
      <c r="P466" s="503"/>
      <c r="Q466" s="503"/>
      <c r="R466" s="503"/>
      <c r="S466" s="503"/>
      <c r="T466" s="503"/>
      <c r="U466" s="503"/>
      <c r="V466" s="496"/>
      <c r="W466" s="496"/>
      <c r="X466" s="496"/>
      <c r="Y466" s="496"/>
      <c r="Z466" s="496"/>
      <c r="AA466" s="496"/>
      <c r="AB466" s="496"/>
      <c r="AC466" s="496"/>
      <c r="AD466" s="496"/>
      <c r="AE466" s="496"/>
      <c r="AF466" s="496"/>
      <c r="AG466" s="496"/>
      <c r="AH466" s="496"/>
      <c r="AI466" s="496"/>
      <c r="AJ466" s="496"/>
      <c r="AK466" s="496"/>
      <c r="AL466" s="496"/>
      <c r="AM466" s="496"/>
      <c r="AN466" s="496"/>
      <c r="AO466" s="496"/>
      <c r="AP466" s="496"/>
      <c r="AQ466" s="496"/>
      <c r="AR466" s="496"/>
      <c r="AS466" s="496"/>
      <c r="AT466" s="496"/>
      <c r="AU466" s="496"/>
      <c r="AV466" s="496"/>
      <c r="AW466" s="496"/>
      <c r="AX466" s="496"/>
      <c r="AY466" s="496"/>
      <c r="AZ466" s="496"/>
      <c r="BA466" s="496"/>
      <c r="BB466" s="496"/>
      <c r="BC466" s="496"/>
      <c r="BD466" s="496"/>
      <c r="BE466" s="496"/>
      <c r="BF466" s="496"/>
      <c r="BG466" s="496"/>
      <c r="BH466" s="496"/>
      <c r="BI466" s="496"/>
      <c r="BJ466" s="496"/>
      <c r="BK466" s="496"/>
      <c r="BL466" s="496"/>
      <c r="BM466" s="496"/>
      <c r="BN466" s="496"/>
      <c r="BO466" s="496"/>
      <c r="BP466" s="496"/>
      <c r="BQ466" s="496"/>
      <c r="BR466" s="496"/>
      <c r="BS466" s="496"/>
      <c r="BT466" s="496"/>
      <c r="BU466" s="496"/>
      <c r="BV466" s="496"/>
      <c r="BW466" s="496"/>
      <c r="BX466" s="496"/>
      <c r="BY466" s="496"/>
      <c r="BZ466" s="496"/>
      <c r="CA466" s="496"/>
      <c r="CB466" s="496"/>
      <c r="CC466" s="496"/>
      <c r="CD466" s="496"/>
      <c r="CE466" s="496"/>
      <c r="CF466" s="496"/>
      <c r="CG466" s="496"/>
      <c r="CH466" s="496"/>
      <c r="CI466" s="496"/>
      <c r="CJ466" s="496"/>
      <c r="CK466" s="496"/>
      <c r="CL466" s="496"/>
      <c r="CM466" s="496"/>
      <c r="CN466" s="496"/>
      <c r="CO466" s="496"/>
      <c r="CP466" s="496"/>
      <c r="CQ466" s="496"/>
      <c r="CR466" s="496"/>
      <c r="CS466" s="496"/>
      <c r="CT466" s="496"/>
      <c r="CU466" s="496"/>
      <c r="CV466" s="496"/>
      <c r="CW466" s="496"/>
      <c r="CX466" s="496"/>
      <c r="CY466" s="496"/>
      <c r="CZ466" s="496"/>
      <c r="DA466" s="496"/>
      <c r="DB466" s="496"/>
      <c r="DC466" s="496"/>
      <c r="DD466" s="496"/>
      <c r="DE466" s="496"/>
      <c r="DF466" s="496"/>
      <c r="DG466" s="496"/>
      <c r="DH466" s="496"/>
      <c r="DI466" s="496"/>
      <c r="DJ466" s="496"/>
      <c r="DK466" s="496"/>
      <c r="DL466" s="496"/>
      <c r="DM466" s="496"/>
      <c r="DN466" s="496"/>
      <c r="DO466" s="496"/>
      <c r="DP466" s="496"/>
      <c r="DQ466" s="496"/>
      <c r="DR466" s="496"/>
      <c r="DS466" s="496"/>
      <c r="DT466" s="496"/>
      <c r="DU466" s="496"/>
      <c r="DV466" s="496"/>
      <c r="DW466" s="496"/>
      <c r="DX466" s="496"/>
      <c r="DY466" s="496"/>
      <c r="DZ466" s="496"/>
      <c r="EA466" s="496"/>
      <c r="EB466" s="496"/>
      <c r="EC466" s="496"/>
      <c r="ED466" s="496"/>
      <c r="EE466" s="496"/>
      <c r="EF466" s="496"/>
      <c r="EG466" s="496"/>
      <c r="EH466" s="496"/>
      <c r="EI466" s="496"/>
      <c r="EJ466" s="496"/>
      <c r="EK466" s="496"/>
      <c r="EL466" s="496"/>
      <c r="EM466" s="496"/>
      <c r="EN466" s="496"/>
      <c r="EO466" s="496"/>
      <c r="EP466" s="496"/>
      <c r="EQ466" s="496"/>
      <c r="ER466" s="496"/>
      <c r="ES466" s="496"/>
      <c r="ET466" s="496"/>
      <c r="EU466" s="496"/>
      <c r="EV466" s="496"/>
      <c r="EW466" s="496"/>
      <c r="EX466" s="496"/>
      <c r="EY466" s="496"/>
      <c r="EZ466" s="496"/>
      <c r="FA466" s="496"/>
      <c r="FB466" s="496"/>
      <c r="FC466" s="496"/>
      <c r="FD466" s="496"/>
      <c r="FE466" s="496"/>
      <c r="FF466" s="496"/>
      <c r="FG466" s="496"/>
      <c r="FH466" s="496"/>
      <c r="FI466" s="496"/>
      <c r="FJ466" s="496"/>
      <c r="FK466" s="496"/>
      <c r="FL466" s="496"/>
      <c r="FM466" s="496"/>
      <c r="FN466" s="496"/>
      <c r="FO466" s="496"/>
      <c r="FP466" s="496"/>
      <c r="FQ466" s="496"/>
      <c r="FR466" s="496"/>
      <c r="FS466" s="496"/>
      <c r="FT466" s="496"/>
      <c r="FU466" s="496"/>
      <c r="FV466" s="496"/>
      <c r="FW466" s="496"/>
      <c r="FX466" s="496"/>
      <c r="FY466" s="496"/>
      <c r="FZ466" s="496"/>
      <c r="GA466" s="496"/>
      <c r="GB466" s="496"/>
      <c r="GC466" s="496"/>
      <c r="GD466" s="496"/>
      <c r="GE466" s="496"/>
      <c r="GF466" s="496"/>
      <c r="GG466" s="496"/>
      <c r="GH466" s="496"/>
      <c r="GI466" s="496"/>
      <c r="GJ466" s="496"/>
      <c r="GK466" s="496"/>
      <c r="GL466" s="496"/>
      <c r="GM466" s="496"/>
      <c r="GN466" s="496"/>
      <c r="GO466" s="496"/>
      <c r="GP466" s="496"/>
      <c r="GQ466" s="496"/>
      <c r="GR466" s="496"/>
      <c r="GS466" s="496"/>
      <c r="GT466" s="496"/>
      <c r="GU466" s="496"/>
      <c r="GV466" s="496"/>
      <c r="GW466" s="496"/>
      <c r="GX466" s="496"/>
      <c r="GY466" s="496"/>
      <c r="GZ466" s="496"/>
      <c r="HA466" s="496"/>
      <c r="HB466" s="496"/>
      <c r="HC466" s="496"/>
      <c r="HD466" s="496"/>
      <c r="HE466" s="496"/>
      <c r="HF466" s="496"/>
      <c r="HG466" s="496"/>
      <c r="HH466" s="496"/>
      <c r="HI466" s="496"/>
      <c r="HJ466" s="496"/>
      <c r="HK466" s="496"/>
      <c r="HL466" s="496"/>
      <c r="HM466" s="496"/>
      <c r="HN466" s="496"/>
      <c r="HO466" s="496"/>
      <c r="HP466" s="496"/>
      <c r="HQ466" s="496"/>
      <c r="HR466" s="496"/>
      <c r="HS466" s="496"/>
      <c r="HT466" s="496"/>
      <c r="HU466" s="496"/>
      <c r="HV466" s="496"/>
      <c r="HW466" s="496"/>
      <c r="HX466" s="496"/>
      <c r="HY466" s="496"/>
      <c r="HZ466" s="496"/>
      <c r="IA466" s="496"/>
      <c r="IB466" s="496"/>
      <c r="IC466" s="496"/>
      <c r="ID466" s="496"/>
      <c r="IE466" s="496"/>
      <c r="IF466" s="496"/>
      <c r="IG466" s="496"/>
      <c r="IH466" s="496"/>
      <c r="II466" s="496"/>
      <c r="IJ466" s="496"/>
      <c r="IK466" s="496"/>
      <c r="IL466" s="496"/>
      <c r="IM466" s="496"/>
      <c r="IN466" s="496"/>
      <c r="IO466" s="496"/>
      <c r="IP466" s="496"/>
      <c r="IQ466" s="496"/>
      <c r="IR466" s="496"/>
      <c r="IS466" s="496"/>
      <c r="IT466" s="496"/>
      <c r="IU466" s="496"/>
      <c r="IV466" s="496"/>
      <c r="IW466" s="496"/>
    </row>
    <row r="467" customFormat="false" ht="12.75" hidden="false" customHeight="false" outlineLevel="1" collapsed="false">
      <c r="A467" s="383"/>
      <c r="B467" s="503"/>
      <c r="C467" s="503"/>
      <c r="D467" s="503"/>
      <c r="E467" s="503"/>
      <c r="F467" s="503"/>
      <c r="G467" s="503"/>
      <c r="H467" s="503"/>
      <c r="I467" s="503"/>
      <c r="J467" s="503"/>
      <c r="K467" s="503"/>
      <c r="L467" s="503"/>
      <c r="M467" s="503"/>
      <c r="N467" s="503"/>
      <c r="O467" s="503"/>
      <c r="P467" s="503"/>
      <c r="Q467" s="503"/>
      <c r="R467" s="503"/>
      <c r="S467" s="503"/>
      <c r="T467" s="503"/>
      <c r="U467" s="503"/>
      <c r="V467" s="496"/>
      <c r="W467" s="496"/>
      <c r="X467" s="496"/>
      <c r="Y467" s="496"/>
      <c r="Z467" s="496"/>
      <c r="AA467" s="496"/>
      <c r="AB467" s="496"/>
      <c r="AC467" s="496"/>
      <c r="AD467" s="496"/>
      <c r="AE467" s="496"/>
      <c r="AF467" s="496"/>
      <c r="AG467" s="496"/>
      <c r="AH467" s="496"/>
      <c r="AI467" s="496"/>
      <c r="AJ467" s="496"/>
      <c r="AK467" s="496"/>
      <c r="AL467" s="496"/>
      <c r="AM467" s="496"/>
      <c r="AN467" s="496"/>
      <c r="AO467" s="496"/>
      <c r="AP467" s="496"/>
      <c r="AQ467" s="496"/>
      <c r="AR467" s="496"/>
      <c r="AS467" s="496"/>
      <c r="AT467" s="496"/>
      <c r="AU467" s="496"/>
      <c r="AV467" s="496"/>
      <c r="AW467" s="496"/>
      <c r="AX467" s="496"/>
      <c r="AY467" s="496"/>
      <c r="AZ467" s="496"/>
      <c r="BA467" s="496"/>
      <c r="BB467" s="496"/>
      <c r="BC467" s="496"/>
      <c r="BD467" s="496"/>
      <c r="BE467" s="496"/>
      <c r="BF467" s="496"/>
      <c r="BG467" s="496"/>
      <c r="BH467" s="496"/>
      <c r="BI467" s="496"/>
      <c r="BJ467" s="496"/>
      <c r="BK467" s="496"/>
      <c r="BL467" s="496"/>
      <c r="BM467" s="496"/>
      <c r="BN467" s="496"/>
      <c r="BO467" s="496"/>
      <c r="BP467" s="496"/>
      <c r="BQ467" s="496"/>
      <c r="BR467" s="496"/>
      <c r="BS467" s="496"/>
      <c r="BT467" s="496"/>
      <c r="BU467" s="496"/>
      <c r="BV467" s="496"/>
      <c r="BW467" s="496"/>
      <c r="BX467" s="496"/>
      <c r="BY467" s="496"/>
      <c r="BZ467" s="496"/>
      <c r="CA467" s="496"/>
      <c r="CB467" s="496"/>
      <c r="CC467" s="496"/>
      <c r="CD467" s="496"/>
      <c r="CE467" s="496"/>
      <c r="CF467" s="496"/>
      <c r="CG467" s="496"/>
      <c r="CH467" s="496"/>
      <c r="CI467" s="496"/>
      <c r="CJ467" s="496"/>
      <c r="CK467" s="496"/>
      <c r="CL467" s="496"/>
      <c r="CM467" s="496"/>
      <c r="CN467" s="496"/>
      <c r="CO467" s="496"/>
      <c r="CP467" s="496"/>
      <c r="CQ467" s="496"/>
      <c r="CR467" s="496"/>
      <c r="CS467" s="496"/>
      <c r="CT467" s="496"/>
      <c r="CU467" s="496"/>
      <c r="CV467" s="496"/>
      <c r="CW467" s="496"/>
      <c r="CX467" s="496"/>
      <c r="CY467" s="496"/>
      <c r="CZ467" s="496"/>
      <c r="DA467" s="496"/>
      <c r="DB467" s="496"/>
      <c r="DC467" s="496"/>
      <c r="DD467" s="496"/>
      <c r="DE467" s="496"/>
      <c r="DF467" s="496"/>
      <c r="DG467" s="496"/>
      <c r="DH467" s="496"/>
      <c r="DI467" s="496"/>
      <c r="DJ467" s="496"/>
      <c r="DK467" s="496"/>
      <c r="DL467" s="496"/>
      <c r="DM467" s="496"/>
      <c r="DN467" s="496"/>
      <c r="DO467" s="496"/>
      <c r="DP467" s="496"/>
      <c r="DQ467" s="496"/>
      <c r="DR467" s="496"/>
      <c r="DS467" s="496"/>
      <c r="DT467" s="496"/>
      <c r="DU467" s="496"/>
      <c r="DV467" s="496"/>
      <c r="DW467" s="496"/>
      <c r="DX467" s="496"/>
      <c r="DY467" s="496"/>
      <c r="DZ467" s="496"/>
      <c r="EA467" s="496"/>
      <c r="EB467" s="496"/>
      <c r="EC467" s="496"/>
      <c r="ED467" s="496"/>
      <c r="EE467" s="496"/>
      <c r="EF467" s="496"/>
      <c r="EG467" s="496"/>
      <c r="EH467" s="496"/>
      <c r="EI467" s="496"/>
      <c r="EJ467" s="496"/>
      <c r="EK467" s="496"/>
      <c r="EL467" s="496"/>
      <c r="EM467" s="496"/>
      <c r="EN467" s="496"/>
      <c r="EO467" s="496"/>
      <c r="EP467" s="496"/>
      <c r="EQ467" s="496"/>
      <c r="ER467" s="496"/>
      <c r="ES467" s="496"/>
      <c r="ET467" s="496"/>
      <c r="EU467" s="496"/>
      <c r="EV467" s="496"/>
      <c r="EW467" s="496"/>
      <c r="EX467" s="496"/>
      <c r="EY467" s="496"/>
      <c r="EZ467" s="496"/>
      <c r="FA467" s="496"/>
      <c r="FB467" s="496"/>
      <c r="FC467" s="496"/>
      <c r="FD467" s="496"/>
      <c r="FE467" s="496"/>
      <c r="FF467" s="496"/>
      <c r="FG467" s="496"/>
      <c r="FH467" s="496"/>
      <c r="FI467" s="496"/>
      <c r="FJ467" s="496"/>
      <c r="FK467" s="496"/>
      <c r="FL467" s="496"/>
      <c r="FM467" s="496"/>
      <c r="FN467" s="496"/>
      <c r="FO467" s="496"/>
      <c r="FP467" s="496"/>
      <c r="FQ467" s="496"/>
      <c r="FR467" s="496"/>
      <c r="FS467" s="496"/>
      <c r="FT467" s="496"/>
      <c r="FU467" s="496"/>
      <c r="FV467" s="496"/>
      <c r="FW467" s="496"/>
      <c r="FX467" s="496"/>
      <c r="FY467" s="496"/>
      <c r="FZ467" s="496"/>
      <c r="GA467" s="496"/>
      <c r="GB467" s="496"/>
      <c r="GC467" s="496"/>
      <c r="GD467" s="496"/>
      <c r="GE467" s="496"/>
      <c r="GF467" s="496"/>
      <c r="GG467" s="496"/>
      <c r="GH467" s="496"/>
      <c r="GI467" s="496"/>
      <c r="GJ467" s="496"/>
      <c r="GK467" s="496"/>
      <c r="GL467" s="496"/>
      <c r="GM467" s="496"/>
      <c r="GN467" s="496"/>
      <c r="GO467" s="496"/>
      <c r="GP467" s="496"/>
      <c r="GQ467" s="496"/>
      <c r="GR467" s="496"/>
      <c r="GS467" s="496"/>
      <c r="GT467" s="496"/>
      <c r="GU467" s="496"/>
      <c r="GV467" s="496"/>
      <c r="GW467" s="496"/>
      <c r="GX467" s="496"/>
      <c r="GY467" s="496"/>
      <c r="GZ467" s="496"/>
      <c r="HA467" s="496"/>
      <c r="HB467" s="496"/>
      <c r="HC467" s="496"/>
      <c r="HD467" s="496"/>
      <c r="HE467" s="496"/>
      <c r="HF467" s="496"/>
      <c r="HG467" s="496"/>
      <c r="HH467" s="496"/>
      <c r="HI467" s="496"/>
      <c r="HJ467" s="496"/>
      <c r="HK467" s="496"/>
      <c r="HL467" s="496"/>
      <c r="HM467" s="496"/>
      <c r="HN467" s="496"/>
      <c r="HO467" s="496"/>
      <c r="HP467" s="496"/>
      <c r="HQ467" s="496"/>
      <c r="HR467" s="496"/>
      <c r="HS467" s="496"/>
      <c r="HT467" s="496"/>
      <c r="HU467" s="496"/>
      <c r="HV467" s="496"/>
      <c r="HW467" s="496"/>
      <c r="HX467" s="496"/>
      <c r="HY467" s="496"/>
      <c r="HZ467" s="496"/>
      <c r="IA467" s="496"/>
      <c r="IB467" s="496"/>
      <c r="IC467" s="496"/>
      <c r="ID467" s="496"/>
      <c r="IE467" s="496"/>
      <c r="IF467" s="496"/>
      <c r="IG467" s="496"/>
      <c r="IH467" s="496"/>
      <c r="II467" s="496"/>
      <c r="IJ467" s="496"/>
      <c r="IK467" s="496"/>
      <c r="IL467" s="496"/>
      <c r="IM467" s="496"/>
      <c r="IN467" s="496"/>
      <c r="IO467" s="496"/>
      <c r="IP467" s="496"/>
      <c r="IQ467" s="496"/>
      <c r="IR467" s="496"/>
      <c r="IS467" s="496"/>
      <c r="IT467" s="496"/>
      <c r="IU467" s="496"/>
      <c r="IV467" s="496"/>
      <c r="IW467" s="496"/>
    </row>
    <row r="468" customFormat="false" ht="12.75" hidden="false" customHeight="false" outlineLevel="1" collapsed="false">
      <c r="A468" s="383"/>
      <c r="B468" s="503"/>
      <c r="C468" s="503"/>
      <c r="D468" s="503"/>
      <c r="E468" s="503"/>
      <c r="F468" s="503"/>
      <c r="G468" s="503"/>
      <c r="H468" s="503"/>
      <c r="I468" s="503"/>
      <c r="J468" s="503"/>
      <c r="K468" s="503"/>
      <c r="L468" s="503"/>
      <c r="M468" s="503"/>
      <c r="N468" s="503"/>
      <c r="O468" s="503"/>
      <c r="P468" s="503"/>
      <c r="Q468" s="503"/>
      <c r="R468" s="503"/>
      <c r="S468" s="503"/>
      <c r="T468" s="503"/>
      <c r="U468" s="503"/>
      <c r="V468" s="496"/>
      <c r="W468" s="496"/>
      <c r="X468" s="496"/>
      <c r="Y468" s="496"/>
      <c r="Z468" s="496"/>
      <c r="AA468" s="496"/>
      <c r="AB468" s="496"/>
      <c r="AC468" s="496"/>
      <c r="AD468" s="496"/>
      <c r="AE468" s="496"/>
      <c r="AF468" s="496"/>
      <c r="AG468" s="496"/>
      <c r="AH468" s="496"/>
      <c r="AI468" s="496"/>
      <c r="AJ468" s="496"/>
      <c r="AK468" s="496"/>
      <c r="AL468" s="496"/>
      <c r="AM468" s="496"/>
      <c r="AN468" s="496"/>
      <c r="AO468" s="496"/>
      <c r="AP468" s="496"/>
      <c r="AQ468" s="496"/>
      <c r="AR468" s="496"/>
      <c r="AS468" s="496"/>
      <c r="AT468" s="496"/>
      <c r="AU468" s="496"/>
      <c r="AV468" s="496"/>
      <c r="AW468" s="496"/>
      <c r="AX468" s="496"/>
      <c r="AY468" s="496"/>
      <c r="AZ468" s="496"/>
      <c r="BA468" s="496"/>
      <c r="BB468" s="496"/>
      <c r="BC468" s="496"/>
      <c r="BD468" s="496"/>
      <c r="BE468" s="496"/>
      <c r="BF468" s="496"/>
      <c r="BG468" s="496"/>
      <c r="BH468" s="496"/>
      <c r="BI468" s="496"/>
      <c r="BJ468" s="496"/>
      <c r="BK468" s="496"/>
      <c r="BL468" s="496"/>
      <c r="BM468" s="496"/>
      <c r="BN468" s="496"/>
      <c r="BO468" s="496"/>
      <c r="BP468" s="496"/>
      <c r="BQ468" s="496"/>
      <c r="BR468" s="496"/>
      <c r="BS468" s="496"/>
      <c r="BT468" s="496"/>
      <c r="BU468" s="496"/>
      <c r="BV468" s="496"/>
      <c r="BW468" s="496"/>
      <c r="BX468" s="496"/>
      <c r="BY468" s="496"/>
      <c r="BZ468" s="496"/>
      <c r="CA468" s="496"/>
      <c r="CB468" s="496"/>
      <c r="CC468" s="496"/>
      <c r="CD468" s="496"/>
      <c r="CE468" s="496"/>
      <c r="CF468" s="496"/>
      <c r="CG468" s="496"/>
      <c r="CH468" s="496"/>
      <c r="CI468" s="496"/>
      <c r="CJ468" s="496"/>
      <c r="CK468" s="496"/>
      <c r="CL468" s="496"/>
      <c r="CM468" s="496"/>
      <c r="CN468" s="496"/>
      <c r="CO468" s="496"/>
      <c r="CP468" s="496"/>
      <c r="CQ468" s="496"/>
      <c r="CR468" s="496"/>
      <c r="CS468" s="496"/>
      <c r="CT468" s="496"/>
      <c r="CU468" s="496"/>
      <c r="CV468" s="496"/>
      <c r="CW468" s="496"/>
      <c r="CX468" s="496"/>
      <c r="CY468" s="496"/>
      <c r="CZ468" s="496"/>
      <c r="DA468" s="496"/>
      <c r="DB468" s="496"/>
      <c r="DC468" s="496"/>
      <c r="DD468" s="496"/>
      <c r="DE468" s="496"/>
      <c r="DF468" s="496"/>
      <c r="DG468" s="496"/>
      <c r="DH468" s="496"/>
      <c r="DI468" s="496"/>
      <c r="DJ468" s="496"/>
      <c r="DK468" s="496"/>
      <c r="DL468" s="496"/>
      <c r="DM468" s="496"/>
      <c r="DN468" s="496"/>
      <c r="DO468" s="496"/>
      <c r="DP468" s="496"/>
      <c r="DQ468" s="496"/>
      <c r="DR468" s="496"/>
      <c r="DS468" s="496"/>
      <c r="DT468" s="496"/>
      <c r="DU468" s="496"/>
      <c r="DV468" s="496"/>
      <c r="DW468" s="496"/>
      <c r="DX468" s="496"/>
      <c r="DY468" s="496"/>
      <c r="DZ468" s="496"/>
      <c r="EA468" s="496"/>
      <c r="EB468" s="496"/>
      <c r="EC468" s="496"/>
      <c r="ED468" s="496"/>
      <c r="EE468" s="496"/>
      <c r="EF468" s="496"/>
      <c r="EG468" s="496"/>
      <c r="EH468" s="496"/>
      <c r="EI468" s="496"/>
      <c r="EJ468" s="496"/>
      <c r="EK468" s="496"/>
      <c r="EL468" s="496"/>
      <c r="EM468" s="496"/>
      <c r="EN468" s="496"/>
      <c r="EO468" s="496"/>
      <c r="EP468" s="496"/>
      <c r="EQ468" s="496"/>
      <c r="ER468" s="496"/>
      <c r="ES468" s="496"/>
      <c r="ET468" s="496"/>
      <c r="EU468" s="496"/>
      <c r="EV468" s="496"/>
      <c r="EW468" s="496"/>
      <c r="EX468" s="496"/>
      <c r="EY468" s="496"/>
      <c r="EZ468" s="496"/>
      <c r="FA468" s="496"/>
      <c r="FB468" s="496"/>
      <c r="FC468" s="496"/>
      <c r="FD468" s="496"/>
      <c r="FE468" s="496"/>
      <c r="FF468" s="496"/>
      <c r="FG468" s="496"/>
      <c r="FH468" s="496"/>
      <c r="FI468" s="496"/>
      <c r="FJ468" s="496"/>
      <c r="FK468" s="496"/>
      <c r="FL468" s="496"/>
      <c r="FM468" s="496"/>
      <c r="FN468" s="496"/>
      <c r="FO468" s="496"/>
      <c r="FP468" s="496"/>
      <c r="FQ468" s="496"/>
      <c r="FR468" s="496"/>
      <c r="FS468" s="496"/>
      <c r="FT468" s="496"/>
      <c r="FU468" s="496"/>
      <c r="FV468" s="496"/>
      <c r="FW468" s="496"/>
      <c r="FX468" s="496"/>
      <c r="FY468" s="496"/>
      <c r="FZ468" s="496"/>
      <c r="GA468" s="496"/>
      <c r="GB468" s="496"/>
      <c r="GC468" s="496"/>
      <c r="GD468" s="496"/>
      <c r="GE468" s="496"/>
      <c r="GF468" s="496"/>
      <c r="GG468" s="496"/>
      <c r="GH468" s="496"/>
      <c r="GI468" s="496"/>
      <c r="GJ468" s="496"/>
      <c r="GK468" s="496"/>
      <c r="GL468" s="496"/>
      <c r="GM468" s="496"/>
      <c r="GN468" s="496"/>
      <c r="GO468" s="496"/>
      <c r="GP468" s="496"/>
      <c r="GQ468" s="496"/>
      <c r="GR468" s="496"/>
      <c r="GS468" s="496"/>
      <c r="GT468" s="496"/>
      <c r="GU468" s="496"/>
      <c r="GV468" s="496"/>
      <c r="GW468" s="496"/>
      <c r="GX468" s="496"/>
      <c r="GY468" s="496"/>
      <c r="GZ468" s="496"/>
      <c r="HA468" s="496"/>
      <c r="HB468" s="496"/>
      <c r="HC468" s="496"/>
      <c r="HD468" s="496"/>
      <c r="HE468" s="496"/>
      <c r="HF468" s="496"/>
      <c r="HG468" s="496"/>
      <c r="HH468" s="496"/>
      <c r="HI468" s="496"/>
      <c r="HJ468" s="496"/>
      <c r="HK468" s="496"/>
      <c r="HL468" s="496"/>
      <c r="HM468" s="496"/>
      <c r="HN468" s="496"/>
      <c r="HO468" s="496"/>
      <c r="HP468" s="496"/>
      <c r="HQ468" s="496"/>
      <c r="HR468" s="496"/>
      <c r="HS468" s="496"/>
      <c r="HT468" s="496"/>
      <c r="HU468" s="496"/>
      <c r="HV468" s="496"/>
      <c r="HW468" s="496"/>
      <c r="HX468" s="496"/>
      <c r="HY468" s="496"/>
      <c r="HZ468" s="496"/>
      <c r="IA468" s="496"/>
      <c r="IB468" s="496"/>
      <c r="IC468" s="496"/>
      <c r="ID468" s="496"/>
      <c r="IE468" s="496"/>
      <c r="IF468" s="496"/>
      <c r="IG468" s="496"/>
      <c r="IH468" s="496"/>
      <c r="II468" s="496"/>
      <c r="IJ468" s="496"/>
      <c r="IK468" s="496"/>
      <c r="IL468" s="496"/>
      <c r="IM468" s="496"/>
      <c r="IN468" s="496"/>
      <c r="IO468" s="496"/>
      <c r="IP468" s="496"/>
      <c r="IQ468" s="496"/>
      <c r="IR468" s="496"/>
      <c r="IS468" s="496"/>
      <c r="IT468" s="496"/>
      <c r="IU468" s="496"/>
      <c r="IV468" s="496"/>
      <c r="IW468" s="496"/>
    </row>
    <row r="469" customFormat="false" ht="12.75" hidden="false" customHeight="false" outlineLevel="1" collapsed="false">
      <c r="A469" s="477"/>
      <c r="B469" s="503"/>
      <c r="C469" s="503"/>
      <c r="D469" s="503"/>
      <c r="E469" s="503"/>
      <c r="F469" s="503"/>
      <c r="G469" s="503"/>
      <c r="H469" s="503"/>
      <c r="I469" s="503"/>
      <c r="J469" s="503"/>
      <c r="K469" s="503"/>
      <c r="L469" s="503"/>
      <c r="M469" s="503"/>
      <c r="N469" s="503"/>
      <c r="O469" s="503"/>
      <c r="P469" s="503"/>
      <c r="Q469" s="503"/>
      <c r="R469" s="503"/>
      <c r="S469" s="503"/>
      <c r="T469" s="503"/>
      <c r="U469" s="503"/>
      <c r="V469" s="496"/>
      <c r="W469" s="496"/>
      <c r="X469" s="496"/>
      <c r="Y469" s="496"/>
      <c r="Z469" s="496"/>
      <c r="AA469" s="496"/>
      <c r="AB469" s="496"/>
      <c r="AC469" s="496"/>
      <c r="AD469" s="496"/>
      <c r="AE469" s="496"/>
      <c r="AF469" s="496"/>
      <c r="AG469" s="496"/>
      <c r="AH469" s="496"/>
      <c r="AI469" s="496"/>
      <c r="AJ469" s="496"/>
      <c r="AK469" s="496"/>
      <c r="AL469" s="496"/>
      <c r="AM469" s="496"/>
      <c r="AN469" s="496"/>
      <c r="AO469" s="496"/>
      <c r="AP469" s="496"/>
      <c r="AQ469" s="496"/>
      <c r="AR469" s="496"/>
      <c r="AS469" s="496"/>
      <c r="AT469" s="496"/>
      <c r="AU469" s="496"/>
      <c r="AV469" s="496"/>
      <c r="AW469" s="496"/>
      <c r="AX469" s="496"/>
      <c r="AY469" s="496"/>
      <c r="AZ469" s="496"/>
      <c r="BA469" s="496"/>
      <c r="BB469" s="496"/>
      <c r="BC469" s="496"/>
      <c r="BD469" s="496"/>
      <c r="BE469" s="496"/>
      <c r="BF469" s="496"/>
      <c r="BG469" s="496"/>
      <c r="BH469" s="496"/>
      <c r="BI469" s="496"/>
      <c r="BJ469" s="496"/>
      <c r="BK469" s="496"/>
      <c r="BL469" s="496"/>
      <c r="BM469" s="496"/>
      <c r="BN469" s="496"/>
      <c r="BO469" s="496"/>
      <c r="BP469" s="496"/>
      <c r="BQ469" s="496"/>
      <c r="BR469" s="496"/>
      <c r="BS469" s="496"/>
      <c r="BT469" s="496"/>
      <c r="BU469" s="496"/>
      <c r="BV469" s="496"/>
      <c r="BW469" s="496"/>
      <c r="BX469" s="496"/>
      <c r="BY469" s="496"/>
      <c r="BZ469" s="496"/>
      <c r="CA469" s="496"/>
      <c r="CB469" s="496"/>
      <c r="CC469" s="496"/>
      <c r="CD469" s="496"/>
      <c r="CE469" s="496"/>
      <c r="CF469" s="496"/>
      <c r="CG469" s="496"/>
      <c r="CH469" s="496"/>
      <c r="CI469" s="496"/>
      <c r="CJ469" s="496"/>
      <c r="CK469" s="496"/>
      <c r="CL469" s="496"/>
      <c r="CM469" s="496"/>
      <c r="CN469" s="496"/>
      <c r="CO469" s="496"/>
      <c r="CP469" s="496"/>
      <c r="CQ469" s="496"/>
      <c r="CR469" s="496"/>
      <c r="CS469" s="496"/>
      <c r="CT469" s="496"/>
      <c r="CU469" s="496"/>
      <c r="CV469" s="496"/>
      <c r="CW469" s="496"/>
      <c r="CX469" s="496"/>
      <c r="CY469" s="496"/>
      <c r="CZ469" s="496"/>
      <c r="DA469" s="496"/>
      <c r="DB469" s="496"/>
      <c r="DC469" s="496"/>
      <c r="DD469" s="496"/>
      <c r="DE469" s="496"/>
      <c r="DF469" s="496"/>
      <c r="DG469" s="496"/>
      <c r="DH469" s="496"/>
      <c r="DI469" s="496"/>
      <c r="DJ469" s="496"/>
      <c r="DK469" s="496"/>
      <c r="DL469" s="496"/>
      <c r="DM469" s="496"/>
      <c r="DN469" s="496"/>
      <c r="DO469" s="496"/>
      <c r="DP469" s="496"/>
      <c r="DQ469" s="496"/>
      <c r="DR469" s="496"/>
      <c r="DS469" s="496"/>
      <c r="DT469" s="496"/>
      <c r="DU469" s="496"/>
      <c r="DV469" s="496"/>
      <c r="DW469" s="496"/>
      <c r="DX469" s="496"/>
      <c r="DY469" s="496"/>
      <c r="DZ469" s="496"/>
      <c r="EA469" s="496"/>
      <c r="EB469" s="496"/>
      <c r="EC469" s="496"/>
      <c r="ED469" s="496"/>
      <c r="EE469" s="496"/>
      <c r="EF469" s="496"/>
      <c r="EG469" s="496"/>
      <c r="EH469" s="496"/>
      <c r="EI469" s="496"/>
      <c r="EJ469" s="496"/>
      <c r="EK469" s="496"/>
      <c r="EL469" s="496"/>
      <c r="EM469" s="496"/>
      <c r="EN469" s="496"/>
      <c r="EO469" s="496"/>
      <c r="EP469" s="496"/>
      <c r="EQ469" s="496"/>
      <c r="ER469" s="496"/>
      <c r="ES469" s="496"/>
      <c r="ET469" s="496"/>
      <c r="EU469" s="496"/>
      <c r="EV469" s="496"/>
      <c r="EW469" s="496"/>
      <c r="EX469" s="496"/>
      <c r="EY469" s="496"/>
      <c r="EZ469" s="496"/>
      <c r="FA469" s="496"/>
      <c r="FB469" s="496"/>
      <c r="FC469" s="496"/>
      <c r="FD469" s="496"/>
      <c r="FE469" s="496"/>
      <c r="FF469" s="496"/>
      <c r="FG469" s="496"/>
      <c r="FH469" s="496"/>
      <c r="FI469" s="496"/>
      <c r="FJ469" s="496"/>
      <c r="FK469" s="496"/>
      <c r="FL469" s="496"/>
      <c r="FM469" s="496"/>
      <c r="FN469" s="496"/>
      <c r="FO469" s="496"/>
      <c r="FP469" s="496"/>
      <c r="FQ469" s="496"/>
      <c r="FR469" s="496"/>
      <c r="FS469" s="496"/>
      <c r="FT469" s="496"/>
      <c r="FU469" s="496"/>
      <c r="FV469" s="496"/>
      <c r="FW469" s="496"/>
      <c r="FX469" s="496"/>
      <c r="FY469" s="496"/>
      <c r="FZ469" s="496"/>
      <c r="GA469" s="496"/>
      <c r="GB469" s="496"/>
      <c r="GC469" s="496"/>
      <c r="GD469" s="496"/>
      <c r="GE469" s="496"/>
      <c r="GF469" s="496"/>
      <c r="GG469" s="496"/>
      <c r="GH469" s="496"/>
      <c r="GI469" s="496"/>
      <c r="GJ469" s="496"/>
      <c r="GK469" s="496"/>
      <c r="GL469" s="496"/>
      <c r="GM469" s="496"/>
      <c r="GN469" s="496"/>
      <c r="GO469" s="496"/>
      <c r="GP469" s="496"/>
      <c r="GQ469" s="496"/>
      <c r="GR469" s="496"/>
      <c r="GS469" s="496"/>
      <c r="GT469" s="496"/>
      <c r="GU469" s="496"/>
      <c r="GV469" s="496"/>
      <c r="GW469" s="496"/>
      <c r="GX469" s="496"/>
      <c r="GY469" s="496"/>
      <c r="GZ469" s="496"/>
      <c r="HA469" s="496"/>
      <c r="HB469" s="496"/>
      <c r="HC469" s="496"/>
      <c r="HD469" s="496"/>
      <c r="HE469" s="496"/>
      <c r="HF469" s="496"/>
      <c r="HG469" s="496"/>
      <c r="HH469" s="496"/>
      <c r="HI469" s="496"/>
      <c r="HJ469" s="496"/>
      <c r="HK469" s="496"/>
      <c r="HL469" s="496"/>
      <c r="HM469" s="496"/>
      <c r="HN469" s="496"/>
      <c r="HO469" s="496"/>
      <c r="HP469" s="496"/>
      <c r="HQ469" s="496"/>
      <c r="HR469" s="496"/>
      <c r="HS469" s="496"/>
      <c r="HT469" s="496"/>
      <c r="HU469" s="496"/>
      <c r="HV469" s="496"/>
      <c r="HW469" s="496"/>
      <c r="HX469" s="496"/>
      <c r="HY469" s="496"/>
      <c r="HZ469" s="496"/>
      <c r="IA469" s="496"/>
      <c r="IB469" s="496"/>
      <c r="IC469" s="496"/>
      <c r="ID469" s="496"/>
      <c r="IE469" s="496"/>
      <c r="IF469" s="496"/>
      <c r="IG469" s="496"/>
      <c r="IH469" s="496"/>
      <c r="II469" s="496"/>
      <c r="IJ469" s="496"/>
      <c r="IK469" s="496"/>
      <c r="IL469" s="496"/>
      <c r="IM469" s="496"/>
      <c r="IN469" s="496"/>
      <c r="IO469" s="496"/>
      <c r="IP469" s="496"/>
      <c r="IQ469" s="496"/>
      <c r="IR469" s="496"/>
      <c r="IS469" s="496"/>
      <c r="IT469" s="496"/>
      <c r="IU469" s="496"/>
      <c r="IV469" s="496"/>
      <c r="IW469" s="496"/>
    </row>
    <row r="470" customFormat="false" ht="12.75" hidden="false" customHeight="false" outlineLevel="1" collapsed="false">
      <c r="A470" s="508"/>
      <c r="B470" s="503"/>
      <c r="C470" s="503"/>
      <c r="D470" s="503"/>
      <c r="E470" s="503"/>
      <c r="F470" s="503"/>
      <c r="G470" s="503"/>
      <c r="H470" s="503"/>
      <c r="I470" s="503"/>
      <c r="J470" s="503"/>
      <c r="K470" s="503"/>
      <c r="L470" s="503"/>
      <c r="M470" s="503"/>
      <c r="N470" s="503"/>
      <c r="O470" s="503"/>
      <c r="P470" s="503"/>
      <c r="Q470" s="503"/>
      <c r="R470" s="503"/>
      <c r="S470" s="503"/>
      <c r="T470" s="503"/>
      <c r="U470" s="503"/>
      <c r="V470" s="507"/>
      <c r="W470" s="507"/>
      <c r="X470" s="507"/>
      <c r="Y470" s="507"/>
      <c r="Z470" s="507"/>
      <c r="AA470" s="507"/>
      <c r="AB470" s="507"/>
      <c r="AC470" s="507"/>
      <c r="AD470" s="507"/>
      <c r="AE470" s="507"/>
      <c r="AF470" s="507"/>
      <c r="AG470" s="507"/>
      <c r="AH470" s="507"/>
      <c r="AI470" s="507"/>
      <c r="AJ470" s="507"/>
      <c r="AK470" s="507"/>
      <c r="AL470" s="507"/>
      <c r="AM470" s="507"/>
      <c r="AN470" s="507"/>
      <c r="AO470" s="507"/>
      <c r="AP470" s="507"/>
      <c r="AQ470" s="507"/>
      <c r="AR470" s="507"/>
      <c r="AS470" s="507"/>
      <c r="AT470" s="507"/>
      <c r="AU470" s="507"/>
      <c r="AV470" s="507"/>
      <c r="AW470" s="507"/>
      <c r="AX470" s="507"/>
      <c r="AY470" s="507"/>
      <c r="AZ470" s="507"/>
      <c r="BA470" s="507"/>
      <c r="BB470" s="507"/>
      <c r="BC470" s="507"/>
      <c r="BD470" s="507"/>
      <c r="BE470" s="507"/>
      <c r="BF470" s="507"/>
      <c r="BG470" s="507"/>
      <c r="BH470" s="507"/>
      <c r="BI470" s="507"/>
      <c r="BJ470" s="507"/>
      <c r="BK470" s="507"/>
      <c r="BL470" s="507"/>
      <c r="BM470" s="507"/>
      <c r="BN470" s="507"/>
      <c r="BO470" s="507"/>
      <c r="BP470" s="507"/>
      <c r="BQ470" s="507"/>
      <c r="BR470" s="507"/>
      <c r="BS470" s="507"/>
      <c r="BT470" s="507"/>
      <c r="BU470" s="507"/>
      <c r="BV470" s="507"/>
      <c r="BW470" s="507"/>
      <c r="BX470" s="507"/>
      <c r="BY470" s="507"/>
      <c r="BZ470" s="507"/>
      <c r="CA470" s="507"/>
      <c r="CB470" s="507"/>
      <c r="CC470" s="507"/>
      <c r="CD470" s="507"/>
      <c r="CE470" s="507"/>
      <c r="CF470" s="507"/>
      <c r="CG470" s="507"/>
      <c r="CH470" s="507"/>
      <c r="CI470" s="507"/>
      <c r="CJ470" s="507"/>
      <c r="CK470" s="507"/>
      <c r="CL470" s="507"/>
      <c r="CM470" s="507"/>
      <c r="CN470" s="507"/>
      <c r="CO470" s="507"/>
      <c r="CP470" s="507"/>
      <c r="CQ470" s="507"/>
      <c r="CR470" s="507"/>
      <c r="CS470" s="507"/>
      <c r="CT470" s="507"/>
      <c r="CU470" s="507"/>
      <c r="CV470" s="507"/>
      <c r="CW470" s="507"/>
      <c r="CX470" s="507"/>
      <c r="CY470" s="507"/>
      <c r="CZ470" s="507"/>
      <c r="DA470" s="507"/>
      <c r="DB470" s="507"/>
      <c r="DC470" s="507"/>
      <c r="DD470" s="507"/>
      <c r="DE470" s="507"/>
      <c r="DF470" s="507"/>
      <c r="DG470" s="507"/>
      <c r="DH470" s="507"/>
      <c r="DI470" s="507"/>
      <c r="DJ470" s="507"/>
      <c r="DK470" s="507"/>
      <c r="DL470" s="507"/>
      <c r="DM470" s="507"/>
      <c r="DN470" s="507"/>
      <c r="DO470" s="507"/>
      <c r="DP470" s="507"/>
      <c r="DQ470" s="507"/>
      <c r="DR470" s="507"/>
      <c r="DS470" s="507"/>
      <c r="DT470" s="507"/>
      <c r="DU470" s="507"/>
      <c r="DV470" s="507"/>
      <c r="DW470" s="507"/>
      <c r="DX470" s="507"/>
      <c r="DY470" s="507"/>
      <c r="DZ470" s="507"/>
      <c r="EA470" s="507"/>
      <c r="EB470" s="507"/>
      <c r="EC470" s="507"/>
      <c r="ED470" s="507"/>
      <c r="EE470" s="507"/>
      <c r="EF470" s="507"/>
      <c r="EG470" s="507"/>
      <c r="EH470" s="507"/>
      <c r="EI470" s="507"/>
      <c r="EJ470" s="507"/>
      <c r="EK470" s="507"/>
      <c r="EL470" s="507"/>
      <c r="EM470" s="507"/>
      <c r="EN470" s="507"/>
      <c r="EO470" s="507"/>
      <c r="EP470" s="507"/>
      <c r="EQ470" s="507"/>
      <c r="ER470" s="507"/>
      <c r="ES470" s="507"/>
      <c r="ET470" s="507"/>
      <c r="EU470" s="507"/>
      <c r="EV470" s="507"/>
      <c r="EW470" s="507"/>
      <c r="EX470" s="507"/>
      <c r="EY470" s="507"/>
      <c r="EZ470" s="507"/>
      <c r="FA470" s="507"/>
      <c r="FB470" s="507"/>
      <c r="FC470" s="507"/>
      <c r="FD470" s="507"/>
      <c r="FE470" s="507"/>
      <c r="FF470" s="507"/>
      <c r="FG470" s="507"/>
      <c r="FH470" s="507"/>
      <c r="FI470" s="507"/>
      <c r="FJ470" s="507"/>
      <c r="FK470" s="507"/>
      <c r="FL470" s="507"/>
      <c r="FM470" s="507"/>
      <c r="FN470" s="507"/>
      <c r="FO470" s="507"/>
      <c r="FP470" s="507"/>
      <c r="FQ470" s="507"/>
      <c r="FR470" s="507"/>
      <c r="FS470" s="507"/>
      <c r="FT470" s="507"/>
      <c r="FU470" s="507"/>
      <c r="FV470" s="507"/>
      <c r="FW470" s="507"/>
      <c r="FX470" s="507"/>
      <c r="FY470" s="507"/>
      <c r="FZ470" s="507"/>
      <c r="GA470" s="507"/>
      <c r="GB470" s="507"/>
      <c r="GC470" s="507"/>
      <c r="GD470" s="507"/>
      <c r="GE470" s="507"/>
      <c r="GF470" s="507"/>
      <c r="GG470" s="507"/>
      <c r="GH470" s="507"/>
      <c r="GI470" s="507"/>
      <c r="GJ470" s="507"/>
      <c r="GK470" s="507"/>
      <c r="GL470" s="507"/>
      <c r="GM470" s="507"/>
      <c r="GN470" s="507"/>
      <c r="GO470" s="507"/>
      <c r="GP470" s="507"/>
      <c r="GQ470" s="507"/>
      <c r="GR470" s="507"/>
      <c r="GS470" s="507"/>
      <c r="GT470" s="507"/>
      <c r="GU470" s="507"/>
      <c r="GV470" s="507"/>
      <c r="GW470" s="507"/>
      <c r="GX470" s="507"/>
      <c r="GY470" s="507"/>
      <c r="GZ470" s="507"/>
      <c r="HA470" s="507"/>
      <c r="HB470" s="507"/>
      <c r="HC470" s="507"/>
      <c r="HD470" s="507"/>
      <c r="HE470" s="507"/>
      <c r="HF470" s="507"/>
      <c r="HG470" s="507"/>
      <c r="HH470" s="507"/>
      <c r="HI470" s="507"/>
      <c r="HJ470" s="507"/>
      <c r="HK470" s="507"/>
      <c r="HL470" s="507"/>
      <c r="HM470" s="507"/>
      <c r="HN470" s="507"/>
      <c r="HO470" s="507"/>
      <c r="HP470" s="507"/>
      <c r="HQ470" s="507"/>
      <c r="HR470" s="507"/>
      <c r="HS470" s="507"/>
      <c r="HT470" s="507"/>
      <c r="HU470" s="507"/>
      <c r="HV470" s="507"/>
      <c r="HW470" s="507"/>
      <c r="HX470" s="507"/>
      <c r="HY470" s="507"/>
      <c r="HZ470" s="507"/>
      <c r="IA470" s="507"/>
      <c r="IB470" s="507"/>
      <c r="IC470" s="507"/>
      <c r="ID470" s="507"/>
      <c r="IE470" s="507"/>
      <c r="IF470" s="507"/>
      <c r="IG470" s="507"/>
      <c r="IH470" s="507"/>
      <c r="II470" s="507"/>
      <c r="IJ470" s="507"/>
      <c r="IK470" s="507"/>
      <c r="IL470" s="507"/>
      <c r="IM470" s="507"/>
      <c r="IN470" s="507"/>
      <c r="IO470" s="507"/>
      <c r="IP470" s="507"/>
      <c r="IQ470" s="507"/>
      <c r="IR470" s="507"/>
      <c r="IS470" s="507"/>
      <c r="IT470" s="507"/>
      <c r="IU470" s="507"/>
      <c r="IV470" s="507"/>
      <c r="IW470" s="507"/>
    </row>
    <row r="471" customFormat="false" ht="12.75" hidden="false" customHeight="false" outlineLevel="1" collapsed="false">
      <c r="A471" s="383"/>
      <c r="B471" s="503"/>
      <c r="C471" s="503"/>
      <c r="D471" s="503"/>
      <c r="E471" s="503"/>
      <c r="F471" s="503"/>
      <c r="G471" s="503"/>
      <c r="H471" s="503"/>
      <c r="I471" s="503"/>
      <c r="J471" s="503"/>
      <c r="K471" s="503"/>
      <c r="L471" s="503"/>
      <c r="M471" s="503"/>
      <c r="N471" s="503"/>
      <c r="O471" s="503"/>
      <c r="P471" s="503"/>
      <c r="Q471" s="503"/>
      <c r="R471" s="503"/>
      <c r="S471" s="503"/>
      <c r="T471" s="503"/>
      <c r="U471" s="503"/>
      <c r="V471" s="496"/>
      <c r="W471" s="496"/>
      <c r="X471" s="496"/>
      <c r="Y471" s="496"/>
      <c r="Z471" s="496"/>
      <c r="AA471" s="496"/>
      <c r="AB471" s="496"/>
      <c r="AC471" s="496"/>
      <c r="AD471" s="496"/>
      <c r="AE471" s="496"/>
      <c r="AF471" s="496"/>
      <c r="AG471" s="496"/>
      <c r="AH471" s="496"/>
      <c r="AI471" s="496"/>
      <c r="AJ471" s="496"/>
      <c r="AK471" s="496"/>
      <c r="AL471" s="496"/>
      <c r="AM471" s="496"/>
      <c r="AN471" s="496"/>
      <c r="AO471" s="496"/>
      <c r="AP471" s="496"/>
      <c r="AQ471" s="496"/>
      <c r="AR471" s="496"/>
      <c r="AS471" s="496"/>
      <c r="AT471" s="496"/>
      <c r="AU471" s="496"/>
      <c r="AV471" s="496"/>
      <c r="AW471" s="496"/>
      <c r="AX471" s="496"/>
      <c r="AY471" s="496"/>
      <c r="AZ471" s="496"/>
      <c r="BA471" s="496"/>
      <c r="BB471" s="496"/>
      <c r="BC471" s="496"/>
      <c r="BD471" s="496"/>
      <c r="BE471" s="496"/>
      <c r="BF471" s="496"/>
      <c r="BG471" s="496"/>
      <c r="BH471" s="496"/>
      <c r="BI471" s="496"/>
      <c r="BJ471" s="496"/>
      <c r="BK471" s="496"/>
      <c r="BL471" s="496"/>
      <c r="BM471" s="496"/>
      <c r="BN471" s="496"/>
      <c r="BO471" s="496"/>
      <c r="BP471" s="496"/>
      <c r="BQ471" s="496"/>
      <c r="BR471" s="496"/>
      <c r="BS471" s="496"/>
      <c r="BT471" s="496"/>
      <c r="BU471" s="496"/>
      <c r="BV471" s="496"/>
      <c r="BW471" s="496"/>
      <c r="BX471" s="496"/>
      <c r="BY471" s="496"/>
      <c r="BZ471" s="496"/>
      <c r="CA471" s="496"/>
      <c r="CB471" s="496"/>
      <c r="CC471" s="496"/>
      <c r="CD471" s="496"/>
      <c r="CE471" s="496"/>
      <c r="CF471" s="496"/>
      <c r="CG471" s="496"/>
      <c r="CH471" s="496"/>
      <c r="CI471" s="496"/>
      <c r="CJ471" s="496"/>
      <c r="CK471" s="496"/>
      <c r="CL471" s="496"/>
      <c r="CM471" s="496"/>
      <c r="CN471" s="496"/>
      <c r="CO471" s="496"/>
      <c r="CP471" s="496"/>
      <c r="CQ471" s="496"/>
      <c r="CR471" s="496"/>
      <c r="CS471" s="496"/>
      <c r="CT471" s="496"/>
      <c r="CU471" s="496"/>
      <c r="CV471" s="496"/>
      <c r="CW471" s="496"/>
      <c r="CX471" s="496"/>
      <c r="CY471" s="496"/>
      <c r="CZ471" s="496"/>
      <c r="DA471" s="496"/>
      <c r="DB471" s="496"/>
      <c r="DC471" s="496"/>
      <c r="DD471" s="496"/>
      <c r="DE471" s="496"/>
      <c r="DF471" s="496"/>
      <c r="DG471" s="496"/>
      <c r="DH471" s="496"/>
      <c r="DI471" s="496"/>
      <c r="DJ471" s="496"/>
      <c r="DK471" s="496"/>
      <c r="DL471" s="496"/>
      <c r="DM471" s="496"/>
      <c r="DN471" s="496"/>
      <c r="DO471" s="496"/>
      <c r="DP471" s="496"/>
      <c r="DQ471" s="496"/>
      <c r="DR471" s="496"/>
      <c r="DS471" s="496"/>
      <c r="DT471" s="496"/>
      <c r="DU471" s="496"/>
      <c r="DV471" s="496"/>
      <c r="DW471" s="496"/>
      <c r="DX471" s="496"/>
      <c r="DY471" s="496"/>
      <c r="DZ471" s="496"/>
      <c r="EA471" s="496"/>
      <c r="EB471" s="496"/>
      <c r="EC471" s="496"/>
      <c r="ED471" s="496"/>
      <c r="EE471" s="496"/>
      <c r="EF471" s="496"/>
      <c r="EG471" s="496"/>
      <c r="EH471" s="496"/>
      <c r="EI471" s="496"/>
      <c r="EJ471" s="496"/>
      <c r="EK471" s="496"/>
      <c r="EL471" s="496"/>
      <c r="EM471" s="496"/>
      <c r="EN471" s="496"/>
      <c r="EO471" s="496"/>
      <c r="EP471" s="496"/>
      <c r="EQ471" s="496"/>
      <c r="ER471" s="496"/>
      <c r="ES471" s="496"/>
      <c r="ET471" s="496"/>
      <c r="EU471" s="496"/>
      <c r="EV471" s="496"/>
      <c r="EW471" s="496"/>
      <c r="EX471" s="496"/>
      <c r="EY471" s="496"/>
      <c r="EZ471" s="496"/>
      <c r="FA471" s="496"/>
      <c r="FB471" s="496"/>
      <c r="FC471" s="496"/>
      <c r="FD471" s="496"/>
      <c r="FE471" s="496"/>
      <c r="FF471" s="496"/>
      <c r="FG471" s="496"/>
      <c r="FH471" s="496"/>
      <c r="FI471" s="496"/>
      <c r="FJ471" s="496"/>
      <c r="FK471" s="496"/>
      <c r="FL471" s="496"/>
      <c r="FM471" s="496"/>
      <c r="FN471" s="496"/>
      <c r="FO471" s="496"/>
      <c r="FP471" s="496"/>
      <c r="FQ471" s="496"/>
      <c r="FR471" s="496"/>
      <c r="FS471" s="496"/>
      <c r="FT471" s="496"/>
      <c r="FU471" s="496"/>
      <c r="FV471" s="496"/>
      <c r="FW471" s="496"/>
      <c r="FX471" s="496"/>
      <c r="FY471" s="496"/>
      <c r="FZ471" s="496"/>
      <c r="GA471" s="496"/>
      <c r="GB471" s="496"/>
      <c r="GC471" s="496"/>
      <c r="GD471" s="496"/>
      <c r="GE471" s="496"/>
      <c r="GF471" s="496"/>
      <c r="GG471" s="496"/>
      <c r="GH471" s="496"/>
      <c r="GI471" s="496"/>
      <c r="GJ471" s="496"/>
      <c r="GK471" s="496"/>
      <c r="GL471" s="496"/>
      <c r="GM471" s="496"/>
      <c r="GN471" s="496"/>
      <c r="GO471" s="496"/>
      <c r="GP471" s="496"/>
      <c r="GQ471" s="496"/>
      <c r="GR471" s="496"/>
      <c r="GS471" s="496"/>
      <c r="GT471" s="496"/>
      <c r="GU471" s="496"/>
      <c r="GV471" s="496"/>
      <c r="GW471" s="496"/>
      <c r="GX471" s="496"/>
      <c r="GY471" s="496"/>
      <c r="GZ471" s="496"/>
      <c r="HA471" s="496"/>
      <c r="HB471" s="496"/>
      <c r="HC471" s="496"/>
      <c r="HD471" s="496"/>
      <c r="HE471" s="496"/>
      <c r="HF471" s="496"/>
      <c r="HG471" s="496"/>
      <c r="HH471" s="496"/>
      <c r="HI471" s="496"/>
      <c r="HJ471" s="496"/>
      <c r="HK471" s="496"/>
      <c r="HL471" s="496"/>
      <c r="HM471" s="496"/>
      <c r="HN471" s="496"/>
      <c r="HO471" s="496"/>
      <c r="HP471" s="496"/>
      <c r="HQ471" s="496"/>
      <c r="HR471" s="496"/>
      <c r="HS471" s="496"/>
      <c r="HT471" s="496"/>
      <c r="HU471" s="496"/>
      <c r="HV471" s="496"/>
      <c r="HW471" s="496"/>
      <c r="HX471" s="496"/>
      <c r="HY471" s="496"/>
      <c r="HZ471" s="496"/>
      <c r="IA471" s="496"/>
      <c r="IB471" s="496"/>
      <c r="IC471" s="496"/>
      <c r="ID471" s="496"/>
      <c r="IE471" s="496"/>
      <c r="IF471" s="496"/>
      <c r="IG471" s="496"/>
      <c r="IH471" s="496"/>
      <c r="II471" s="496"/>
      <c r="IJ471" s="496"/>
      <c r="IK471" s="496"/>
      <c r="IL471" s="496"/>
      <c r="IM471" s="496"/>
      <c r="IN471" s="496"/>
      <c r="IO471" s="496"/>
      <c r="IP471" s="496"/>
      <c r="IQ471" s="496"/>
      <c r="IR471" s="496"/>
      <c r="IS471" s="496"/>
      <c r="IT471" s="496"/>
      <c r="IU471" s="496"/>
      <c r="IV471" s="496"/>
      <c r="IW471" s="496"/>
    </row>
    <row r="472" customFormat="false" ht="12.75" hidden="false" customHeight="false" outlineLevel="1" collapsed="false">
      <c r="A472" s="476"/>
      <c r="B472" s="503"/>
      <c r="C472" s="503"/>
      <c r="D472" s="503"/>
      <c r="E472" s="503"/>
      <c r="F472" s="503"/>
      <c r="G472" s="503"/>
      <c r="H472" s="503"/>
      <c r="I472" s="503"/>
      <c r="J472" s="503"/>
      <c r="K472" s="503"/>
      <c r="L472" s="503"/>
      <c r="M472" s="503"/>
      <c r="N472" s="503"/>
      <c r="O472" s="503"/>
      <c r="P472" s="503"/>
      <c r="Q472" s="503"/>
      <c r="R472" s="503"/>
      <c r="S472" s="503"/>
      <c r="T472" s="503"/>
      <c r="U472" s="503"/>
      <c r="V472" s="496"/>
      <c r="W472" s="496"/>
      <c r="X472" s="496"/>
      <c r="Y472" s="496"/>
      <c r="Z472" s="496"/>
      <c r="AA472" s="496"/>
      <c r="AB472" s="496"/>
      <c r="AC472" s="496"/>
      <c r="AD472" s="496"/>
      <c r="AE472" s="496"/>
      <c r="AF472" s="496"/>
      <c r="AG472" s="496"/>
      <c r="AH472" s="496"/>
      <c r="AI472" s="496"/>
      <c r="AJ472" s="496"/>
      <c r="AK472" s="496"/>
      <c r="AL472" s="496"/>
      <c r="AM472" s="496"/>
      <c r="AN472" s="496"/>
      <c r="AO472" s="496"/>
      <c r="AP472" s="496"/>
      <c r="AQ472" s="496"/>
      <c r="AR472" s="496"/>
      <c r="AS472" s="496"/>
      <c r="AT472" s="496"/>
      <c r="AU472" s="496"/>
      <c r="AV472" s="496"/>
      <c r="AW472" s="496"/>
      <c r="AX472" s="496"/>
      <c r="AY472" s="496"/>
      <c r="AZ472" s="496"/>
      <c r="BA472" s="496"/>
      <c r="BB472" s="496"/>
      <c r="BC472" s="496"/>
      <c r="BD472" s="496"/>
      <c r="BE472" s="496"/>
      <c r="BF472" s="496"/>
      <c r="BG472" s="496"/>
      <c r="BH472" s="496"/>
      <c r="BI472" s="496"/>
      <c r="BJ472" s="496"/>
      <c r="BK472" s="496"/>
      <c r="BL472" s="496"/>
      <c r="BM472" s="496"/>
      <c r="BN472" s="496"/>
      <c r="BO472" s="496"/>
      <c r="BP472" s="496"/>
      <c r="BQ472" s="496"/>
      <c r="BR472" s="496"/>
      <c r="BS472" s="496"/>
      <c r="BT472" s="496"/>
      <c r="BU472" s="496"/>
      <c r="BV472" s="496"/>
      <c r="BW472" s="496"/>
      <c r="BX472" s="496"/>
      <c r="BY472" s="496"/>
      <c r="BZ472" s="496"/>
      <c r="CA472" s="496"/>
      <c r="CB472" s="496"/>
      <c r="CC472" s="496"/>
      <c r="CD472" s="496"/>
      <c r="CE472" s="496"/>
      <c r="CF472" s="496"/>
      <c r="CG472" s="496"/>
      <c r="CH472" s="496"/>
      <c r="CI472" s="496"/>
      <c r="CJ472" s="496"/>
      <c r="CK472" s="496"/>
      <c r="CL472" s="496"/>
      <c r="CM472" s="496"/>
      <c r="CN472" s="496"/>
      <c r="CO472" s="496"/>
      <c r="CP472" s="496"/>
      <c r="CQ472" s="496"/>
      <c r="CR472" s="496"/>
      <c r="CS472" s="496"/>
      <c r="CT472" s="496"/>
      <c r="CU472" s="496"/>
      <c r="CV472" s="496"/>
      <c r="CW472" s="496"/>
      <c r="CX472" s="496"/>
      <c r="CY472" s="496"/>
      <c r="CZ472" s="496"/>
      <c r="DA472" s="496"/>
      <c r="DB472" s="496"/>
      <c r="DC472" s="496"/>
      <c r="DD472" s="496"/>
      <c r="DE472" s="496"/>
      <c r="DF472" s="496"/>
      <c r="DG472" s="496"/>
      <c r="DH472" s="496"/>
      <c r="DI472" s="496"/>
      <c r="DJ472" s="496"/>
      <c r="DK472" s="496"/>
      <c r="DL472" s="496"/>
      <c r="DM472" s="496"/>
      <c r="DN472" s="496"/>
      <c r="DO472" s="496"/>
      <c r="DP472" s="496"/>
      <c r="DQ472" s="496"/>
      <c r="DR472" s="496"/>
      <c r="DS472" s="496"/>
      <c r="DT472" s="496"/>
      <c r="DU472" s="496"/>
      <c r="DV472" s="496"/>
      <c r="DW472" s="496"/>
      <c r="DX472" s="496"/>
      <c r="DY472" s="496"/>
      <c r="DZ472" s="496"/>
      <c r="EA472" s="496"/>
      <c r="EB472" s="496"/>
      <c r="EC472" s="496"/>
      <c r="ED472" s="496"/>
      <c r="EE472" s="496"/>
      <c r="EF472" s="496"/>
      <c r="EG472" s="496"/>
      <c r="EH472" s="496"/>
      <c r="EI472" s="496"/>
      <c r="EJ472" s="496"/>
      <c r="EK472" s="496"/>
      <c r="EL472" s="496"/>
      <c r="EM472" s="496"/>
      <c r="EN472" s="496"/>
      <c r="EO472" s="496"/>
      <c r="EP472" s="496"/>
      <c r="EQ472" s="496"/>
      <c r="ER472" s="496"/>
      <c r="ES472" s="496"/>
      <c r="ET472" s="496"/>
      <c r="EU472" s="496"/>
      <c r="EV472" s="496"/>
      <c r="EW472" s="496"/>
      <c r="EX472" s="496"/>
      <c r="EY472" s="496"/>
      <c r="EZ472" s="496"/>
      <c r="FA472" s="496"/>
      <c r="FB472" s="496"/>
      <c r="FC472" s="496"/>
      <c r="FD472" s="496"/>
      <c r="FE472" s="496"/>
      <c r="FF472" s="496"/>
      <c r="FG472" s="496"/>
      <c r="FH472" s="496"/>
      <c r="FI472" s="496"/>
      <c r="FJ472" s="496"/>
      <c r="FK472" s="496"/>
      <c r="FL472" s="496"/>
      <c r="FM472" s="496"/>
      <c r="FN472" s="496"/>
      <c r="FO472" s="496"/>
      <c r="FP472" s="496"/>
      <c r="FQ472" s="496"/>
      <c r="FR472" s="496"/>
      <c r="FS472" s="496"/>
      <c r="FT472" s="496"/>
      <c r="FU472" s="496"/>
      <c r="FV472" s="496"/>
      <c r="FW472" s="496"/>
      <c r="FX472" s="496"/>
      <c r="FY472" s="496"/>
      <c r="FZ472" s="496"/>
      <c r="GA472" s="496"/>
      <c r="GB472" s="496"/>
      <c r="GC472" s="496"/>
      <c r="GD472" s="496"/>
      <c r="GE472" s="496"/>
      <c r="GF472" s="496"/>
      <c r="GG472" s="496"/>
      <c r="GH472" s="496"/>
      <c r="GI472" s="496"/>
      <c r="GJ472" s="496"/>
      <c r="GK472" s="496"/>
      <c r="GL472" s="496"/>
      <c r="GM472" s="496"/>
      <c r="GN472" s="496"/>
      <c r="GO472" s="496"/>
      <c r="GP472" s="496"/>
      <c r="GQ472" s="496"/>
      <c r="GR472" s="496"/>
      <c r="GS472" s="496"/>
      <c r="GT472" s="496"/>
      <c r="GU472" s="496"/>
      <c r="GV472" s="496"/>
      <c r="GW472" s="496"/>
      <c r="GX472" s="496"/>
      <c r="GY472" s="496"/>
      <c r="GZ472" s="496"/>
      <c r="HA472" s="496"/>
      <c r="HB472" s="496"/>
      <c r="HC472" s="496"/>
      <c r="HD472" s="496"/>
      <c r="HE472" s="496"/>
      <c r="HF472" s="496"/>
      <c r="HG472" s="496"/>
      <c r="HH472" s="496"/>
      <c r="HI472" s="496"/>
      <c r="HJ472" s="496"/>
      <c r="HK472" s="496"/>
      <c r="HL472" s="496"/>
      <c r="HM472" s="496"/>
      <c r="HN472" s="496"/>
      <c r="HO472" s="496"/>
      <c r="HP472" s="496"/>
      <c r="HQ472" s="496"/>
      <c r="HR472" s="496"/>
      <c r="HS472" s="496"/>
      <c r="HT472" s="496"/>
      <c r="HU472" s="496"/>
      <c r="HV472" s="496"/>
      <c r="HW472" s="496"/>
      <c r="HX472" s="496"/>
      <c r="HY472" s="496"/>
      <c r="HZ472" s="496"/>
      <c r="IA472" s="496"/>
      <c r="IB472" s="496"/>
      <c r="IC472" s="496"/>
      <c r="ID472" s="496"/>
      <c r="IE472" s="496"/>
      <c r="IF472" s="496"/>
      <c r="IG472" s="496"/>
      <c r="IH472" s="496"/>
      <c r="II472" s="496"/>
      <c r="IJ472" s="496"/>
      <c r="IK472" s="496"/>
      <c r="IL472" s="496"/>
      <c r="IM472" s="496"/>
      <c r="IN472" s="496"/>
      <c r="IO472" s="496"/>
      <c r="IP472" s="496"/>
      <c r="IQ472" s="496"/>
      <c r="IR472" s="496"/>
      <c r="IS472" s="496"/>
      <c r="IT472" s="496"/>
      <c r="IU472" s="496"/>
      <c r="IV472" s="496"/>
      <c r="IW472" s="496"/>
    </row>
    <row r="473" customFormat="false" ht="12.75" hidden="false" customHeight="false" outlineLevel="1" collapsed="false">
      <c r="A473" s="476"/>
      <c r="B473" s="503"/>
      <c r="C473" s="503"/>
      <c r="D473" s="503"/>
      <c r="E473" s="503"/>
      <c r="F473" s="503"/>
      <c r="G473" s="503"/>
      <c r="H473" s="503"/>
      <c r="I473" s="503"/>
      <c r="J473" s="503"/>
      <c r="K473" s="503"/>
      <c r="L473" s="503"/>
      <c r="M473" s="503"/>
      <c r="N473" s="503"/>
      <c r="O473" s="503"/>
      <c r="P473" s="503"/>
      <c r="Q473" s="503"/>
      <c r="R473" s="503"/>
      <c r="S473" s="503"/>
      <c r="T473" s="503"/>
      <c r="U473" s="503"/>
      <c r="V473" s="496"/>
      <c r="W473" s="496"/>
      <c r="X473" s="496"/>
      <c r="Y473" s="496"/>
      <c r="Z473" s="496"/>
      <c r="AA473" s="496"/>
      <c r="AB473" s="496"/>
      <c r="AC473" s="496"/>
      <c r="AD473" s="496"/>
      <c r="AE473" s="496"/>
      <c r="AF473" s="496"/>
      <c r="AG473" s="496"/>
      <c r="AH473" s="496"/>
      <c r="AI473" s="496"/>
      <c r="AJ473" s="496"/>
      <c r="AK473" s="496"/>
      <c r="AL473" s="496"/>
      <c r="AM473" s="496"/>
      <c r="AN473" s="496"/>
      <c r="AO473" s="496"/>
      <c r="AP473" s="496"/>
      <c r="AQ473" s="496"/>
      <c r="AR473" s="496"/>
      <c r="AS473" s="496"/>
      <c r="AT473" s="496"/>
      <c r="AU473" s="496"/>
      <c r="AV473" s="496"/>
      <c r="AW473" s="496"/>
      <c r="AX473" s="496"/>
      <c r="AY473" s="496"/>
      <c r="AZ473" s="496"/>
      <c r="BA473" s="496"/>
      <c r="BB473" s="496"/>
      <c r="BC473" s="496"/>
      <c r="BD473" s="496"/>
      <c r="BE473" s="496"/>
      <c r="BF473" s="496"/>
      <c r="BG473" s="496"/>
      <c r="BH473" s="496"/>
      <c r="BI473" s="496"/>
      <c r="BJ473" s="496"/>
      <c r="BK473" s="496"/>
      <c r="BL473" s="496"/>
      <c r="BM473" s="496"/>
      <c r="BN473" s="496"/>
      <c r="BO473" s="496"/>
      <c r="BP473" s="496"/>
      <c r="BQ473" s="496"/>
      <c r="BR473" s="496"/>
      <c r="BS473" s="496"/>
      <c r="BT473" s="496"/>
      <c r="BU473" s="496"/>
      <c r="BV473" s="496"/>
      <c r="BW473" s="496"/>
      <c r="BX473" s="496"/>
      <c r="BY473" s="496"/>
      <c r="BZ473" s="496"/>
      <c r="CA473" s="496"/>
      <c r="CB473" s="496"/>
      <c r="CC473" s="496"/>
      <c r="CD473" s="496"/>
      <c r="CE473" s="496"/>
      <c r="CF473" s="496"/>
      <c r="CG473" s="496"/>
      <c r="CH473" s="496"/>
      <c r="CI473" s="496"/>
      <c r="CJ473" s="496"/>
      <c r="CK473" s="496"/>
      <c r="CL473" s="496"/>
      <c r="CM473" s="496"/>
      <c r="CN473" s="496"/>
      <c r="CO473" s="496"/>
      <c r="CP473" s="496"/>
      <c r="CQ473" s="496"/>
      <c r="CR473" s="496"/>
      <c r="CS473" s="496"/>
      <c r="CT473" s="496"/>
      <c r="CU473" s="496"/>
      <c r="CV473" s="496"/>
      <c r="CW473" s="496"/>
      <c r="CX473" s="496"/>
      <c r="CY473" s="496"/>
      <c r="CZ473" s="496"/>
      <c r="DA473" s="496"/>
      <c r="DB473" s="496"/>
      <c r="DC473" s="496"/>
      <c r="DD473" s="496"/>
      <c r="DE473" s="496"/>
      <c r="DF473" s="496"/>
      <c r="DG473" s="496"/>
      <c r="DH473" s="496"/>
      <c r="DI473" s="496"/>
      <c r="DJ473" s="496"/>
      <c r="DK473" s="496"/>
      <c r="DL473" s="496"/>
      <c r="DM473" s="496"/>
      <c r="DN473" s="496"/>
      <c r="DO473" s="496"/>
      <c r="DP473" s="496"/>
      <c r="DQ473" s="496"/>
      <c r="DR473" s="496"/>
      <c r="DS473" s="496"/>
      <c r="DT473" s="496"/>
      <c r="DU473" s="496"/>
      <c r="DV473" s="496"/>
      <c r="DW473" s="496"/>
      <c r="DX473" s="496"/>
      <c r="DY473" s="496"/>
      <c r="DZ473" s="496"/>
      <c r="EA473" s="496"/>
      <c r="EB473" s="496"/>
      <c r="EC473" s="496"/>
      <c r="ED473" s="496"/>
      <c r="EE473" s="496"/>
      <c r="EF473" s="496"/>
      <c r="EG473" s="496"/>
      <c r="EH473" s="496"/>
      <c r="EI473" s="496"/>
      <c r="EJ473" s="496"/>
      <c r="EK473" s="496"/>
      <c r="EL473" s="496"/>
      <c r="EM473" s="496"/>
      <c r="EN473" s="496"/>
      <c r="EO473" s="496"/>
      <c r="EP473" s="496"/>
      <c r="EQ473" s="496"/>
      <c r="ER473" s="496"/>
      <c r="ES473" s="496"/>
      <c r="ET473" s="496"/>
      <c r="EU473" s="496"/>
      <c r="EV473" s="496"/>
      <c r="EW473" s="496"/>
      <c r="EX473" s="496"/>
      <c r="EY473" s="496"/>
      <c r="EZ473" s="496"/>
      <c r="FA473" s="496"/>
      <c r="FB473" s="496"/>
      <c r="FC473" s="496"/>
      <c r="FD473" s="496"/>
      <c r="FE473" s="496"/>
      <c r="FF473" s="496"/>
      <c r="FG473" s="496"/>
      <c r="FH473" s="496"/>
      <c r="FI473" s="496"/>
      <c r="FJ473" s="496"/>
      <c r="FK473" s="496"/>
      <c r="FL473" s="496"/>
      <c r="FM473" s="496"/>
      <c r="FN473" s="496"/>
      <c r="FO473" s="496"/>
      <c r="FP473" s="496"/>
      <c r="FQ473" s="496"/>
      <c r="FR473" s="496"/>
      <c r="FS473" s="496"/>
      <c r="FT473" s="496"/>
      <c r="FU473" s="496"/>
      <c r="FV473" s="496"/>
      <c r="FW473" s="496"/>
      <c r="FX473" s="496"/>
      <c r="FY473" s="496"/>
      <c r="FZ473" s="496"/>
      <c r="GA473" s="496"/>
      <c r="GB473" s="496"/>
      <c r="GC473" s="496"/>
      <c r="GD473" s="496"/>
      <c r="GE473" s="496"/>
      <c r="GF473" s="496"/>
      <c r="GG473" s="496"/>
      <c r="GH473" s="496"/>
      <c r="GI473" s="496"/>
      <c r="GJ473" s="496"/>
      <c r="GK473" s="496"/>
      <c r="GL473" s="496"/>
      <c r="GM473" s="496"/>
      <c r="GN473" s="496"/>
      <c r="GO473" s="496"/>
      <c r="GP473" s="496"/>
      <c r="GQ473" s="496"/>
      <c r="GR473" s="496"/>
      <c r="GS473" s="496"/>
      <c r="GT473" s="496"/>
      <c r="GU473" s="496"/>
      <c r="GV473" s="496"/>
      <c r="GW473" s="496"/>
      <c r="GX473" s="496"/>
      <c r="GY473" s="496"/>
      <c r="GZ473" s="496"/>
      <c r="HA473" s="496"/>
      <c r="HB473" s="496"/>
      <c r="HC473" s="496"/>
      <c r="HD473" s="496"/>
      <c r="HE473" s="496"/>
      <c r="HF473" s="496"/>
      <c r="HG473" s="496"/>
      <c r="HH473" s="496"/>
      <c r="HI473" s="496"/>
      <c r="HJ473" s="496"/>
      <c r="HK473" s="496"/>
      <c r="HL473" s="496"/>
      <c r="HM473" s="496"/>
      <c r="HN473" s="496"/>
      <c r="HO473" s="496"/>
      <c r="HP473" s="496"/>
      <c r="HQ473" s="496"/>
      <c r="HR473" s="496"/>
      <c r="HS473" s="496"/>
      <c r="HT473" s="496"/>
      <c r="HU473" s="496"/>
      <c r="HV473" s="496"/>
      <c r="HW473" s="496"/>
      <c r="HX473" s="496"/>
      <c r="HY473" s="496"/>
      <c r="HZ473" s="496"/>
      <c r="IA473" s="496"/>
      <c r="IB473" s="496"/>
      <c r="IC473" s="496"/>
      <c r="ID473" s="496"/>
      <c r="IE473" s="496"/>
      <c r="IF473" s="496"/>
      <c r="IG473" s="496"/>
      <c r="IH473" s="496"/>
      <c r="II473" s="496"/>
      <c r="IJ473" s="496"/>
      <c r="IK473" s="496"/>
      <c r="IL473" s="496"/>
      <c r="IM473" s="496"/>
      <c r="IN473" s="496"/>
      <c r="IO473" s="496"/>
      <c r="IP473" s="496"/>
      <c r="IQ473" s="496"/>
      <c r="IR473" s="496"/>
      <c r="IS473" s="496"/>
      <c r="IT473" s="496"/>
      <c r="IU473" s="496"/>
      <c r="IV473" s="496"/>
      <c r="IW473" s="496"/>
    </row>
    <row r="474" customFormat="false" ht="12.75" hidden="false" customHeight="false" outlineLevel="1" collapsed="false">
      <c r="A474" s="476"/>
      <c r="B474" s="503"/>
      <c r="C474" s="503"/>
      <c r="D474" s="503"/>
      <c r="E474" s="503"/>
      <c r="F474" s="503"/>
      <c r="G474" s="503"/>
      <c r="H474" s="503"/>
      <c r="I474" s="503"/>
      <c r="J474" s="503"/>
      <c r="K474" s="503"/>
      <c r="L474" s="503"/>
      <c r="M474" s="503"/>
      <c r="N474" s="503"/>
      <c r="O474" s="503"/>
      <c r="P474" s="503"/>
      <c r="Q474" s="503"/>
      <c r="R474" s="503"/>
      <c r="S474" s="503"/>
      <c r="T474" s="503"/>
      <c r="U474" s="503"/>
      <c r="V474" s="496"/>
      <c r="W474" s="496"/>
      <c r="X474" s="496"/>
      <c r="Y474" s="496"/>
      <c r="Z474" s="496"/>
      <c r="AA474" s="496"/>
      <c r="AB474" s="496"/>
      <c r="AC474" s="496"/>
      <c r="AD474" s="496"/>
      <c r="AE474" s="496"/>
      <c r="AF474" s="496"/>
      <c r="AG474" s="496"/>
      <c r="AH474" s="496"/>
      <c r="AI474" s="496"/>
      <c r="AJ474" s="496"/>
      <c r="AK474" s="496"/>
      <c r="AL474" s="496"/>
      <c r="AM474" s="496"/>
      <c r="AN474" s="496"/>
      <c r="AO474" s="496"/>
      <c r="AP474" s="496"/>
      <c r="AQ474" s="496"/>
      <c r="AR474" s="496"/>
      <c r="AS474" s="496"/>
      <c r="AT474" s="496"/>
      <c r="AU474" s="496"/>
      <c r="AV474" s="496"/>
      <c r="AW474" s="496"/>
      <c r="AX474" s="496"/>
      <c r="AY474" s="496"/>
      <c r="AZ474" s="496"/>
      <c r="BA474" s="496"/>
      <c r="BB474" s="496"/>
      <c r="BC474" s="496"/>
      <c r="BD474" s="496"/>
      <c r="BE474" s="496"/>
      <c r="BF474" s="496"/>
      <c r="BG474" s="496"/>
      <c r="BH474" s="496"/>
      <c r="BI474" s="496"/>
      <c r="BJ474" s="496"/>
      <c r="BK474" s="496"/>
      <c r="BL474" s="496"/>
      <c r="BM474" s="496"/>
      <c r="BN474" s="496"/>
      <c r="BO474" s="496"/>
      <c r="BP474" s="496"/>
      <c r="BQ474" s="496"/>
      <c r="BR474" s="496"/>
      <c r="BS474" s="496"/>
      <c r="BT474" s="496"/>
      <c r="BU474" s="496"/>
      <c r="BV474" s="496"/>
      <c r="BW474" s="496"/>
      <c r="BX474" s="496"/>
      <c r="BY474" s="496"/>
      <c r="BZ474" s="496"/>
      <c r="CA474" s="496"/>
      <c r="CB474" s="496"/>
      <c r="CC474" s="496"/>
      <c r="CD474" s="496"/>
      <c r="CE474" s="496"/>
      <c r="CF474" s="496"/>
      <c r="CG474" s="496"/>
      <c r="CH474" s="496"/>
      <c r="CI474" s="496"/>
      <c r="CJ474" s="496"/>
      <c r="CK474" s="496"/>
      <c r="CL474" s="496"/>
      <c r="CM474" s="496"/>
      <c r="CN474" s="496"/>
      <c r="CO474" s="496"/>
      <c r="CP474" s="496"/>
      <c r="CQ474" s="496"/>
      <c r="CR474" s="496"/>
      <c r="CS474" s="496"/>
      <c r="CT474" s="496"/>
      <c r="CU474" s="496"/>
      <c r="CV474" s="496"/>
      <c r="CW474" s="496"/>
      <c r="CX474" s="496"/>
      <c r="CY474" s="496"/>
      <c r="CZ474" s="496"/>
      <c r="DA474" s="496"/>
      <c r="DB474" s="496"/>
      <c r="DC474" s="496"/>
      <c r="DD474" s="496"/>
      <c r="DE474" s="496"/>
      <c r="DF474" s="496"/>
      <c r="DG474" s="496"/>
      <c r="DH474" s="496"/>
      <c r="DI474" s="496"/>
      <c r="DJ474" s="496"/>
      <c r="DK474" s="496"/>
      <c r="DL474" s="496"/>
      <c r="DM474" s="496"/>
      <c r="DN474" s="496"/>
      <c r="DO474" s="496"/>
      <c r="DP474" s="496"/>
      <c r="DQ474" s="496"/>
      <c r="DR474" s="496"/>
      <c r="DS474" s="496"/>
      <c r="DT474" s="496"/>
      <c r="DU474" s="496"/>
      <c r="DV474" s="496"/>
      <c r="DW474" s="496"/>
      <c r="DX474" s="496"/>
      <c r="DY474" s="496"/>
      <c r="DZ474" s="496"/>
      <c r="EA474" s="496"/>
      <c r="EB474" s="496"/>
      <c r="EC474" s="496"/>
      <c r="ED474" s="496"/>
      <c r="EE474" s="496"/>
      <c r="EF474" s="496"/>
      <c r="EG474" s="496"/>
      <c r="EH474" s="496"/>
      <c r="EI474" s="496"/>
      <c r="EJ474" s="496"/>
      <c r="EK474" s="496"/>
      <c r="EL474" s="496"/>
      <c r="EM474" s="496"/>
      <c r="EN474" s="496"/>
      <c r="EO474" s="496"/>
      <c r="EP474" s="496"/>
      <c r="EQ474" s="496"/>
      <c r="ER474" s="496"/>
      <c r="ES474" s="496"/>
      <c r="ET474" s="496"/>
      <c r="EU474" s="496"/>
      <c r="EV474" s="496"/>
      <c r="EW474" s="496"/>
      <c r="EX474" s="496"/>
      <c r="EY474" s="496"/>
      <c r="EZ474" s="496"/>
      <c r="FA474" s="496"/>
      <c r="FB474" s="496"/>
      <c r="FC474" s="496"/>
      <c r="FD474" s="496"/>
      <c r="FE474" s="496"/>
      <c r="FF474" s="496"/>
      <c r="FG474" s="496"/>
      <c r="FH474" s="496"/>
      <c r="FI474" s="496"/>
      <c r="FJ474" s="496"/>
      <c r="FK474" s="496"/>
      <c r="FL474" s="496"/>
      <c r="FM474" s="496"/>
      <c r="FN474" s="496"/>
      <c r="FO474" s="496"/>
      <c r="FP474" s="496"/>
      <c r="FQ474" s="496"/>
      <c r="FR474" s="496"/>
      <c r="FS474" s="496"/>
      <c r="FT474" s="496"/>
      <c r="FU474" s="496"/>
      <c r="FV474" s="496"/>
      <c r="FW474" s="496"/>
      <c r="FX474" s="496"/>
      <c r="FY474" s="496"/>
      <c r="FZ474" s="496"/>
      <c r="GA474" s="496"/>
      <c r="GB474" s="496"/>
      <c r="GC474" s="496"/>
      <c r="GD474" s="496"/>
      <c r="GE474" s="496"/>
      <c r="GF474" s="496"/>
      <c r="GG474" s="496"/>
      <c r="GH474" s="496"/>
      <c r="GI474" s="496"/>
      <c r="GJ474" s="496"/>
      <c r="GK474" s="496"/>
      <c r="GL474" s="496"/>
      <c r="GM474" s="496"/>
      <c r="GN474" s="496"/>
      <c r="GO474" s="496"/>
      <c r="GP474" s="496"/>
      <c r="GQ474" s="496"/>
      <c r="GR474" s="496"/>
      <c r="GS474" s="496"/>
      <c r="GT474" s="496"/>
      <c r="GU474" s="496"/>
      <c r="GV474" s="496"/>
      <c r="GW474" s="496"/>
      <c r="GX474" s="496"/>
      <c r="GY474" s="496"/>
      <c r="GZ474" s="496"/>
      <c r="HA474" s="496"/>
      <c r="HB474" s="496"/>
      <c r="HC474" s="496"/>
      <c r="HD474" s="496"/>
      <c r="HE474" s="496"/>
      <c r="HF474" s="496"/>
      <c r="HG474" s="496"/>
      <c r="HH474" s="496"/>
      <c r="HI474" s="496"/>
      <c r="HJ474" s="496"/>
      <c r="HK474" s="496"/>
      <c r="HL474" s="496"/>
      <c r="HM474" s="496"/>
      <c r="HN474" s="496"/>
      <c r="HO474" s="496"/>
      <c r="HP474" s="496"/>
      <c r="HQ474" s="496"/>
      <c r="HR474" s="496"/>
      <c r="HS474" s="496"/>
      <c r="HT474" s="496"/>
      <c r="HU474" s="496"/>
      <c r="HV474" s="496"/>
      <c r="HW474" s="496"/>
      <c r="HX474" s="496"/>
      <c r="HY474" s="496"/>
      <c r="HZ474" s="496"/>
      <c r="IA474" s="496"/>
      <c r="IB474" s="496"/>
      <c r="IC474" s="496"/>
      <c r="ID474" s="496"/>
      <c r="IE474" s="496"/>
      <c r="IF474" s="496"/>
      <c r="IG474" s="496"/>
      <c r="IH474" s="496"/>
      <c r="II474" s="496"/>
      <c r="IJ474" s="496"/>
      <c r="IK474" s="496"/>
      <c r="IL474" s="496"/>
      <c r="IM474" s="496"/>
      <c r="IN474" s="496"/>
      <c r="IO474" s="496"/>
      <c r="IP474" s="496"/>
      <c r="IQ474" s="496"/>
      <c r="IR474" s="496"/>
      <c r="IS474" s="496"/>
      <c r="IT474" s="496"/>
      <c r="IU474" s="496"/>
      <c r="IV474" s="496"/>
      <c r="IW474" s="496"/>
    </row>
    <row r="475" customFormat="false" ht="12.75" hidden="false" customHeight="false" outlineLevel="1" collapsed="false">
      <c r="A475" s="383"/>
      <c r="B475" s="503"/>
      <c r="C475" s="503"/>
      <c r="D475" s="503"/>
      <c r="E475" s="503"/>
      <c r="F475" s="503"/>
      <c r="G475" s="503"/>
      <c r="H475" s="503"/>
      <c r="I475" s="503"/>
      <c r="J475" s="503"/>
      <c r="K475" s="503"/>
      <c r="L475" s="503"/>
      <c r="M475" s="503"/>
      <c r="N475" s="503"/>
      <c r="O475" s="503"/>
      <c r="P475" s="503"/>
      <c r="Q475" s="503"/>
      <c r="R475" s="503"/>
      <c r="S475" s="503"/>
      <c r="T475" s="503"/>
      <c r="U475" s="503"/>
      <c r="V475" s="496"/>
      <c r="W475" s="496"/>
      <c r="X475" s="496"/>
      <c r="Y475" s="496"/>
      <c r="Z475" s="496"/>
      <c r="AA475" s="496"/>
      <c r="AB475" s="496"/>
      <c r="AC475" s="496"/>
      <c r="AD475" s="496"/>
      <c r="AE475" s="496"/>
      <c r="AF475" s="496"/>
      <c r="AG475" s="496"/>
      <c r="AH475" s="496"/>
      <c r="AI475" s="496"/>
      <c r="AJ475" s="496"/>
      <c r="AK475" s="496"/>
      <c r="AL475" s="496"/>
      <c r="AM475" s="496"/>
      <c r="AN475" s="496"/>
      <c r="AO475" s="496"/>
      <c r="AP475" s="496"/>
      <c r="AQ475" s="496"/>
      <c r="AR475" s="496"/>
      <c r="AS475" s="496"/>
      <c r="AT475" s="496"/>
      <c r="AU475" s="496"/>
      <c r="AV475" s="496"/>
      <c r="AW475" s="496"/>
      <c r="AX475" s="496"/>
      <c r="AY475" s="496"/>
      <c r="AZ475" s="496"/>
      <c r="BA475" s="496"/>
      <c r="BB475" s="496"/>
      <c r="BC475" s="496"/>
      <c r="BD475" s="496"/>
      <c r="BE475" s="496"/>
      <c r="BF475" s="496"/>
      <c r="BG475" s="496"/>
      <c r="BH475" s="496"/>
      <c r="BI475" s="496"/>
      <c r="BJ475" s="496"/>
      <c r="BK475" s="496"/>
      <c r="BL475" s="496"/>
      <c r="BM475" s="496"/>
      <c r="BN475" s="496"/>
      <c r="BO475" s="496"/>
      <c r="BP475" s="496"/>
      <c r="BQ475" s="496"/>
      <c r="BR475" s="496"/>
      <c r="BS475" s="496"/>
      <c r="BT475" s="496"/>
      <c r="BU475" s="496"/>
      <c r="BV475" s="496"/>
      <c r="BW475" s="496"/>
      <c r="BX475" s="496"/>
      <c r="BY475" s="496"/>
      <c r="BZ475" s="496"/>
      <c r="CA475" s="496"/>
      <c r="CB475" s="496"/>
      <c r="CC475" s="496"/>
      <c r="CD475" s="496"/>
      <c r="CE475" s="496"/>
      <c r="CF475" s="496"/>
      <c r="CG475" s="496"/>
      <c r="CH475" s="496"/>
      <c r="CI475" s="496"/>
      <c r="CJ475" s="496"/>
      <c r="CK475" s="496"/>
      <c r="CL475" s="496"/>
      <c r="CM475" s="496"/>
      <c r="CN475" s="496"/>
      <c r="CO475" s="496"/>
      <c r="CP475" s="496"/>
      <c r="CQ475" s="496"/>
      <c r="CR475" s="496"/>
      <c r="CS475" s="496"/>
      <c r="CT475" s="496"/>
      <c r="CU475" s="496"/>
      <c r="CV475" s="496"/>
      <c r="CW475" s="496"/>
      <c r="CX475" s="496"/>
      <c r="CY475" s="496"/>
      <c r="CZ475" s="496"/>
      <c r="DA475" s="496"/>
      <c r="DB475" s="496"/>
      <c r="DC475" s="496"/>
      <c r="DD475" s="496"/>
      <c r="DE475" s="496"/>
      <c r="DF475" s="496"/>
      <c r="DG475" s="496"/>
      <c r="DH475" s="496"/>
      <c r="DI475" s="496"/>
      <c r="DJ475" s="496"/>
      <c r="DK475" s="496"/>
      <c r="DL475" s="496"/>
      <c r="DM475" s="496"/>
      <c r="DN475" s="496"/>
      <c r="DO475" s="496"/>
      <c r="DP475" s="496"/>
      <c r="DQ475" s="496"/>
      <c r="DR475" s="496"/>
      <c r="DS475" s="496"/>
      <c r="DT475" s="496"/>
      <c r="DU475" s="496"/>
      <c r="DV475" s="496"/>
      <c r="DW475" s="496"/>
      <c r="DX475" s="496"/>
      <c r="DY475" s="496"/>
      <c r="DZ475" s="496"/>
      <c r="EA475" s="496"/>
      <c r="EB475" s="496"/>
      <c r="EC475" s="496"/>
      <c r="ED475" s="496"/>
      <c r="EE475" s="496"/>
      <c r="EF475" s="496"/>
      <c r="EG475" s="496"/>
      <c r="EH475" s="496"/>
      <c r="EI475" s="496"/>
      <c r="EJ475" s="496"/>
      <c r="EK475" s="496"/>
      <c r="EL475" s="496"/>
      <c r="EM475" s="496"/>
      <c r="EN475" s="496"/>
      <c r="EO475" s="496"/>
      <c r="EP475" s="496"/>
      <c r="EQ475" s="496"/>
      <c r="ER475" s="496"/>
      <c r="ES475" s="496"/>
      <c r="ET475" s="496"/>
      <c r="EU475" s="496"/>
      <c r="EV475" s="496"/>
      <c r="EW475" s="496"/>
      <c r="EX475" s="496"/>
      <c r="EY475" s="496"/>
      <c r="EZ475" s="496"/>
      <c r="FA475" s="496"/>
      <c r="FB475" s="496"/>
      <c r="FC475" s="496"/>
      <c r="FD475" s="496"/>
      <c r="FE475" s="496"/>
      <c r="FF475" s="496"/>
      <c r="FG475" s="496"/>
      <c r="FH475" s="496"/>
      <c r="FI475" s="496"/>
      <c r="FJ475" s="496"/>
      <c r="FK475" s="496"/>
      <c r="FL475" s="496"/>
      <c r="FM475" s="496"/>
      <c r="FN475" s="496"/>
      <c r="FO475" s="496"/>
      <c r="FP475" s="496"/>
      <c r="FQ475" s="496"/>
      <c r="FR475" s="496"/>
      <c r="FS475" s="496"/>
      <c r="FT475" s="496"/>
      <c r="FU475" s="496"/>
      <c r="FV475" s="496"/>
      <c r="FW475" s="496"/>
      <c r="FX475" s="496"/>
      <c r="FY475" s="496"/>
      <c r="FZ475" s="496"/>
      <c r="GA475" s="496"/>
      <c r="GB475" s="496"/>
      <c r="GC475" s="496"/>
      <c r="GD475" s="496"/>
      <c r="GE475" s="496"/>
      <c r="GF475" s="496"/>
      <c r="GG475" s="496"/>
      <c r="GH475" s="496"/>
      <c r="GI475" s="496"/>
      <c r="GJ475" s="496"/>
      <c r="GK475" s="496"/>
      <c r="GL475" s="496"/>
      <c r="GM475" s="496"/>
      <c r="GN475" s="496"/>
      <c r="GO475" s="496"/>
      <c r="GP475" s="496"/>
      <c r="GQ475" s="496"/>
      <c r="GR475" s="496"/>
      <c r="GS475" s="496"/>
      <c r="GT475" s="496"/>
      <c r="GU475" s="496"/>
      <c r="GV475" s="496"/>
      <c r="GW475" s="496"/>
      <c r="GX475" s="496"/>
      <c r="GY475" s="496"/>
      <c r="GZ475" s="496"/>
      <c r="HA475" s="496"/>
      <c r="HB475" s="496"/>
      <c r="HC475" s="496"/>
      <c r="HD475" s="496"/>
      <c r="HE475" s="496"/>
      <c r="HF475" s="496"/>
      <c r="HG475" s="496"/>
      <c r="HH475" s="496"/>
      <c r="HI475" s="496"/>
      <c r="HJ475" s="496"/>
      <c r="HK475" s="496"/>
      <c r="HL475" s="496"/>
      <c r="HM475" s="496"/>
      <c r="HN475" s="496"/>
      <c r="HO475" s="496"/>
      <c r="HP475" s="496"/>
      <c r="HQ475" s="496"/>
      <c r="HR475" s="496"/>
      <c r="HS475" s="496"/>
      <c r="HT475" s="496"/>
      <c r="HU475" s="496"/>
      <c r="HV475" s="496"/>
      <c r="HW475" s="496"/>
      <c r="HX475" s="496"/>
      <c r="HY475" s="496"/>
      <c r="HZ475" s="496"/>
      <c r="IA475" s="496"/>
      <c r="IB475" s="496"/>
      <c r="IC475" s="496"/>
      <c r="ID475" s="496"/>
      <c r="IE475" s="496"/>
      <c r="IF475" s="496"/>
      <c r="IG475" s="496"/>
      <c r="IH475" s="496"/>
      <c r="II475" s="496"/>
      <c r="IJ475" s="496"/>
      <c r="IK475" s="496"/>
      <c r="IL475" s="496"/>
      <c r="IM475" s="496"/>
      <c r="IN475" s="496"/>
      <c r="IO475" s="496"/>
      <c r="IP475" s="496"/>
      <c r="IQ475" s="496"/>
      <c r="IR475" s="496"/>
      <c r="IS475" s="496"/>
      <c r="IT475" s="496"/>
      <c r="IU475" s="496"/>
      <c r="IV475" s="496"/>
      <c r="IW475" s="496"/>
    </row>
    <row r="476" customFormat="false" ht="12.75" hidden="false" customHeight="false" outlineLevel="1" collapsed="false">
      <c r="A476" s="506"/>
      <c r="B476" s="503"/>
      <c r="C476" s="503"/>
      <c r="D476" s="503"/>
      <c r="E476" s="503"/>
      <c r="F476" s="503"/>
      <c r="G476" s="503"/>
      <c r="H476" s="503"/>
      <c r="I476" s="503"/>
      <c r="J476" s="503"/>
      <c r="K476" s="503"/>
      <c r="L476" s="503"/>
      <c r="M476" s="503"/>
      <c r="N476" s="503"/>
      <c r="O476" s="503"/>
      <c r="P476" s="503"/>
      <c r="Q476" s="503"/>
      <c r="R476" s="503"/>
      <c r="S476" s="503"/>
      <c r="T476" s="503"/>
      <c r="U476" s="503"/>
      <c r="V476" s="507"/>
      <c r="W476" s="507"/>
      <c r="X476" s="507"/>
      <c r="Y476" s="507"/>
      <c r="Z476" s="507"/>
      <c r="AA476" s="507"/>
      <c r="AB476" s="507"/>
      <c r="AC476" s="507"/>
      <c r="AD476" s="507"/>
      <c r="AE476" s="507"/>
      <c r="AF476" s="507"/>
      <c r="AG476" s="507"/>
      <c r="AH476" s="507"/>
      <c r="AI476" s="507"/>
      <c r="AJ476" s="507"/>
      <c r="AK476" s="507"/>
      <c r="AL476" s="507"/>
      <c r="AM476" s="507"/>
      <c r="AN476" s="507"/>
      <c r="AO476" s="507"/>
      <c r="AP476" s="507"/>
      <c r="AQ476" s="507"/>
      <c r="AR476" s="507"/>
      <c r="AS476" s="507"/>
      <c r="AT476" s="507"/>
      <c r="AU476" s="507"/>
      <c r="AV476" s="507"/>
      <c r="AW476" s="507"/>
      <c r="AX476" s="507"/>
      <c r="AY476" s="507"/>
      <c r="AZ476" s="507"/>
      <c r="BA476" s="507"/>
      <c r="BB476" s="507"/>
      <c r="BC476" s="507"/>
      <c r="BD476" s="507"/>
      <c r="BE476" s="507"/>
      <c r="BF476" s="507"/>
      <c r="BG476" s="507"/>
      <c r="BH476" s="507"/>
      <c r="BI476" s="507"/>
      <c r="BJ476" s="507"/>
      <c r="BK476" s="507"/>
      <c r="BL476" s="507"/>
      <c r="BM476" s="507"/>
      <c r="BN476" s="507"/>
      <c r="BO476" s="507"/>
      <c r="BP476" s="507"/>
      <c r="BQ476" s="507"/>
      <c r="BR476" s="507"/>
      <c r="BS476" s="507"/>
      <c r="BT476" s="507"/>
      <c r="BU476" s="507"/>
      <c r="BV476" s="507"/>
      <c r="BW476" s="507"/>
      <c r="BX476" s="507"/>
      <c r="BY476" s="507"/>
      <c r="BZ476" s="507"/>
      <c r="CA476" s="507"/>
      <c r="CB476" s="507"/>
      <c r="CC476" s="507"/>
      <c r="CD476" s="507"/>
      <c r="CE476" s="507"/>
      <c r="CF476" s="507"/>
      <c r="CG476" s="507"/>
      <c r="CH476" s="507"/>
      <c r="CI476" s="507"/>
      <c r="CJ476" s="507"/>
      <c r="CK476" s="507"/>
      <c r="CL476" s="507"/>
      <c r="CM476" s="507"/>
      <c r="CN476" s="507"/>
      <c r="CO476" s="507"/>
      <c r="CP476" s="507"/>
      <c r="CQ476" s="507"/>
      <c r="CR476" s="507"/>
      <c r="CS476" s="507"/>
      <c r="CT476" s="507"/>
      <c r="CU476" s="507"/>
      <c r="CV476" s="507"/>
      <c r="CW476" s="507"/>
      <c r="CX476" s="507"/>
      <c r="CY476" s="507"/>
      <c r="CZ476" s="507"/>
      <c r="DA476" s="507"/>
      <c r="DB476" s="507"/>
      <c r="DC476" s="507"/>
      <c r="DD476" s="507"/>
      <c r="DE476" s="507"/>
      <c r="DF476" s="507"/>
      <c r="DG476" s="507"/>
      <c r="DH476" s="507"/>
      <c r="DI476" s="507"/>
      <c r="DJ476" s="507"/>
      <c r="DK476" s="507"/>
      <c r="DL476" s="507"/>
      <c r="DM476" s="507"/>
      <c r="DN476" s="507"/>
      <c r="DO476" s="507"/>
      <c r="DP476" s="507"/>
      <c r="DQ476" s="507"/>
      <c r="DR476" s="507"/>
      <c r="DS476" s="507"/>
      <c r="DT476" s="507"/>
      <c r="DU476" s="507"/>
      <c r="DV476" s="507"/>
      <c r="DW476" s="507"/>
      <c r="DX476" s="507"/>
      <c r="DY476" s="507"/>
      <c r="DZ476" s="507"/>
      <c r="EA476" s="507"/>
      <c r="EB476" s="507"/>
      <c r="EC476" s="507"/>
      <c r="ED476" s="507"/>
      <c r="EE476" s="507"/>
      <c r="EF476" s="507"/>
      <c r="EG476" s="507"/>
      <c r="EH476" s="507"/>
      <c r="EI476" s="507"/>
      <c r="EJ476" s="507"/>
      <c r="EK476" s="507"/>
      <c r="EL476" s="507"/>
      <c r="EM476" s="507"/>
      <c r="EN476" s="507"/>
      <c r="EO476" s="507"/>
      <c r="EP476" s="507"/>
      <c r="EQ476" s="507"/>
      <c r="ER476" s="507"/>
      <c r="ES476" s="507"/>
      <c r="ET476" s="507"/>
      <c r="EU476" s="507"/>
      <c r="EV476" s="507"/>
      <c r="EW476" s="507"/>
      <c r="EX476" s="507"/>
      <c r="EY476" s="507"/>
      <c r="EZ476" s="507"/>
      <c r="FA476" s="507"/>
      <c r="FB476" s="507"/>
      <c r="FC476" s="507"/>
      <c r="FD476" s="507"/>
      <c r="FE476" s="507"/>
      <c r="FF476" s="507"/>
      <c r="FG476" s="507"/>
      <c r="FH476" s="507"/>
      <c r="FI476" s="507"/>
      <c r="FJ476" s="507"/>
      <c r="FK476" s="507"/>
      <c r="FL476" s="507"/>
      <c r="FM476" s="507"/>
      <c r="FN476" s="507"/>
      <c r="FO476" s="507"/>
      <c r="FP476" s="507"/>
      <c r="FQ476" s="507"/>
      <c r="FR476" s="507"/>
      <c r="FS476" s="507"/>
      <c r="FT476" s="507"/>
      <c r="FU476" s="507"/>
      <c r="FV476" s="507"/>
      <c r="FW476" s="507"/>
      <c r="FX476" s="507"/>
      <c r="FY476" s="507"/>
      <c r="FZ476" s="507"/>
      <c r="GA476" s="507"/>
      <c r="GB476" s="507"/>
      <c r="GC476" s="507"/>
      <c r="GD476" s="507"/>
      <c r="GE476" s="507"/>
      <c r="GF476" s="507"/>
      <c r="GG476" s="507"/>
      <c r="GH476" s="507"/>
      <c r="GI476" s="507"/>
      <c r="GJ476" s="507"/>
      <c r="GK476" s="507"/>
      <c r="GL476" s="507"/>
      <c r="GM476" s="507"/>
      <c r="GN476" s="507"/>
      <c r="GO476" s="507"/>
      <c r="GP476" s="507"/>
      <c r="GQ476" s="507"/>
      <c r="GR476" s="507"/>
      <c r="GS476" s="507"/>
      <c r="GT476" s="507"/>
      <c r="GU476" s="507"/>
      <c r="GV476" s="507"/>
      <c r="GW476" s="507"/>
      <c r="GX476" s="507"/>
      <c r="GY476" s="507"/>
      <c r="GZ476" s="507"/>
      <c r="HA476" s="507"/>
      <c r="HB476" s="507"/>
      <c r="HC476" s="507"/>
      <c r="HD476" s="507"/>
      <c r="HE476" s="507"/>
      <c r="HF476" s="507"/>
      <c r="HG476" s="507"/>
      <c r="HH476" s="507"/>
      <c r="HI476" s="507"/>
      <c r="HJ476" s="507"/>
      <c r="HK476" s="507"/>
      <c r="HL476" s="507"/>
      <c r="HM476" s="507"/>
      <c r="HN476" s="507"/>
      <c r="HO476" s="507"/>
      <c r="HP476" s="507"/>
      <c r="HQ476" s="507"/>
      <c r="HR476" s="507"/>
      <c r="HS476" s="507"/>
      <c r="HT476" s="507"/>
      <c r="HU476" s="507"/>
      <c r="HV476" s="507"/>
      <c r="HW476" s="507"/>
      <c r="HX476" s="507"/>
      <c r="HY476" s="507"/>
      <c r="HZ476" s="507"/>
      <c r="IA476" s="507"/>
      <c r="IB476" s="507"/>
      <c r="IC476" s="507"/>
      <c r="ID476" s="507"/>
      <c r="IE476" s="507"/>
      <c r="IF476" s="507"/>
      <c r="IG476" s="507"/>
      <c r="IH476" s="507"/>
      <c r="II476" s="507"/>
      <c r="IJ476" s="507"/>
      <c r="IK476" s="507"/>
      <c r="IL476" s="507"/>
      <c r="IM476" s="507"/>
      <c r="IN476" s="507"/>
      <c r="IO476" s="507"/>
      <c r="IP476" s="507"/>
      <c r="IQ476" s="507"/>
      <c r="IR476" s="507"/>
      <c r="IS476" s="507"/>
      <c r="IT476" s="507"/>
      <c r="IU476" s="507"/>
      <c r="IV476" s="507"/>
      <c r="IW476" s="507"/>
    </row>
    <row r="477" customFormat="false" ht="12.75" hidden="false" customHeight="false" outlineLevel="1" collapsed="false">
      <c r="A477" s="383"/>
      <c r="B477" s="503"/>
      <c r="C477" s="503"/>
      <c r="D477" s="503"/>
      <c r="E477" s="503"/>
      <c r="F477" s="503"/>
      <c r="G477" s="503"/>
      <c r="H477" s="503"/>
      <c r="I477" s="503"/>
      <c r="J477" s="503"/>
      <c r="K477" s="503"/>
      <c r="L477" s="503"/>
      <c r="M477" s="503"/>
      <c r="N477" s="503"/>
      <c r="O477" s="503"/>
      <c r="P477" s="503"/>
      <c r="Q477" s="503"/>
      <c r="R477" s="503"/>
      <c r="S477" s="503"/>
      <c r="T477" s="503"/>
      <c r="U477" s="503"/>
      <c r="V477" s="496"/>
      <c r="W477" s="496"/>
      <c r="X477" s="496"/>
      <c r="Y477" s="496"/>
      <c r="Z477" s="496"/>
      <c r="AA477" s="496"/>
      <c r="AB477" s="496"/>
      <c r="AC477" s="496"/>
      <c r="AD477" s="496"/>
      <c r="AE477" s="496"/>
      <c r="AF477" s="496"/>
      <c r="AG477" s="496"/>
      <c r="AH477" s="496"/>
      <c r="AI477" s="496"/>
      <c r="AJ477" s="496"/>
      <c r="AK477" s="496"/>
      <c r="AL477" s="496"/>
      <c r="AM477" s="496"/>
      <c r="AN477" s="496"/>
      <c r="AO477" s="496"/>
      <c r="AP477" s="496"/>
      <c r="AQ477" s="496"/>
      <c r="AR477" s="496"/>
      <c r="AS477" s="496"/>
      <c r="AT477" s="496"/>
      <c r="AU477" s="496"/>
      <c r="AV477" s="496"/>
      <c r="AW477" s="496"/>
      <c r="AX477" s="496"/>
      <c r="AY477" s="496"/>
      <c r="AZ477" s="496"/>
      <c r="BA477" s="496"/>
      <c r="BB477" s="496"/>
      <c r="BC477" s="496"/>
      <c r="BD477" s="496"/>
      <c r="BE477" s="496"/>
      <c r="BF477" s="496"/>
      <c r="BG477" s="496"/>
      <c r="BH477" s="496"/>
      <c r="BI477" s="496"/>
      <c r="BJ477" s="496"/>
      <c r="BK477" s="496"/>
      <c r="BL477" s="496"/>
      <c r="BM477" s="496"/>
      <c r="BN477" s="496"/>
      <c r="BO477" s="496"/>
      <c r="BP477" s="496"/>
      <c r="BQ477" s="496"/>
      <c r="BR477" s="496"/>
      <c r="BS477" s="496"/>
      <c r="BT477" s="496"/>
      <c r="BU477" s="496"/>
      <c r="BV477" s="496"/>
      <c r="BW477" s="496"/>
      <c r="BX477" s="496"/>
      <c r="BY477" s="496"/>
      <c r="BZ477" s="496"/>
      <c r="CA477" s="496"/>
      <c r="CB477" s="496"/>
      <c r="CC477" s="496"/>
      <c r="CD477" s="496"/>
      <c r="CE477" s="496"/>
      <c r="CF477" s="496"/>
      <c r="CG477" s="496"/>
      <c r="CH477" s="496"/>
      <c r="CI477" s="496"/>
      <c r="CJ477" s="496"/>
      <c r="CK477" s="496"/>
      <c r="CL477" s="496"/>
      <c r="CM477" s="496"/>
      <c r="CN477" s="496"/>
      <c r="CO477" s="496"/>
      <c r="CP477" s="496"/>
      <c r="CQ477" s="496"/>
      <c r="CR477" s="496"/>
      <c r="CS477" s="496"/>
      <c r="CT477" s="496"/>
      <c r="CU477" s="496"/>
      <c r="CV477" s="496"/>
      <c r="CW477" s="496"/>
      <c r="CX477" s="496"/>
      <c r="CY477" s="496"/>
      <c r="CZ477" s="496"/>
      <c r="DA477" s="496"/>
      <c r="DB477" s="496"/>
      <c r="DC477" s="496"/>
      <c r="DD477" s="496"/>
      <c r="DE477" s="496"/>
      <c r="DF477" s="496"/>
      <c r="DG477" s="496"/>
      <c r="DH477" s="496"/>
      <c r="DI477" s="496"/>
      <c r="DJ477" s="496"/>
      <c r="DK477" s="496"/>
      <c r="DL477" s="496"/>
      <c r="DM477" s="496"/>
      <c r="DN477" s="496"/>
      <c r="DO477" s="496"/>
      <c r="DP477" s="496"/>
      <c r="DQ477" s="496"/>
      <c r="DR477" s="496"/>
      <c r="DS477" s="496"/>
      <c r="DT477" s="496"/>
      <c r="DU477" s="496"/>
      <c r="DV477" s="496"/>
      <c r="DW477" s="496"/>
      <c r="DX477" s="496"/>
      <c r="DY477" s="496"/>
      <c r="DZ477" s="496"/>
      <c r="EA477" s="496"/>
      <c r="EB477" s="496"/>
      <c r="EC477" s="496"/>
      <c r="ED477" s="496"/>
      <c r="EE477" s="496"/>
      <c r="EF477" s="496"/>
      <c r="EG477" s="496"/>
      <c r="EH477" s="496"/>
      <c r="EI477" s="496"/>
      <c r="EJ477" s="496"/>
      <c r="EK477" s="496"/>
      <c r="EL477" s="496"/>
      <c r="EM477" s="496"/>
      <c r="EN477" s="496"/>
      <c r="EO477" s="496"/>
      <c r="EP477" s="496"/>
      <c r="EQ477" s="496"/>
      <c r="ER477" s="496"/>
      <c r="ES477" s="496"/>
      <c r="ET477" s="496"/>
      <c r="EU477" s="496"/>
      <c r="EV477" s="496"/>
      <c r="EW477" s="496"/>
      <c r="EX477" s="496"/>
      <c r="EY477" s="496"/>
      <c r="EZ477" s="496"/>
      <c r="FA477" s="496"/>
      <c r="FB477" s="496"/>
      <c r="FC477" s="496"/>
      <c r="FD477" s="496"/>
      <c r="FE477" s="496"/>
      <c r="FF477" s="496"/>
      <c r="FG477" s="496"/>
      <c r="FH477" s="496"/>
      <c r="FI477" s="496"/>
      <c r="FJ477" s="496"/>
      <c r="FK477" s="496"/>
      <c r="FL477" s="496"/>
      <c r="FM477" s="496"/>
      <c r="FN477" s="496"/>
      <c r="FO477" s="496"/>
      <c r="FP477" s="496"/>
      <c r="FQ477" s="496"/>
      <c r="FR477" s="496"/>
      <c r="FS477" s="496"/>
      <c r="FT477" s="496"/>
      <c r="FU477" s="496"/>
      <c r="FV477" s="496"/>
      <c r="FW477" s="496"/>
      <c r="FX477" s="496"/>
      <c r="FY477" s="496"/>
      <c r="FZ477" s="496"/>
      <c r="GA477" s="496"/>
      <c r="GB477" s="496"/>
      <c r="GC477" s="496"/>
      <c r="GD477" s="496"/>
      <c r="GE477" s="496"/>
      <c r="GF477" s="496"/>
      <c r="GG477" s="496"/>
      <c r="GH477" s="496"/>
      <c r="GI477" s="496"/>
      <c r="GJ477" s="496"/>
      <c r="GK477" s="496"/>
      <c r="GL477" s="496"/>
      <c r="GM477" s="496"/>
      <c r="GN477" s="496"/>
      <c r="GO477" s="496"/>
      <c r="GP477" s="496"/>
      <c r="GQ477" s="496"/>
      <c r="GR477" s="496"/>
      <c r="GS477" s="496"/>
      <c r="GT477" s="496"/>
      <c r="GU477" s="496"/>
      <c r="GV477" s="496"/>
      <c r="GW477" s="496"/>
      <c r="GX477" s="496"/>
      <c r="GY477" s="496"/>
      <c r="GZ477" s="496"/>
      <c r="HA477" s="496"/>
      <c r="HB477" s="496"/>
      <c r="HC477" s="496"/>
      <c r="HD477" s="496"/>
      <c r="HE477" s="496"/>
      <c r="HF477" s="496"/>
      <c r="HG477" s="496"/>
      <c r="HH477" s="496"/>
      <c r="HI477" s="496"/>
      <c r="HJ477" s="496"/>
      <c r="HK477" s="496"/>
      <c r="HL477" s="496"/>
      <c r="HM477" s="496"/>
      <c r="HN477" s="496"/>
      <c r="HO477" s="496"/>
      <c r="HP477" s="496"/>
      <c r="HQ477" s="496"/>
      <c r="HR477" s="496"/>
      <c r="HS477" s="496"/>
      <c r="HT477" s="496"/>
      <c r="HU477" s="496"/>
      <c r="HV477" s="496"/>
      <c r="HW477" s="496"/>
      <c r="HX477" s="496"/>
      <c r="HY477" s="496"/>
      <c r="HZ477" s="496"/>
      <c r="IA477" s="496"/>
      <c r="IB477" s="496"/>
      <c r="IC477" s="496"/>
      <c r="ID477" s="496"/>
      <c r="IE477" s="496"/>
      <c r="IF477" s="496"/>
      <c r="IG477" s="496"/>
      <c r="IH477" s="496"/>
      <c r="II477" s="496"/>
      <c r="IJ477" s="496"/>
      <c r="IK477" s="496"/>
      <c r="IL477" s="496"/>
      <c r="IM477" s="496"/>
      <c r="IN477" s="496"/>
      <c r="IO477" s="496"/>
      <c r="IP477" s="496"/>
      <c r="IQ477" s="496"/>
      <c r="IR477" s="496"/>
      <c r="IS477" s="496"/>
      <c r="IT477" s="496"/>
      <c r="IU477" s="496"/>
      <c r="IV477" s="496"/>
      <c r="IW477" s="496"/>
    </row>
    <row r="478" customFormat="false" ht="12.75" hidden="false" customHeight="false" outlineLevel="1" collapsed="false">
      <c r="A478" s="476"/>
      <c r="B478" s="503"/>
      <c r="C478" s="503"/>
      <c r="D478" s="503"/>
      <c r="E478" s="503"/>
      <c r="F478" s="503"/>
      <c r="G478" s="503"/>
      <c r="H478" s="503"/>
      <c r="I478" s="503"/>
      <c r="J478" s="503"/>
      <c r="K478" s="503"/>
      <c r="L478" s="503"/>
      <c r="M478" s="503"/>
      <c r="N478" s="503"/>
      <c r="O478" s="503"/>
      <c r="P478" s="503"/>
      <c r="Q478" s="503"/>
      <c r="R478" s="503"/>
      <c r="S478" s="503"/>
      <c r="T478" s="503"/>
      <c r="U478" s="503"/>
      <c r="V478" s="496"/>
      <c r="W478" s="496"/>
      <c r="X478" s="496"/>
      <c r="Y478" s="496"/>
      <c r="Z478" s="496"/>
      <c r="AA478" s="496"/>
      <c r="AB478" s="496"/>
      <c r="AC478" s="496"/>
      <c r="AD478" s="496"/>
      <c r="AE478" s="496"/>
      <c r="AF478" s="496"/>
      <c r="AG478" s="496"/>
      <c r="AH478" s="496"/>
      <c r="AI478" s="496"/>
      <c r="AJ478" s="496"/>
      <c r="AK478" s="496"/>
      <c r="AL478" s="496"/>
      <c r="AM478" s="496"/>
      <c r="AN478" s="496"/>
      <c r="AO478" s="496"/>
      <c r="AP478" s="496"/>
      <c r="AQ478" s="496"/>
      <c r="AR478" s="496"/>
      <c r="AS478" s="496"/>
      <c r="AT478" s="496"/>
      <c r="AU478" s="496"/>
      <c r="AV478" s="496"/>
      <c r="AW478" s="496"/>
      <c r="AX478" s="496"/>
      <c r="AY478" s="496"/>
      <c r="AZ478" s="496"/>
      <c r="BA478" s="496"/>
      <c r="BB478" s="496"/>
      <c r="BC478" s="496"/>
      <c r="BD478" s="496"/>
      <c r="BE478" s="496"/>
      <c r="BF478" s="496"/>
      <c r="BG478" s="496"/>
      <c r="BH478" s="496"/>
      <c r="BI478" s="496"/>
      <c r="BJ478" s="496"/>
      <c r="BK478" s="496"/>
      <c r="BL478" s="496"/>
      <c r="BM478" s="496"/>
      <c r="BN478" s="496"/>
      <c r="BO478" s="496"/>
      <c r="BP478" s="496"/>
      <c r="BQ478" s="496"/>
      <c r="BR478" s="496"/>
      <c r="BS478" s="496"/>
      <c r="BT478" s="496"/>
      <c r="BU478" s="496"/>
      <c r="BV478" s="496"/>
      <c r="BW478" s="496"/>
      <c r="BX478" s="496"/>
      <c r="BY478" s="496"/>
      <c r="BZ478" s="496"/>
      <c r="CA478" s="496"/>
      <c r="CB478" s="496"/>
      <c r="CC478" s="496"/>
      <c r="CD478" s="496"/>
      <c r="CE478" s="496"/>
      <c r="CF478" s="496"/>
      <c r="CG478" s="496"/>
      <c r="CH478" s="496"/>
      <c r="CI478" s="496"/>
      <c r="CJ478" s="496"/>
      <c r="CK478" s="496"/>
      <c r="CL478" s="496"/>
      <c r="CM478" s="496"/>
      <c r="CN478" s="496"/>
      <c r="CO478" s="496"/>
      <c r="CP478" s="496"/>
      <c r="CQ478" s="496"/>
      <c r="CR478" s="496"/>
      <c r="CS478" s="496"/>
      <c r="CT478" s="496"/>
      <c r="CU478" s="496"/>
      <c r="CV478" s="496"/>
      <c r="CW478" s="496"/>
      <c r="CX478" s="496"/>
      <c r="CY478" s="496"/>
      <c r="CZ478" s="496"/>
      <c r="DA478" s="496"/>
      <c r="DB478" s="496"/>
      <c r="DC478" s="496"/>
      <c r="DD478" s="496"/>
      <c r="DE478" s="496"/>
      <c r="DF478" s="496"/>
      <c r="DG478" s="496"/>
      <c r="DH478" s="496"/>
      <c r="DI478" s="496"/>
      <c r="DJ478" s="496"/>
      <c r="DK478" s="496"/>
      <c r="DL478" s="496"/>
      <c r="DM478" s="496"/>
      <c r="DN478" s="496"/>
      <c r="DO478" s="496"/>
      <c r="DP478" s="496"/>
      <c r="DQ478" s="496"/>
      <c r="DR478" s="496"/>
      <c r="DS478" s="496"/>
      <c r="DT478" s="496"/>
      <c r="DU478" s="496"/>
      <c r="DV478" s="496"/>
      <c r="DW478" s="496"/>
      <c r="DX478" s="496"/>
      <c r="DY478" s="496"/>
      <c r="DZ478" s="496"/>
      <c r="EA478" s="496"/>
      <c r="EB478" s="496"/>
      <c r="EC478" s="496"/>
      <c r="ED478" s="496"/>
      <c r="EE478" s="496"/>
      <c r="EF478" s="496"/>
      <c r="EG478" s="496"/>
      <c r="EH478" s="496"/>
      <c r="EI478" s="496"/>
      <c r="EJ478" s="496"/>
      <c r="EK478" s="496"/>
      <c r="EL478" s="496"/>
      <c r="EM478" s="496"/>
      <c r="EN478" s="496"/>
      <c r="EO478" s="496"/>
      <c r="EP478" s="496"/>
      <c r="EQ478" s="496"/>
      <c r="ER478" s="496"/>
      <c r="ES478" s="496"/>
      <c r="ET478" s="496"/>
      <c r="EU478" s="496"/>
      <c r="EV478" s="496"/>
      <c r="EW478" s="496"/>
      <c r="EX478" s="496"/>
      <c r="EY478" s="496"/>
      <c r="EZ478" s="496"/>
      <c r="FA478" s="496"/>
      <c r="FB478" s="496"/>
      <c r="FC478" s="496"/>
      <c r="FD478" s="496"/>
      <c r="FE478" s="496"/>
      <c r="FF478" s="496"/>
      <c r="FG478" s="496"/>
      <c r="FH478" s="496"/>
      <c r="FI478" s="496"/>
      <c r="FJ478" s="496"/>
      <c r="FK478" s="496"/>
      <c r="FL478" s="496"/>
      <c r="FM478" s="496"/>
      <c r="FN478" s="496"/>
      <c r="FO478" s="496"/>
      <c r="FP478" s="496"/>
      <c r="FQ478" s="496"/>
      <c r="FR478" s="496"/>
      <c r="FS478" s="496"/>
      <c r="FT478" s="496"/>
      <c r="FU478" s="496"/>
      <c r="FV478" s="496"/>
      <c r="FW478" s="496"/>
      <c r="FX478" s="496"/>
      <c r="FY478" s="496"/>
      <c r="FZ478" s="496"/>
      <c r="GA478" s="496"/>
      <c r="GB478" s="496"/>
      <c r="GC478" s="496"/>
      <c r="GD478" s="496"/>
      <c r="GE478" s="496"/>
      <c r="GF478" s="496"/>
      <c r="GG478" s="496"/>
      <c r="GH478" s="496"/>
      <c r="GI478" s="496"/>
      <c r="GJ478" s="496"/>
      <c r="GK478" s="496"/>
      <c r="GL478" s="496"/>
      <c r="GM478" s="496"/>
      <c r="GN478" s="496"/>
      <c r="GO478" s="496"/>
      <c r="GP478" s="496"/>
      <c r="GQ478" s="496"/>
      <c r="GR478" s="496"/>
      <c r="GS478" s="496"/>
      <c r="GT478" s="496"/>
      <c r="GU478" s="496"/>
      <c r="GV478" s="496"/>
      <c r="GW478" s="496"/>
      <c r="GX478" s="496"/>
      <c r="GY478" s="496"/>
      <c r="GZ478" s="496"/>
      <c r="HA478" s="496"/>
      <c r="HB478" s="496"/>
      <c r="HC478" s="496"/>
      <c r="HD478" s="496"/>
      <c r="HE478" s="496"/>
      <c r="HF478" s="496"/>
      <c r="HG478" s="496"/>
      <c r="HH478" s="496"/>
      <c r="HI478" s="496"/>
      <c r="HJ478" s="496"/>
      <c r="HK478" s="496"/>
      <c r="HL478" s="496"/>
      <c r="HM478" s="496"/>
      <c r="HN478" s="496"/>
      <c r="HO478" s="496"/>
      <c r="HP478" s="496"/>
      <c r="HQ478" s="496"/>
      <c r="HR478" s="496"/>
      <c r="HS478" s="496"/>
      <c r="HT478" s="496"/>
      <c r="HU478" s="496"/>
      <c r="HV478" s="496"/>
      <c r="HW478" s="496"/>
      <c r="HX478" s="496"/>
      <c r="HY478" s="496"/>
      <c r="HZ478" s="496"/>
      <c r="IA478" s="496"/>
      <c r="IB478" s="496"/>
      <c r="IC478" s="496"/>
      <c r="ID478" s="496"/>
      <c r="IE478" s="496"/>
      <c r="IF478" s="496"/>
      <c r="IG478" s="496"/>
      <c r="IH478" s="496"/>
      <c r="II478" s="496"/>
      <c r="IJ478" s="496"/>
      <c r="IK478" s="496"/>
      <c r="IL478" s="496"/>
      <c r="IM478" s="496"/>
      <c r="IN478" s="496"/>
      <c r="IO478" s="496"/>
      <c r="IP478" s="496"/>
      <c r="IQ478" s="496"/>
      <c r="IR478" s="496"/>
      <c r="IS478" s="496"/>
      <c r="IT478" s="496"/>
      <c r="IU478" s="496"/>
      <c r="IV478" s="496"/>
      <c r="IW478" s="496"/>
    </row>
    <row r="479" customFormat="false" ht="12.75" hidden="false" customHeight="false" outlineLevel="1" collapsed="false">
      <c r="A479" s="379"/>
      <c r="B479" s="503"/>
      <c r="C479" s="503"/>
      <c r="D479" s="503"/>
      <c r="E479" s="503"/>
      <c r="F479" s="503"/>
      <c r="G479" s="503"/>
      <c r="H479" s="503"/>
      <c r="I479" s="503"/>
      <c r="J479" s="503"/>
      <c r="K479" s="503"/>
      <c r="L479" s="503"/>
      <c r="M479" s="503"/>
      <c r="N479" s="503"/>
      <c r="O479" s="503"/>
      <c r="P479" s="503"/>
      <c r="Q479" s="503"/>
      <c r="R479" s="503"/>
      <c r="S479" s="503"/>
      <c r="T479" s="503"/>
      <c r="U479" s="503"/>
      <c r="V479" s="496"/>
      <c r="W479" s="496"/>
      <c r="X479" s="496"/>
      <c r="Y479" s="496"/>
      <c r="Z479" s="496"/>
      <c r="AA479" s="496"/>
      <c r="AB479" s="496"/>
      <c r="AC479" s="496"/>
      <c r="AD479" s="496"/>
      <c r="AE479" s="496"/>
      <c r="AF479" s="496"/>
      <c r="AG479" s="496"/>
      <c r="AH479" s="496"/>
      <c r="AI479" s="496"/>
      <c r="AJ479" s="496"/>
      <c r="AK479" s="496"/>
      <c r="AL479" s="496"/>
      <c r="AM479" s="496"/>
      <c r="AN479" s="496"/>
      <c r="AO479" s="496"/>
      <c r="AP479" s="496"/>
      <c r="AQ479" s="496"/>
      <c r="AR479" s="496"/>
      <c r="AS479" s="496"/>
      <c r="AT479" s="496"/>
      <c r="AU479" s="496"/>
      <c r="AV479" s="496"/>
      <c r="AW479" s="496"/>
      <c r="AX479" s="496"/>
      <c r="AY479" s="496"/>
      <c r="AZ479" s="496"/>
      <c r="BA479" s="496"/>
      <c r="BB479" s="496"/>
      <c r="BC479" s="496"/>
      <c r="BD479" s="496"/>
      <c r="BE479" s="496"/>
      <c r="BF479" s="496"/>
      <c r="BG479" s="496"/>
      <c r="BH479" s="496"/>
      <c r="BI479" s="496"/>
      <c r="BJ479" s="496"/>
      <c r="BK479" s="496"/>
      <c r="BL479" s="496"/>
      <c r="BM479" s="496"/>
      <c r="BN479" s="496"/>
      <c r="BO479" s="496"/>
      <c r="BP479" s="496"/>
      <c r="BQ479" s="496"/>
      <c r="BR479" s="496"/>
      <c r="BS479" s="496"/>
      <c r="BT479" s="496"/>
      <c r="BU479" s="496"/>
      <c r="BV479" s="496"/>
      <c r="BW479" s="496"/>
      <c r="BX479" s="496"/>
      <c r="BY479" s="496"/>
      <c r="BZ479" s="496"/>
      <c r="CA479" s="496"/>
      <c r="CB479" s="496"/>
      <c r="CC479" s="496"/>
      <c r="CD479" s="496"/>
      <c r="CE479" s="496"/>
      <c r="CF479" s="496"/>
      <c r="CG479" s="496"/>
      <c r="CH479" s="496"/>
      <c r="CI479" s="496"/>
      <c r="CJ479" s="496"/>
      <c r="CK479" s="496"/>
      <c r="CL479" s="496"/>
      <c r="CM479" s="496"/>
      <c r="CN479" s="496"/>
      <c r="CO479" s="496"/>
      <c r="CP479" s="496"/>
      <c r="CQ479" s="496"/>
      <c r="CR479" s="496"/>
      <c r="CS479" s="496"/>
      <c r="CT479" s="496"/>
      <c r="CU479" s="496"/>
      <c r="CV479" s="496"/>
      <c r="CW479" s="496"/>
      <c r="CX479" s="496"/>
      <c r="CY479" s="496"/>
      <c r="CZ479" s="496"/>
      <c r="DA479" s="496"/>
      <c r="DB479" s="496"/>
      <c r="DC479" s="496"/>
      <c r="DD479" s="496"/>
      <c r="DE479" s="496"/>
      <c r="DF479" s="496"/>
      <c r="DG479" s="496"/>
      <c r="DH479" s="496"/>
      <c r="DI479" s="496"/>
      <c r="DJ479" s="496"/>
      <c r="DK479" s="496"/>
      <c r="DL479" s="496"/>
      <c r="DM479" s="496"/>
      <c r="DN479" s="496"/>
      <c r="DO479" s="496"/>
      <c r="DP479" s="496"/>
      <c r="DQ479" s="496"/>
      <c r="DR479" s="496"/>
      <c r="DS479" s="496"/>
      <c r="DT479" s="496"/>
      <c r="DU479" s="496"/>
      <c r="DV479" s="496"/>
      <c r="DW479" s="496"/>
      <c r="DX479" s="496"/>
      <c r="DY479" s="496"/>
      <c r="DZ479" s="496"/>
      <c r="EA479" s="496"/>
      <c r="EB479" s="496"/>
      <c r="EC479" s="496"/>
      <c r="ED479" s="496"/>
      <c r="EE479" s="496"/>
      <c r="EF479" s="496"/>
      <c r="EG479" s="496"/>
      <c r="EH479" s="496"/>
      <c r="EI479" s="496"/>
      <c r="EJ479" s="496"/>
      <c r="EK479" s="496"/>
      <c r="EL479" s="496"/>
      <c r="EM479" s="496"/>
      <c r="EN479" s="496"/>
      <c r="EO479" s="496"/>
      <c r="EP479" s="496"/>
      <c r="EQ479" s="496"/>
      <c r="ER479" s="496"/>
      <c r="ES479" s="496"/>
      <c r="ET479" s="496"/>
      <c r="EU479" s="496"/>
      <c r="EV479" s="496"/>
      <c r="EW479" s="496"/>
      <c r="EX479" s="496"/>
      <c r="EY479" s="496"/>
      <c r="EZ479" s="496"/>
      <c r="FA479" s="496"/>
      <c r="FB479" s="496"/>
      <c r="FC479" s="496"/>
      <c r="FD479" s="496"/>
      <c r="FE479" s="496"/>
      <c r="FF479" s="496"/>
      <c r="FG479" s="496"/>
      <c r="FH479" s="496"/>
      <c r="FI479" s="496"/>
      <c r="FJ479" s="496"/>
      <c r="FK479" s="496"/>
      <c r="FL479" s="496"/>
      <c r="FM479" s="496"/>
      <c r="FN479" s="496"/>
      <c r="FO479" s="496"/>
      <c r="FP479" s="496"/>
      <c r="FQ479" s="496"/>
      <c r="FR479" s="496"/>
      <c r="FS479" s="496"/>
      <c r="FT479" s="496"/>
      <c r="FU479" s="496"/>
      <c r="FV479" s="496"/>
      <c r="FW479" s="496"/>
      <c r="FX479" s="496"/>
      <c r="FY479" s="496"/>
      <c r="FZ479" s="496"/>
      <c r="GA479" s="496"/>
      <c r="GB479" s="496"/>
      <c r="GC479" s="496"/>
      <c r="GD479" s="496"/>
      <c r="GE479" s="496"/>
      <c r="GF479" s="496"/>
      <c r="GG479" s="496"/>
      <c r="GH479" s="496"/>
      <c r="GI479" s="496"/>
      <c r="GJ479" s="496"/>
      <c r="GK479" s="496"/>
      <c r="GL479" s="496"/>
      <c r="GM479" s="496"/>
      <c r="GN479" s="496"/>
      <c r="GO479" s="496"/>
      <c r="GP479" s="496"/>
      <c r="GQ479" s="496"/>
      <c r="GR479" s="496"/>
      <c r="GS479" s="496"/>
      <c r="GT479" s="496"/>
      <c r="GU479" s="496"/>
      <c r="GV479" s="496"/>
      <c r="GW479" s="496"/>
      <c r="GX479" s="496"/>
      <c r="GY479" s="496"/>
      <c r="GZ479" s="496"/>
      <c r="HA479" s="496"/>
      <c r="HB479" s="496"/>
      <c r="HC479" s="496"/>
      <c r="HD479" s="496"/>
      <c r="HE479" s="496"/>
      <c r="HF479" s="496"/>
      <c r="HG479" s="496"/>
      <c r="HH479" s="496"/>
      <c r="HI479" s="496"/>
      <c r="HJ479" s="496"/>
      <c r="HK479" s="496"/>
      <c r="HL479" s="496"/>
      <c r="HM479" s="496"/>
      <c r="HN479" s="496"/>
      <c r="HO479" s="496"/>
      <c r="HP479" s="496"/>
      <c r="HQ479" s="496"/>
      <c r="HR479" s="496"/>
      <c r="HS479" s="496"/>
      <c r="HT479" s="496"/>
      <c r="HU479" s="496"/>
      <c r="HV479" s="496"/>
      <c r="HW479" s="496"/>
      <c r="HX479" s="496"/>
      <c r="HY479" s="496"/>
      <c r="HZ479" s="496"/>
      <c r="IA479" s="496"/>
      <c r="IB479" s="496"/>
      <c r="IC479" s="496"/>
      <c r="ID479" s="496"/>
      <c r="IE479" s="496"/>
      <c r="IF479" s="496"/>
      <c r="IG479" s="496"/>
      <c r="IH479" s="496"/>
      <c r="II479" s="496"/>
      <c r="IJ479" s="496"/>
      <c r="IK479" s="496"/>
      <c r="IL479" s="496"/>
      <c r="IM479" s="496"/>
      <c r="IN479" s="496"/>
      <c r="IO479" s="496"/>
      <c r="IP479" s="496"/>
      <c r="IQ479" s="496"/>
      <c r="IR479" s="496"/>
      <c r="IS479" s="496"/>
      <c r="IT479" s="496"/>
      <c r="IU479" s="496"/>
      <c r="IV479" s="496"/>
      <c r="IW479" s="496"/>
    </row>
    <row r="480" customFormat="false" ht="12.75" hidden="false" customHeight="false" outlineLevel="1" collapsed="false">
      <c r="A480" s="508"/>
      <c r="B480" s="503"/>
      <c r="C480" s="503"/>
      <c r="D480" s="503"/>
      <c r="E480" s="503"/>
      <c r="F480" s="503"/>
      <c r="G480" s="503"/>
      <c r="H480" s="503"/>
      <c r="I480" s="503"/>
      <c r="J480" s="503"/>
      <c r="K480" s="503"/>
      <c r="L480" s="503"/>
      <c r="M480" s="503"/>
      <c r="N480" s="503"/>
      <c r="O480" s="503"/>
      <c r="P480" s="503"/>
      <c r="Q480" s="503"/>
      <c r="R480" s="503"/>
      <c r="S480" s="503"/>
      <c r="T480" s="503"/>
      <c r="U480" s="503"/>
      <c r="V480" s="507"/>
      <c r="W480" s="507"/>
      <c r="X480" s="507"/>
      <c r="Y480" s="507"/>
      <c r="Z480" s="507"/>
      <c r="AA480" s="507"/>
      <c r="AB480" s="507"/>
      <c r="AC480" s="507"/>
      <c r="AD480" s="507"/>
      <c r="AE480" s="507"/>
      <c r="AF480" s="507"/>
      <c r="AG480" s="507"/>
      <c r="AH480" s="507"/>
      <c r="AI480" s="507"/>
      <c r="AJ480" s="507"/>
      <c r="AK480" s="507"/>
      <c r="AL480" s="507"/>
      <c r="AM480" s="507"/>
      <c r="AN480" s="507"/>
      <c r="AO480" s="507"/>
      <c r="AP480" s="507"/>
      <c r="AQ480" s="507"/>
      <c r="AR480" s="507"/>
      <c r="AS480" s="507"/>
      <c r="AT480" s="507"/>
      <c r="AU480" s="507"/>
      <c r="AV480" s="507"/>
      <c r="AW480" s="507"/>
      <c r="AX480" s="507"/>
      <c r="AY480" s="507"/>
      <c r="AZ480" s="507"/>
      <c r="BA480" s="507"/>
      <c r="BB480" s="507"/>
      <c r="BC480" s="507"/>
      <c r="BD480" s="507"/>
      <c r="BE480" s="507"/>
      <c r="BF480" s="507"/>
      <c r="BG480" s="507"/>
      <c r="BH480" s="507"/>
      <c r="BI480" s="507"/>
      <c r="BJ480" s="507"/>
      <c r="BK480" s="507"/>
      <c r="BL480" s="507"/>
      <c r="BM480" s="507"/>
      <c r="BN480" s="507"/>
      <c r="BO480" s="507"/>
      <c r="BP480" s="507"/>
      <c r="BQ480" s="507"/>
      <c r="BR480" s="507"/>
      <c r="BS480" s="507"/>
      <c r="BT480" s="507"/>
      <c r="BU480" s="507"/>
      <c r="BV480" s="507"/>
      <c r="BW480" s="507"/>
      <c r="BX480" s="507"/>
      <c r="BY480" s="507"/>
      <c r="BZ480" s="507"/>
      <c r="CA480" s="507"/>
      <c r="CB480" s="507"/>
      <c r="CC480" s="507"/>
      <c r="CD480" s="507"/>
      <c r="CE480" s="507"/>
      <c r="CF480" s="507"/>
      <c r="CG480" s="507"/>
      <c r="CH480" s="507"/>
      <c r="CI480" s="507"/>
      <c r="CJ480" s="507"/>
      <c r="CK480" s="507"/>
      <c r="CL480" s="507"/>
      <c r="CM480" s="507"/>
      <c r="CN480" s="507"/>
      <c r="CO480" s="507"/>
      <c r="CP480" s="507"/>
      <c r="CQ480" s="507"/>
      <c r="CR480" s="507"/>
      <c r="CS480" s="507"/>
      <c r="CT480" s="507"/>
      <c r="CU480" s="507"/>
      <c r="CV480" s="507"/>
      <c r="CW480" s="507"/>
      <c r="CX480" s="507"/>
      <c r="CY480" s="507"/>
      <c r="CZ480" s="507"/>
      <c r="DA480" s="507"/>
      <c r="DB480" s="507"/>
      <c r="DC480" s="507"/>
      <c r="DD480" s="507"/>
      <c r="DE480" s="507"/>
      <c r="DF480" s="507"/>
      <c r="DG480" s="507"/>
      <c r="DH480" s="507"/>
      <c r="DI480" s="507"/>
      <c r="DJ480" s="507"/>
      <c r="DK480" s="507"/>
      <c r="DL480" s="507"/>
      <c r="DM480" s="507"/>
      <c r="DN480" s="507"/>
      <c r="DO480" s="507"/>
      <c r="DP480" s="507"/>
      <c r="DQ480" s="507"/>
      <c r="DR480" s="507"/>
      <c r="DS480" s="507"/>
      <c r="DT480" s="507"/>
      <c r="DU480" s="507"/>
      <c r="DV480" s="507"/>
      <c r="DW480" s="507"/>
      <c r="DX480" s="507"/>
      <c r="DY480" s="507"/>
      <c r="DZ480" s="507"/>
      <c r="EA480" s="507"/>
      <c r="EB480" s="507"/>
      <c r="EC480" s="507"/>
      <c r="ED480" s="507"/>
      <c r="EE480" s="507"/>
      <c r="EF480" s="507"/>
      <c r="EG480" s="507"/>
      <c r="EH480" s="507"/>
      <c r="EI480" s="507"/>
      <c r="EJ480" s="507"/>
      <c r="EK480" s="507"/>
      <c r="EL480" s="507"/>
      <c r="EM480" s="507"/>
      <c r="EN480" s="507"/>
      <c r="EO480" s="507"/>
      <c r="EP480" s="507"/>
      <c r="EQ480" s="507"/>
      <c r="ER480" s="507"/>
      <c r="ES480" s="507"/>
      <c r="ET480" s="507"/>
      <c r="EU480" s="507"/>
      <c r="EV480" s="507"/>
      <c r="EW480" s="507"/>
      <c r="EX480" s="507"/>
      <c r="EY480" s="507"/>
      <c r="EZ480" s="507"/>
      <c r="FA480" s="507"/>
      <c r="FB480" s="507"/>
      <c r="FC480" s="507"/>
      <c r="FD480" s="507"/>
      <c r="FE480" s="507"/>
      <c r="FF480" s="507"/>
      <c r="FG480" s="507"/>
      <c r="FH480" s="507"/>
      <c r="FI480" s="507"/>
      <c r="FJ480" s="507"/>
      <c r="FK480" s="507"/>
      <c r="FL480" s="507"/>
      <c r="FM480" s="507"/>
      <c r="FN480" s="507"/>
      <c r="FO480" s="507"/>
      <c r="FP480" s="507"/>
      <c r="FQ480" s="507"/>
      <c r="FR480" s="507"/>
      <c r="FS480" s="507"/>
      <c r="FT480" s="507"/>
      <c r="FU480" s="507"/>
      <c r="FV480" s="507"/>
      <c r="FW480" s="507"/>
      <c r="FX480" s="507"/>
      <c r="FY480" s="507"/>
      <c r="FZ480" s="507"/>
      <c r="GA480" s="507"/>
      <c r="GB480" s="507"/>
      <c r="GC480" s="507"/>
      <c r="GD480" s="507"/>
      <c r="GE480" s="507"/>
      <c r="GF480" s="507"/>
      <c r="GG480" s="507"/>
      <c r="GH480" s="507"/>
      <c r="GI480" s="507"/>
      <c r="GJ480" s="507"/>
      <c r="GK480" s="507"/>
      <c r="GL480" s="507"/>
      <c r="GM480" s="507"/>
      <c r="GN480" s="507"/>
      <c r="GO480" s="507"/>
      <c r="GP480" s="507"/>
      <c r="GQ480" s="507"/>
      <c r="GR480" s="507"/>
      <c r="GS480" s="507"/>
      <c r="GT480" s="507"/>
      <c r="GU480" s="507"/>
      <c r="GV480" s="507"/>
      <c r="GW480" s="507"/>
      <c r="GX480" s="507"/>
      <c r="GY480" s="507"/>
      <c r="GZ480" s="507"/>
      <c r="HA480" s="507"/>
      <c r="HB480" s="507"/>
      <c r="HC480" s="507"/>
      <c r="HD480" s="507"/>
      <c r="HE480" s="507"/>
      <c r="HF480" s="507"/>
      <c r="HG480" s="507"/>
      <c r="HH480" s="507"/>
      <c r="HI480" s="507"/>
      <c r="HJ480" s="507"/>
      <c r="HK480" s="507"/>
      <c r="HL480" s="507"/>
      <c r="HM480" s="507"/>
      <c r="HN480" s="507"/>
      <c r="HO480" s="507"/>
      <c r="HP480" s="507"/>
      <c r="HQ480" s="507"/>
      <c r="HR480" s="507"/>
      <c r="HS480" s="507"/>
      <c r="HT480" s="507"/>
      <c r="HU480" s="507"/>
      <c r="HV480" s="507"/>
      <c r="HW480" s="507"/>
      <c r="HX480" s="507"/>
      <c r="HY480" s="507"/>
      <c r="HZ480" s="507"/>
      <c r="IA480" s="507"/>
      <c r="IB480" s="507"/>
      <c r="IC480" s="507"/>
      <c r="ID480" s="507"/>
      <c r="IE480" s="507"/>
      <c r="IF480" s="507"/>
      <c r="IG480" s="507"/>
      <c r="IH480" s="507"/>
      <c r="II480" s="507"/>
      <c r="IJ480" s="507"/>
      <c r="IK480" s="507"/>
      <c r="IL480" s="507"/>
      <c r="IM480" s="507"/>
      <c r="IN480" s="507"/>
      <c r="IO480" s="507"/>
      <c r="IP480" s="507"/>
      <c r="IQ480" s="507"/>
      <c r="IR480" s="507"/>
      <c r="IS480" s="507"/>
      <c r="IT480" s="507"/>
      <c r="IU480" s="507"/>
      <c r="IV480" s="507"/>
      <c r="IW480" s="507"/>
    </row>
    <row r="481" customFormat="false" ht="12.75" hidden="false" customHeight="false" outlineLevel="1" collapsed="false">
      <c r="A481" s="477"/>
      <c r="B481" s="503"/>
      <c r="C481" s="503"/>
      <c r="D481" s="503"/>
      <c r="E481" s="503"/>
      <c r="F481" s="503"/>
      <c r="G481" s="503"/>
      <c r="H481" s="503"/>
      <c r="I481" s="503"/>
      <c r="J481" s="503"/>
      <c r="K481" s="503"/>
      <c r="L481" s="503"/>
      <c r="M481" s="503"/>
      <c r="N481" s="503"/>
      <c r="O481" s="503"/>
      <c r="P481" s="503"/>
      <c r="Q481" s="503"/>
      <c r="R481" s="503"/>
      <c r="S481" s="503"/>
      <c r="T481" s="503"/>
      <c r="U481" s="503"/>
      <c r="V481" s="496"/>
      <c r="W481" s="496"/>
      <c r="X481" s="496"/>
      <c r="Y481" s="496"/>
      <c r="Z481" s="496"/>
      <c r="AA481" s="496"/>
      <c r="AB481" s="496"/>
      <c r="AC481" s="496"/>
      <c r="AD481" s="496"/>
      <c r="AE481" s="496"/>
      <c r="AF481" s="496"/>
      <c r="AG481" s="496"/>
      <c r="AH481" s="496"/>
      <c r="AI481" s="496"/>
      <c r="AJ481" s="496"/>
      <c r="AK481" s="496"/>
      <c r="AL481" s="496"/>
      <c r="AM481" s="496"/>
      <c r="AN481" s="496"/>
      <c r="AO481" s="496"/>
      <c r="AP481" s="496"/>
      <c r="AQ481" s="496"/>
      <c r="AR481" s="496"/>
      <c r="AS481" s="496"/>
      <c r="AT481" s="496"/>
      <c r="AU481" s="496"/>
      <c r="AV481" s="496"/>
      <c r="AW481" s="496"/>
      <c r="AX481" s="496"/>
      <c r="AY481" s="496"/>
      <c r="AZ481" s="496"/>
      <c r="BA481" s="496"/>
      <c r="BB481" s="496"/>
      <c r="BC481" s="496"/>
      <c r="BD481" s="496"/>
      <c r="BE481" s="496"/>
      <c r="BF481" s="496"/>
      <c r="BG481" s="496"/>
      <c r="BH481" s="496"/>
      <c r="BI481" s="496"/>
      <c r="BJ481" s="496"/>
      <c r="BK481" s="496"/>
      <c r="BL481" s="496"/>
      <c r="BM481" s="496"/>
      <c r="BN481" s="496"/>
      <c r="BO481" s="496"/>
      <c r="BP481" s="496"/>
      <c r="BQ481" s="496"/>
      <c r="BR481" s="496"/>
      <c r="BS481" s="496"/>
      <c r="BT481" s="496"/>
      <c r="BU481" s="496"/>
      <c r="BV481" s="496"/>
      <c r="BW481" s="496"/>
      <c r="BX481" s="496"/>
      <c r="BY481" s="496"/>
      <c r="BZ481" s="496"/>
      <c r="CA481" s="496"/>
      <c r="CB481" s="496"/>
      <c r="CC481" s="496"/>
      <c r="CD481" s="496"/>
      <c r="CE481" s="496"/>
      <c r="CF481" s="496"/>
      <c r="CG481" s="496"/>
      <c r="CH481" s="496"/>
      <c r="CI481" s="496"/>
      <c r="CJ481" s="496"/>
      <c r="CK481" s="496"/>
      <c r="CL481" s="496"/>
      <c r="CM481" s="496"/>
      <c r="CN481" s="496"/>
      <c r="CO481" s="496"/>
      <c r="CP481" s="496"/>
      <c r="CQ481" s="496"/>
      <c r="CR481" s="496"/>
      <c r="CS481" s="496"/>
      <c r="CT481" s="496"/>
      <c r="CU481" s="496"/>
      <c r="CV481" s="496"/>
      <c r="CW481" s="496"/>
      <c r="CX481" s="496"/>
      <c r="CY481" s="496"/>
      <c r="CZ481" s="496"/>
      <c r="DA481" s="496"/>
      <c r="DB481" s="496"/>
      <c r="DC481" s="496"/>
      <c r="DD481" s="496"/>
      <c r="DE481" s="496"/>
      <c r="DF481" s="496"/>
      <c r="DG481" s="496"/>
      <c r="DH481" s="496"/>
      <c r="DI481" s="496"/>
      <c r="DJ481" s="496"/>
      <c r="DK481" s="496"/>
      <c r="DL481" s="496"/>
      <c r="DM481" s="496"/>
      <c r="DN481" s="496"/>
      <c r="DO481" s="496"/>
      <c r="DP481" s="496"/>
      <c r="DQ481" s="496"/>
      <c r="DR481" s="496"/>
      <c r="DS481" s="496"/>
      <c r="DT481" s="496"/>
      <c r="DU481" s="496"/>
      <c r="DV481" s="496"/>
      <c r="DW481" s="496"/>
      <c r="DX481" s="496"/>
      <c r="DY481" s="496"/>
      <c r="DZ481" s="496"/>
      <c r="EA481" s="496"/>
      <c r="EB481" s="496"/>
      <c r="EC481" s="496"/>
      <c r="ED481" s="496"/>
      <c r="EE481" s="496"/>
      <c r="EF481" s="496"/>
      <c r="EG481" s="496"/>
      <c r="EH481" s="496"/>
      <c r="EI481" s="496"/>
      <c r="EJ481" s="496"/>
      <c r="EK481" s="496"/>
      <c r="EL481" s="496"/>
      <c r="EM481" s="496"/>
      <c r="EN481" s="496"/>
      <c r="EO481" s="496"/>
      <c r="EP481" s="496"/>
      <c r="EQ481" s="496"/>
      <c r="ER481" s="496"/>
      <c r="ES481" s="496"/>
      <c r="ET481" s="496"/>
      <c r="EU481" s="496"/>
      <c r="EV481" s="496"/>
      <c r="EW481" s="496"/>
      <c r="EX481" s="496"/>
      <c r="EY481" s="496"/>
      <c r="EZ481" s="496"/>
      <c r="FA481" s="496"/>
      <c r="FB481" s="496"/>
      <c r="FC481" s="496"/>
      <c r="FD481" s="496"/>
      <c r="FE481" s="496"/>
      <c r="FF481" s="496"/>
      <c r="FG481" s="496"/>
      <c r="FH481" s="496"/>
      <c r="FI481" s="496"/>
      <c r="FJ481" s="496"/>
      <c r="FK481" s="496"/>
      <c r="FL481" s="496"/>
      <c r="FM481" s="496"/>
      <c r="FN481" s="496"/>
      <c r="FO481" s="496"/>
      <c r="FP481" s="496"/>
      <c r="FQ481" s="496"/>
      <c r="FR481" s="496"/>
      <c r="FS481" s="496"/>
      <c r="FT481" s="496"/>
      <c r="FU481" s="496"/>
      <c r="FV481" s="496"/>
      <c r="FW481" s="496"/>
      <c r="FX481" s="496"/>
      <c r="FY481" s="496"/>
      <c r="FZ481" s="496"/>
      <c r="GA481" s="496"/>
      <c r="GB481" s="496"/>
      <c r="GC481" s="496"/>
      <c r="GD481" s="496"/>
      <c r="GE481" s="496"/>
      <c r="GF481" s="496"/>
      <c r="GG481" s="496"/>
      <c r="GH481" s="496"/>
      <c r="GI481" s="496"/>
      <c r="GJ481" s="496"/>
      <c r="GK481" s="496"/>
      <c r="GL481" s="496"/>
      <c r="GM481" s="496"/>
      <c r="GN481" s="496"/>
      <c r="GO481" s="496"/>
      <c r="GP481" s="496"/>
      <c r="GQ481" s="496"/>
      <c r="GR481" s="496"/>
      <c r="GS481" s="496"/>
      <c r="GT481" s="496"/>
      <c r="GU481" s="496"/>
      <c r="GV481" s="496"/>
      <c r="GW481" s="496"/>
      <c r="GX481" s="496"/>
      <c r="GY481" s="496"/>
      <c r="GZ481" s="496"/>
      <c r="HA481" s="496"/>
      <c r="HB481" s="496"/>
      <c r="HC481" s="496"/>
      <c r="HD481" s="496"/>
      <c r="HE481" s="496"/>
      <c r="HF481" s="496"/>
      <c r="HG481" s="496"/>
      <c r="HH481" s="496"/>
      <c r="HI481" s="496"/>
      <c r="HJ481" s="496"/>
      <c r="HK481" s="496"/>
      <c r="HL481" s="496"/>
      <c r="HM481" s="496"/>
      <c r="HN481" s="496"/>
      <c r="HO481" s="496"/>
      <c r="HP481" s="496"/>
      <c r="HQ481" s="496"/>
      <c r="HR481" s="496"/>
      <c r="HS481" s="496"/>
      <c r="HT481" s="496"/>
      <c r="HU481" s="496"/>
      <c r="HV481" s="496"/>
      <c r="HW481" s="496"/>
      <c r="HX481" s="496"/>
      <c r="HY481" s="496"/>
      <c r="HZ481" s="496"/>
      <c r="IA481" s="496"/>
      <c r="IB481" s="496"/>
      <c r="IC481" s="496"/>
      <c r="ID481" s="496"/>
      <c r="IE481" s="496"/>
      <c r="IF481" s="496"/>
      <c r="IG481" s="496"/>
      <c r="IH481" s="496"/>
      <c r="II481" s="496"/>
      <c r="IJ481" s="496"/>
      <c r="IK481" s="496"/>
      <c r="IL481" s="496"/>
      <c r="IM481" s="496"/>
      <c r="IN481" s="496"/>
      <c r="IO481" s="496"/>
      <c r="IP481" s="496"/>
      <c r="IQ481" s="496"/>
      <c r="IR481" s="496"/>
      <c r="IS481" s="496"/>
      <c r="IT481" s="496"/>
      <c r="IU481" s="496"/>
      <c r="IV481" s="496"/>
      <c r="IW481" s="496"/>
    </row>
    <row r="482" customFormat="false" ht="12.75" hidden="false" customHeight="false" outlineLevel="1" collapsed="false">
      <c r="A482" s="508"/>
      <c r="B482" s="503"/>
      <c r="C482" s="503"/>
      <c r="D482" s="503"/>
      <c r="E482" s="503"/>
      <c r="F482" s="503"/>
      <c r="G482" s="503"/>
      <c r="H482" s="503"/>
      <c r="I482" s="503"/>
      <c r="J482" s="503"/>
      <c r="K482" s="503"/>
      <c r="L482" s="503"/>
      <c r="M482" s="503"/>
      <c r="N482" s="503"/>
      <c r="O482" s="503"/>
      <c r="P482" s="503"/>
      <c r="Q482" s="503"/>
      <c r="R482" s="503"/>
      <c r="S482" s="503"/>
      <c r="T482" s="503"/>
      <c r="U482" s="503"/>
      <c r="V482" s="507"/>
      <c r="W482" s="507"/>
      <c r="X482" s="507"/>
      <c r="Y482" s="507"/>
      <c r="Z482" s="507"/>
      <c r="AA482" s="507"/>
      <c r="AB482" s="507"/>
      <c r="AC482" s="507"/>
      <c r="AD482" s="507"/>
      <c r="AE482" s="507"/>
      <c r="AF482" s="507"/>
      <c r="AG482" s="507"/>
      <c r="AH482" s="507"/>
      <c r="AI482" s="507"/>
      <c r="AJ482" s="507"/>
      <c r="AK482" s="507"/>
      <c r="AL482" s="507"/>
      <c r="AM482" s="507"/>
      <c r="AN482" s="507"/>
      <c r="AO482" s="507"/>
      <c r="AP482" s="507"/>
      <c r="AQ482" s="507"/>
      <c r="AR482" s="507"/>
      <c r="AS482" s="507"/>
      <c r="AT482" s="507"/>
      <c r="AU482" s="507"/>
      <c r="AV482" s="507"/>
      <c r="AW482" s="507"/>
      <c r="AX482" s="507"/>
      <c r="AY482" s="507"/>
      <c r="AZ482" s="507"/>
      <c r="BA482" s="507"/>
      <c r="BB482" s="507"/>
      <c r="BC482" s="507"/>
      <c r="BD482" s="507"/>
      <c r="BE482" s="507"/>
      <c r="BF482" s="507"/>
      <c r="BG482" s="507"/>
      <c r="BH482" s="507"/>
      <c r="BI482" s="507"/>
      <c r="BJ482" s="507"/>
      <c r="BK482" s="507"/>
      <c r="BL482" s="507"/>
      <c r="BM482" s="507"/>
      <c r="BN482" s="507"/>
      <c r="BO482" s="507"/>
      <c r="BP482" s="507"/>
      <c r="BQ482" s="507"/>
      <c r="BR482" s="507"/>
      <c r="BS482" s="507"/>
      <c r="BT482" s="507"/>
      <c r="BU482" s="507"/>
      <c r="BV482" s="507"/>
      <c r="BW482" s="507"/>
      <c r="BX482" s="507"/>
      <c r="BY482" s="507"/>
      <c r="BZ482" s="507"/>
      <c r="CA482" s="507"/>
      <c r="CB482" s="507"/>
      <c r="CC482" s="507"/>
      <c r="CD482" s="507"/>
      <c r="CE482" s="507"/>
      <c r="CF482" s="507"/>
      <c r="CG482" s="507"/>
      <c r="CH482" s="507"/>
      <c r="CI482" s="507"/>
      <c r="CJ482" s="507"/>
      <c r="CK482" s="507"/>
      <c r="CL482" s="507"/>
      <c r="CM482" s="507"/>
      <c r="CN482" s="507"/>
      <c r="CO482" s="507"/>
      <c r="CP482" s="507"/>
      <c r="CQ482" s="507"/>
      <c r="CR482" s="507"/>
      <c r="CS482" s="507"/>
      <c r="CT482" s="507"/>
      <c r="CU482" s="507"/>
      <c r="CV482" s="507"/>
      <c r="CW482" s="507"/>
      <c r="CX482" s="507"/>
      <c r="CY482" s="507"/>
      <c r="CZ482" s="507"/>
      <c r="DA482" s="507"/>
      <c r="DB482" s="507"/>
      <c r="DC482" s="507"/>
      <c r="DD482" s="507"/>
      <c r="DE482" s="507"/>
      <c r="DF482" s="507"/>
      <c r="DG482" s="507"/>
      <c r="DH482" s="507"/>
      <c r="DI482" s="507"/>
      <c r="DJ482" s="507"/>
      <c r="DK482" s="507"/>
      <c r="DL482" s="507"/>
      <c r="DM482" s="507"/>
      <c r="DN482" s="507"/>
      <c r="DO482" s="507"/>
      <c r="DP482" s="507"/>
      <c r="DQ482" s="507"/>
      <c r="DR482" s="507"/>
      <c r="DS482" s="507"/>
      <c r="DT482" s="507"/>
      <c r="DU482" s="507"/>
      <c r="DV482" s="507"/>
      <c r="DW482" s="507"/>
      <c r="DX482" s="507"/>
      <c r="DY482" s="507"/>
      <c r="DZ482" s="507"/>
      <c r="EA482" s="507"/>
      <c r="EB482" s="507"/>
      <c r="EC482" s="507"/>
      <c r="ED482" s="507"/>
      <c r="EE482" s="507"/>
      <c r="EF482" s="507"/>
      <c r="EG482" s="507"/>
      <c r="EH482" s="507"/>
      <c r="EI482" s="507"/>
      <c r="EJ482" s="507"/>
      <c r="EK482" s="507"/>
      <c r="EL482" s="507"/>
      <c r="EM482" s="507"/>
      <c r="EN482" s="507"/>
      <c r="EO482" s="507"/>
      <c r="EP482" s="507"/>
      <c r="EQ482" s="507"/>
      <c r="ER482" s="507"/>
      <c r="ES482" s="507"/>
      <c r="ET482" s="507"/>
      <c r="EU482" s="507"/>
      <c r="EV482" s="507"/>
      <c r="EW482" s="507"/>
      <c r="EX482" s="507"/>
      <c r="EY482" s="507"/>
      <c r="EZ482" s="507"/>
      <c r="FA482" s="507"/>
      <c r="FB482" s="507"/>
      <c r="FC482" s="507"/>
      <c r="FD482" s="507"/>
      <c r="FE482" s="507"/>
      <c r="FF482" s="507"/>
      <c r="FG482" s="507"/>
      <c r="FH482" s="507"/>
      <c r="FI482" s="507"/>
      <c r="FJ482" s="507"/>
      <c r="FK482" s="507"/>
      <c r="FL482" s="507"/>
      <c r="FM482" s="507"/>
      <c r="FN482" s="507"/>
      <c r="FO482" s="507"/>
      <c r="FP482" s="507"/>
      <c r="FQ482" s="507"/>
      <c r="FR482" s="507"/>
      <c r="FS482" s="507"/>
      <c r="FT482" s="507"/>
      <c r="FU482" s="507"/>
      <c r="FV482" s="507"/>
      <c r="FW482" s="507"/>
      <c r="FX482" s="507"/>
      <c r="FY482" s="507"/>
      <c r="FZ482" s="507"/>
      <c r="GA482" s="507"/>
      <c r="GB482" s="507"/>
      <c r="GC482" s="507"/>
      <c r="GD482" s="507"/>
      <c r="GE482" s="507"/>
      <c r="GF482" s="507"/>
      <c r="GG482" s="507"/>
      <c r="GH482" s="507"/>
      <c r="GI482" s="507"/>
      <c r="GJ482" s="507"/>
      <c r="GK482" s="507"/>
      <c r="GL482" s="507"/>
      <c r="GM482" s="507"/>
      <c r="GN482" s="507"/>
      <c r="GO482" s="507"/>
      <c r="GP482" s="507"/>
      <c r="GQ482" s="507"/>
      <c r="GR482" s="507"/>
      <c r="GS482" s="507"/>
      <c r="GT482" s="507"/>
      <c r="GU482" s="507"/>
      <c r="GV482" s="507"/>
      <c r="GW482" s="507"/>
      <c r="GX482" s="507"/>
      <c r="GY482" s="507"/>
      <c r="GZ482" s="507"/>
      <c r="HA482" s="507"/>
      <c r="HB482" s="507"/>
      <c r="HC482" s="507"/>
      <c r="HD482" s="507"/>
      <c r="HE482" s="507"/>
      <c r="HF482" s="507"/>
      <c r="HG482" s="507"/>
      <c r="HH482" s="507"/>
      <c r="HI482" s="507"/>
      <c r="HJ482" s="507"/>
      <c r="HK482" s="507"/>
      <c r="HL482" s="507"/>
      <c r="HM482" s="507"/>
      <c r="HN482" s="507"/>
      <c r="HO482" s="507"/>
      <c r="HP482" s="507"/>
      <c r="HQ482" s="507"/>
      <c r="HR482" s="507"/>
      <c r="HS482" s="507"/>
      <c r="HT482" s="507"/>
      <c r="HU482" s="507"/>
      <c r="HV482" s="507"/>
      <c r="HW482" s="507"/>
      <c r="HX482" s="507"/>
      <c r="HY482" s="507"/>
      <c r="HZ482" s="507"/>
      <c r="IA482" s="507"/>
      <c r="IB482" s="507"/>
      <c r="IC482" s="507"/>
      <c r="ID482" s="507"/>
      <c r="IE482" s="507"/>
      <c r="IF482" s="507"/>
      <c r="IG482" s="507"/>
      <c r="IH482" s="507"/>
      <c r="II482" s="507"/>
      <c r="IJ482" s="507"/>
      <c r="IK482" s="507"/>
      <c r="IL482" s="507"/>
      <c r="IM482" s="507"/>
      <c r="IN482" s="507"/>
      <c r="IO482" s="507"/>
      <c r="IP482" s="507"/>
      <c r="IQ482" s="507"/>
      <c r="IR482" s="507"/>
      <c r="IS482" s="507"/>
      <c r="IT482" s="507"/>
      <c r="IU482" s="507"/>
      <c r="IV482" s="507"/>
      <c r="IW482" s="507"/>
    </row>
    <row r="483" customFormat="false" ht="12.75" hidden="false" customHeight="false" outlineLevel="1" collapsed="false">
      <c r="A483" s="477"/>
      <c r="B483" s="503"/>
      <c r="C483" s="503"/>
      <c r="D483" s="503"/>
      <c r="E483" s="503"/>
      <c r="F483" s="503"/>
      <c r="G483" s="503"/>
      <c r="H483" s="503"/>
      <c r="I483" s="503"/>
      <c r="J483" s="503"/>
      <c r="K483" s="503"/>
      <c r="L483" s="503"/>
      <c r="M483" s="503"/>
      <c r="N483" s="503"/>
      <c r="O483" s="503"/>
      <c r="P483" s="503"/>
      <c r="Q483" s="503"/>
      <c r="R483" s="503"/>
      <c r="S483" s="503"/>
      <c r="T483" s="503"/>
      <c r="U483" s="503"/>
      <c r="V483" s="496"/>
      <c r="W483" s="496"/>
      <c r="X483" s="496"/>
      <c r="Y483" s="496"/>
      <c r="Z483" s="496"/>
      <c r="AA483" s="496"/>
      <c r="AB483" s="496"/>
      <c r="AC483" s="496"/>
      <c r="AD483" s="496"/>
      <c r="AE483" s="496"/>
      <c r="AF483" s="496"/>
      <c r="AG483" s="496"/>
      <c r="AH483" s="496"/>
      <c r="AI483" s="496"/>
      <c r="AJ483" s="496"/>
      <c r="AK483" s="496"/>
      <c r="AL483" s="496"/>
      <c r="AM483" s="496"/>
      <c r="AN483" s="496"/>
      <c r="AO483" s="496"/>
      <c r="AP483" s="496"/>
      <c r="AQ483" s="496"/>
      <c r="AR483" s="496"/>
      <c r="AS483" s="496"/>
      <c r="AT483" s="496"/>
      <c r="AU483" s="496"/>
      <c r="AV483" s="496"/>
      <c r="AW483" s="496"/>
      <c r="AX483" s="496"/>
      <c r="AY483" s="496"/>
      <c r="AZ483" s="496"/>
      <c r="BA483" s="496"/>
      <c r="BB483" s="496"/>
      <c r="BC483" s="496"/>
      <c r="BD483" s="496"/>
      <c r="BE483" s="496"/>
      <c r="BF483" s="496"/>
      <c r="BG483" s="496"/>
      <c r="BH483" s="496"/>
      <c r="BI483" s="496"/>
      <c r="BJ483" s="496"/>
      <c r="BK483" s="496"/>
      <c r="BL483" s="496"/>
      <c r="BM483" s="496"/>
      <c r="BN483" s="496"/>
      <c r="BO483" s="496"/>
      <c r="BP483" s="496"/>
      <c r="BQ483" s="496"/>
      <c r="BR483" s="496"/>
      <c r="BS483" s="496"/>
      <c r="BT483" s="496"/>
      <c r="BU483" s="496"/>
      <c r="BV483" s="496"/>
      <c r="BW483" s="496"/>
      <c r="BX483" s="496"/>
      <c r="BY483" s="496"/>
      <c r="BZ483" s="496"/>
      <c r="CA483" s="496"/>
      <c r="CB483" s="496"/>
      <c r="CC483" s="496"/>
      <c r="CD483" s="496"/>
      <c r="CE483" s="496"/>
      <c r="CF483" s="496"/>
      <c r="CG483" s="496"/>
      <c r="CH483" s="496"/>
      <c r="CI483" s="496"/>
      <c r="CJ483" s="496"/>
      <c r="CK483" s="496"/>
      <c r="CL483" s="496"/>
      <c r="CM483" s="496"/>
      <c r="CN483" s="496"/>
      <c r="CO483" s="496"/>
      <c r="CP483" s="496"/>
      <c r="CQ483" s="496"/>
      <c r="CR483" s="496"/>
      <c r="CS483" s="496"/>
      <c r="CT483" s="496"/>
      <c r="CU483" s="496"/>
      <c r="CV483" s="496"/>
      <c r="CW483" s="496"/>
      <c r="CX483" s="496"/>
      <c r="CY483" s="496"/>
      <c r="CZ483" s="496"/>
      <c r="DA483" s="496"/>
      <c r="DB483" s="496"/>
      <c r="DC483" s="496"/>
      <c r="DD483" s="496"/>
      <c r="DE483" s="496"/>
      <c r="DF483" s="496"/>
      <c r="DG483" s="496"/>
      <c r="DH483" s="496"/>
      <c r="DI483" s="496"/>
      <c r="DJ483" s="496"/>
      <c r="DK483" s="496"/>
      <c r="DL483" s="496"/>
      <c r="DM483" s="496"/>
      <c r="DN483" s="496"/>
      <c r="DO483" s="496"/>
      <c r="DP483" s="496"/>
      <c r="DQ483" s="496"/>
      <c r="DR483" s="496"/>
      <c r="DS483" s="496"/>
      <c r="DT483" s="496"/>
      <c r="DU483" s="496"/>
      <c r="DV483" s="496"/>
      <c r="DW483" s="496"/>
      <c r="DX483" s="496"/>
      <c r="DY483" s="496"/>
      <c r="DZ483" s="496"/>
      <c r="EA483" s="496"/>
      <c r="EB483" s="496"/>
      <c r="EC483" s="496"/>
      <c r="ED483" s="496"/>
      <c r="EE483" s="496"/>
      <c r="EF483" s="496"/>
      <c r="EG483" s="496"/>
      <c r="EH483" s="496"/>
      <c r="EI483" s="496"/>
      <c r="EJ483" s="496"/>
      <c r="EK483" s="496"/>
      <c r="EL483" s="496"/>
      <c r="EM483" s="496"/>
      <c r="EN483" s="496"/>
      <c r="EO483" s="496"/>
      <c r="EP483" s="496"/>
      <c r="EQ483" s="496"/>
      <c r="ER483" s="496"/>
      <c r="ES483" s="496"/>
      <c r="ET483" s="496"/>
      <c r="EU483" s="496"/>
      <c r="EV483" s="496"/>
      <c r="EW483" s="496"/>
      <c r="EX483" s="496"/>
      <c r="EY483" s="496"/>
      <c r="EZ483" s="496"/>
      <c r="FA483" s="496"/>
      <c r="FB483" s="496"/>
      <c r="FC483" s="496"/>
      <c r="FD483" s="496"/>
      <c r="FE483" s="496"/>
      <c r="FF483" s="496"/>
      <c r="FG483" s="496"/>
      <c r="FH483" s="496"/>
      <c r="FI483" s="496"/>
      <c r="FJ483" s="496"/>
      <c r="FK483" s="496"/>
      <c r="FL483" s="496"/>
      <c r="FM483" s="496"/>
      <c r="FN483" s="496"/>
      <c r="FO483" s="496"/>
      <c r="FP483" s="496"/>
      <c r="FQ483" s="496"/>
      <c r="FR483" s="496"/>
      <c r="FS483" s="496"/>
      <c r="FT483" s="496"/>
      <c r="FU483" s="496"/>
      <c r="FV483" s="496"/>
      <c r="FW483" s="496"/>
      <c r="FX483" s="496"/>
      <c r="FY483" s="496"/>
      <c r="FZ483" s="496"/>
      <c r="GA483" s="496"/>
      <c r="GB483" s="496"/>
      <c r="GC483" s="496"/>
      <c r="GD483" s="496"/>
      <c r="GE483" s="496"/>
      <c r="GF483" s="496"/>
      <c r="GG483" s="496"/>
      <c r="GH483" s="496"/>
      <c r="GI483" s="496"/>
      <c r="GJ483" s="496"/>
      <c r="GK483" s="496"/>
      <c r="GL483" s="496"/>
      <c r="GM483" s="496"/>
      <c r="GN483" s="496"/>
      <c r="GO483" s="496"/>
      <c r="GP483" s="496"/>
      <c r="GQ483" s="496"/>
      <c r="GR483" s="496"/>
      <c r="GS483" s="496"/>
      <c r="GT483" s="496"/>
      <c r="GU483" s="496"/>
      <c r="GV483" s="496"/>
      <c r="GW483" s="496"/>
      <c r="GX483" s="496"/>
      <c r="GY483" s="496"/>
      <c r="GZ483" s="496"/>
      <c r="HA483" s="496"/>
      <c r="HB483" s="496"/>
      <c r="HC483" s="496"/>
      <c r="HD483" s="496"/>
      <c r="HE483" s="496"/>
      <c r="HF483" s="496"/>
      <c r="HG483" s="496"/>
      <c r="HH483" s="496"/>
      <c r="HI483" s="496"/>
      <c r="HJ483" s="496"/>
      <c r="HK483" s="496"/>
      <c r="HL483" s="496"/>
      <c r="HM483" s="496"/>
      <c r="HN483" s="496"/>
      <c r="HO483" s="496"/>
      <c r="HP483" s="496"/>
      <c r="HQ483" s="496"/>
      <c r="HR483" s="496"/>
      <c r="HS483" s="496"/>
      <c r="HT483" s="496"/>
      <c r="HU483" s="496"/>
      <c r="HV483" s="496"/>
      <c r="HW483" s="496"/>
      <c r="HX483" s="496"/>
      <c r="HY483" s="496"/>
      <c r="HZ483" s="496"/>
      <c r="IA483" s="496"/>
      <c r="IB483" s="496"/>
      <c r="IC483" s="496"/>
      <c r="ID483" s="496"/>
      <c r="IE483" s="496"/>
      <c r="IF483" s="496"/>
      <c r="IG483" s="496"/>
      <c r="IH483" s="496"/>
      <c r="II483" s="496"/>
      <c r="IJ483" s="496"/>
      <c r="IK483" s="496"/>
      <c r="IL483" s="496"/>
      <c r="IM483" s="496"/>
      <c r="IN483" s="496"/>
      <c r="IO483" s="496"/>
      <c r="IP483" s="496"/>
      <c r="IQ483" s="496"/>
      <c r="IR483" s="496"/>
      <c r="IS483" s="496"/>
      <c r="IT483" s="496"/>
      <c r="IU483" s="496"/>
      <c r="IV483" s="496"/>
      <c r="IW483" s="496"/>
    </row>
    <row r="484" customFormat="false" ht="12.75" hidden="false" customHeight="false" outlineLevel="1" collapsed="false">
      <c r="A484" s="477"/>
      <c r="B484" s="503"/>
      <c r="C484" s="503"/>
      <c r="D484" s="503"/>
      <c r="E484" s="503"/>
      <c r="F484" s="503"/>
      <c r="G484" s="503"/>
      <c r="H484" s="503"/>
      <c r="I484" s="503"/>
      <c r="J484" s="503"/>
      <c r="K484" s="503"/>
      <c r="L484" s="503"/>
      <c r="M484" s="503"/>
      <c r="N484" s="503"/>
      <c r="O484" s="503"/>
      <c r="P484" s="503"/>
      <c r="Q484" s="503"/>
      <c r="R484" s="503"/>
      <c r="S484" s="503"/>
      <c r="T484" s="503"/>
      <c r="U484" s="503"/>
      <c r="V484" s="496"/>
      <c r="W484" s="496"/>
      <c r="X484" s="496"/>
      <c r="Y484" s="496"/>
      <c r="Z484" s="496"/>
      <c r="AA484" s="496"/>
      <c r="AB484" s="496"/>
      <c r="AC484" s="496"/>
      <c r="AD484" s="496"/>
      <c r="AE484" s="496"/>
      <c r="AF484" s="496"/>
      <c r="AG484" s="496"/>
      <c r="AH484" s="496"/>
      <c r="AI484" s="496"/>
      <c r="AJ484" s="496"/>
      <c r="AK484" s="496"/>
      <c r="AL484" s="496"/>
      <c r="AM484" s="496"/>
      <c r="AN484" s="496"/>
      <c r="AO484" s="496"/>
      <c r="AP484" s="496"/>
      <c r="AQ484" s="496"/>
      <c r="AR484" s="496"/>
      <c r="AS484" s="496"/>
      <c r="AT484" s="496"/>
      <c r="AU484" s="496"/>
      <c r="AV484" s="496"/>
      <c r="AW484" s="496"/>
      <c r="AX484" s="496"/>
      <c r="AY484" s="496"/>
      <c r="AZ484" s="496"/>
      <c r="BA484" s="496"/>
      <c r="BB484" s="496"/>
      <c r="BC484" s="496"/>
      <c r="BD484" s="496"/>
      <c r="BE484" s="496"/>
      <c r="BF484" s="496"/>
      <c r="BG484" s="496"/>
      <c r="BH484" s="496"/>
      <c r="BI484" s="496"/>
      <c r="BJ484" s="496"/>
      <c r="BK484" s="496"/>
      <c r="BL484" s="496"/>
      <c r="BM484" s="496"/>
      <c r="BN484" s="496"/>
      <c r="BO484" s="496"/>
      <c r="BP484" s="496"/>
      <c r="BQ484" s="496"/>
      <c r="BR484" s="496"/>
      <c r="BS484" s="496"/>
      <c r="BT484" s="496"/>
      <c r="BU484" s="496"/>
      <c r="BV484" s="496"/>
      <c r="BW484" s="496"/>
      <c r="BX484" s="496"/>
      <c r="BY484" s="496"/>
      <c r="BZ484" s="496"/>
      <c r="CA484" s="496"/>
      <c r="CB484" s="496"/>
      <c r="CC484" s="496"/>
      <c r="CD484" s="496"/>
      <c r="CE484" s="496"/>
      <c r="CF484" s="496"/>
      <c r="CG484" s="496"/>
      <c r="CH484" s="496"/>
      <c r="CI484" s="496"/>
      <c r="CJ484" s="496"/>
      <c r="CK484" s="496"/>
      <c r="CL484" s="496"/>
      <c r="CM484" s="496"/>
      <c r="CN484" s="496"/>
      <c r="CO484" s="496"/>
      <c r="CP484" s="496"/>
      <c r="CQ484" s="496"/>
      <c r="CR484" s="496"/>
      <c r="CS484" s="496"/>
      <c r="CT484" s="496"/>
      <c r="CU484" s="496"/>
      <c r="CV484" s="496"/>
      <c r="CW484" s="496"/>
      <c r="CX484" s="496"/>
      <c r="CY484" s="496"/>
      <c r="CZ484" s="496"/>
      <c r="DA484" s="496"/>
      <c r="DB484" s="496"/>
      <c r="DC484" s="496"/>
      <c r="DD484" s="496"/>
      <c r="DE484" s="496"/>
      <c r="DF484" s="496"/>
      <c r="DG484" s="496"/>
      <c r="DH484" s="496"/>
      <c r="DI484" s="496"/>
      <c r="DJ484" s="496"/>
      <c r="DK484" s="496"/>
      <c r="DL484" s="496"/>
      <c r="DM484" s="496"/>
      <c r="DN484" s="496"/>
      <c r="DO484" s="496"/>
      <c r="DP484" s="496"/>
      <c r="DQ484" s="496"/>
      <c r="DR484" s="496"/>
      <c r="DS484" s="496"/>
      <c r="DT484" s="496"/>
      <c r="DU484" s="496"/>
      <c r="DV484" s="496"/>
      <c r="DW484" s="496"/>
      <c r="DX484" s="496"/>
      <c r="DY484" s="496"/>
      <c r="DZ484" s="496"/>
      <c r="EA484" s="496"/>
      <c r="EB484" s="496"/>
      <c r="EC484" s="496"/>
      <c r="ED484" s="496"/>
      <c r="EE484" s="496"/>
      <c r="EF484" s="496"/>
      <c r="EG484" s="496"/>
      <c r="EH484" s="496"/>
      <c r="EI484" s="496"/>
      <c r="EJ484" s="496"/>
      <c r="EK484" s="496"/>
      <c r="EL484" s="496"/>
      <c r="EM484" s="496"/>
      <c r="EN484" s="496"/>
      <c r="EO484" s="496"/>
      <c r="EP484" s="496"/>
      <c r="EQ484" s="496"/>
      <c r="ER484" s="496"/>
      <c r="ES484" s="496"/>
      <c r="ET484" s="496"/>
      <c r="EU484" s="496"/>
      <c r="EV484" s="496"/>
      <c r="EW484" s="496"/>
      <c r="EX484" s="496"/>
      <c r="EY484" s="496"/>
      <c r="EZ484" s="496"/>
      <c r="FA484" s="496"/>
      <c r="FB484" s="496"/>
      <c r="FC484" s="496"/>
      <c r="FD484" s="496"/>
      <c r="FE484" s="496"/>
      <c r="FF484" s="496"/>
      <c r="FG484" s="496"/>
      <c r="FH484" s="496"/>
      <c r="FI484" s="496"/>
      <c r="FJ484" s="496"/>
      <c r="FK484" s="496"/>
      <c r="FL484" s="496"/>
      <c r="FM484" s="496"/>
      <c r="FN484" s="496"/>
      <c r="FO484" s="496"/>
      <c r="FP484" s="496"/>
      <c r="FQ484" s="496"/>
      <c r="FR484" s="496"/>
      <c r="FS484" s="496"/>
      <c r="FT484" s="496"/>
      <c r="FU484" s="496"/>
      <c r="FV484" s="496"/>
      <c r="FW484" s="496"/>
      <c r="FX484" s="496"/>
      <c r="FY484" s="496"/>
      <c r="FZ484" s="496"/>
      <c r="GA484" s="496"/>
      <c r="GB484" s="496"/>
      <c r="GC484" s="496"/>
      <c r="GD484" s="496"/>
      <c r="GE484" s="496"/>
      <c r="GF484" s="496"/>
      <c r="GG484" s="496"/>
      <c r="GH484" s="496"/>
      <c r="GI484" s="496"/>
      <c r="GJ484" s="496"/>
      <c r="GK484" s="496"/>
      <c r="GL484" s="496"/>
      <c r="GM484" s="496"/>
      <c r="GN484" s="496"/>
      <c r="GO484" s="496"/>
      <c r="GP484" s="496"/>
      <c r="GQ484" s="496"/>
      <c r="GR484" s="496"/>
      <c r="GS484" s="496"/>
      <c r="GT484" s="496"/>
      <c r="GU484" s="496"/>
      <c r="GV484" s="496"/>
      <c r="GW484" s="496"/>
      <c r="GX484" s="496"/>
      <c r="GY484" s="496"/>
      <c r="GZ484" s="496"/>
      <c r="HA484" s="496"/>
      <c r="HB484" s="496"/>
      <c r="HC484" s="496"/>
      <c r="HD484" s="496"/>
      <c r="HE484" s="496"/>
      <c r="HF484" s="496"/>
      <c r="HG484" s="496"/>
      <c r="HH484" s="496"/>
      <c r="HI484" s="496"/>
      <c r="HJ484" s="496"/>
      <c r="HK484" s="496"/>
      <c r="HL484" s="496"/>
      <c r="HM484" s="496"/>
      <c r="HN484" s="496"/>
      <c r="HO484" s="496"/>
      <c r="HP484" s="496"/>
      <c r="HQ484" s="496"/>
      <c r="HR484" s="496"/>
      <c r="HS484" s="496"/>
      <c r="HT484" s="496"/>
      <c r="HU484" s="496"/>
      <c r="HV484" s="496"/>
      <c r="HW484" s="496"/>
      <c r="HX484" s="496"/>
      <c r="HY484" s="496"/>
      <c r="HZ484" s="496"/>
      <c r="IA484" s="496"/>
      <c r="IB484" s="496"/>
      <c r="IC484" s="496"/>
      <c r="ID484" s="496"/>
      <c r="IE484" s="496"/>
      <c r="IF484" s="496"/>
      <c r="IG484" s="496"/>
      <c r="IH484" s="496"/>
      <c r="II484" s="496"/>
      <c r="IJ484" s="496"/>
      <c r="IK484" s="496"/>
      <c r="IL484" s="496"/>
      <c r="IM484" s="496"/>
      <c r="IN484" s="496"/>
      <c r="IO484" s="496"/>
      <c r="IP484" s="496"/>
      <c r="IQ484" s="496"/>
      <c r="IR484" s="496"/>
      <c r="IS484" s="496"/>
      <c r="IT484" s="496"/>
      <c r="IU484" s="496"/>
      <c r="IV484" s="496"/>
      <c r="IW484" s="496"/>
    </row>
    <row r="485" customFormat="false" ht="12.75" hidden="false" customHeight="false" outlineLevel="1" collapsed="false">
      <c r="A485" s="477"/>
      <c r="B485" s="503"/>
      <c r="C485" s="503"/>
      <c r="D485" s="503"/>
      <c r="E485" s="503"/>
      <c r="F485" s="503"/>
      <c r="G485" s="503"/>
      <c r="H485" s="503"/>
      <c r="I485" s="503"/>
      <c r="J485" s="503"/>
      <c r="K485" s="503"/>
      <c r="L485" s="503"/>
      <c r="M485" s="503"/>
      <c r="N485" s="503"/>
      <c r="O485" s="503"/>
      <c r="P485" s="503"/>
      <c r="Q485" s="503"/>
      <c r="R485" s="503"/>
      <c r="S485" s="503"/>
      <c r="T485" s="503"/>
      <c r="U485" s="503"/>
      <c r="V485" s="496"/>
      <c r="W485" s="496"/>
      <c r="X485" s="496"/>
      <c r="Y485" s="496"/>
      <c r="Z485" s="496"/>
      <c r="AA485" s="496"/>
      <c r="AB485" s="496"/>
      <c r="AC485" s="496"/>
      <c r="AD485" s="496"/>
      <c r="AE485" s="496"/>
      <c r="AF485" s="496"/>
      <c r="AG485" s="496"/>
      <c r="AH485" s="496"/>
      <c r="AI485" s="496"/>
      <c r="AJ485" s="496"/>
      <c r="AK485" s="496"/>
      <c r="AL485" s="496"/>
      <c r="AM485" s="496"/>
      <c r="AN485" s="496"/>
      <c r="AO485" s="496"/>
      <c r="AP485" s="496"/>
      <c r="AQ485" s="496"/>
      <c r="AR485" s="496"/>
      <c r="AS485" s="496"/>
      <c r="AT485" s="496"/>
      <c r="AU485" s="496"/>
      <c r="AV485" s="496"/>
      <c r="AW485" s="496"/>
      <c r="AX485" s="496"/>
      <c r="AY485" s="496"/>
      <c r="AZ485" s="496"/>
      <c r="BA485" s="496"/>
      <c r="BB485" s="496"/>
      <c r="BC485" s="496"/>
      <c r="BD485" s="496"/>
      <c r="BE485" s="496"/>
      <c r="BF485" s="496"/>
      <c r="BG485" s="496"/>
      <c r="BH485" s="496"/>
      <c r="BI485" s="496"/>
      <c r="BJ485" s="496"/>
      <c r="BK485" s="496"/>
      <c r="BL485" s="496"/>
      <c r="BM485" s="496"/>
      <c r="BN485" s="496"/>
      <c r="BO485" s="496"/>
      <c r="BP485" s="496"/>
      <c r="BQ485" s="496"/>
      <c r="BR485" s="496"/>
      <c r="BS485" s="496"/>
      <c r="BT485" s="496"/>
      <c r="BU485" s="496"/>
      <c r="BV485" s="496"/>
      <c r="BW485" s="496"/>
      <c r="BX485" s="496"/>
      <c r="BY485" s="496"/>
      <c r="BZ485" s="496"/>
      <c r="CA485" s="496"/>
      <c r="CB485" s="496"/>
      <c r="CC485" s="496"/>
      <c r="CD485" s="496"/>
      <c r="CE485" s="496"/>
      <c r="CF485" s="496"/>
      <c r="CG485" s="496"/>
      <c r="CH485" s="496"/>
      <c r="CI485" s="496"/>
      <c r="CJ485" s="496"/>
      <c r="CK485" s="496"/>
      <c r="CL485" s="496"/>
      <c r="CM485" s="496"/>
      <c r="CN485" s="496"/>
      <c r="CO485" s="496"/>
      <c r="CP485" s="496"/>
      <c r="CQ485" s="496"/>
      <c r="CR485" s="496"/>
      <c r="CS485" s="496"/>
      <c r="CT485" s="496"/>
      <c r="CU485" s="496"/>
      <c r="CV485" s="496"/>
      <c r="CW485" s="496"/>
      <c r="CX485" s="496"/>
      <c r="CY485" s="496"/>
      <c r="CZ485" s="496"/>
      <c r="DA485" s="496"/>
      <c r="DB485" s="496"/>
      <c r="DC485" s="496"/>
      <c r="DD485" s="496"/>
      <c r="DE485" s="496"/>
      <c r="DF485" s="496"/>
      <c r="DG485" s="496"/>
      <c r="DH485" s="496"/>
      <c r="DI485" s="496"/>
      <c r="DJ485" s="496"/>
      <c r="DK485" s="496"/>
      <c r="DL485" s="496"/>
      <c r="DM485" s="496"/>
      <c r="DN485" s="496"/>
      <c r="DO485" s="496"/>
      <c r="DP485" s="496"/>
      <c r="DQ485" s="496"/>
      <c r="DR485" s="496"/>
      <c r="DS485" s="496"/>
      <c r="DT485" s="496"/>
      <c r="DU485" s="496"/>
      <c r="DV485" s="496"/>
      <c r="DW485" s="496"/>
      <c r="DX485" s="496"/>
      <c r="DY485" s="496"/>
      <c r="DZ485" s="496"/>
      <c r="EA485" s="496"/>
      <c r="EB485" s="496"/>
      <c r="EC485" s="496"/>
      <c r="ED485" s="496"/>
      <c r="EE485" s="496"/>
      <c r="EF485" s="496"/>
      <c r="EG485" s="496"/>
      <c r="EH485" s="496"/>
      <c r="EI485" s="496"/>
      <c r="EJ485" s="496"/>
      <c r="EK485" s="496"/>
      <c r="EL485" s="496"/>
      <c r="EM485" s="496"/>
      <c r="EN485" s="496"/>
      <c r="EO485" s="496"/>
      <c r="EP485" s="496"/>
      <c r="EQ485" s="496"/>
      <c r="ER485" s="496"/>
      <c r="ES485" s="496"/>
      <c r="ET485" s="496"/>
      <c r="EU485" s="496"/>
      <c r="EV485" s="496"/>
      <c r="EW485" s="496"/>
      <c r="EX485" s="496"/>
      <c r="EY485" s="496"/>
      <c r="EZ485" s="496"/>
      <c r="FA485" s="496"/>
      <c r="FB485" s="496"/>
      <c r="FC485" s="496"/>
      <c r="FD485" s="496"/>
      <c r="FE485" s="496"/>
      <c r="FF485" s="496"/>
      <c r="FG485" s="496"/>
      <c r="FH485" s="496"/>
      <c r="FI485" s="496"/>
      <c r="FJ485" s="496"/>
      <c r="FK485" s="496"/>
      <c r="FL485" s="496"/>
      <c r="FM485" s="496"/>
      <c r="FN485" s="496"/>
      <c r="FO485" s="496"/>
      <c r="FP485" s="496"/>
      <c r="FQ485" s="496"/>
      <c r="FR485" s="496"/>
      <c r="FS485" s="496"/>
      <c r="FT485" s="496"/>
      <c r="FU485" s="496"/>
      <c r="FV485" s="496"/>
      <c r="FW485" s="496"/>
      <c r="FX485" s="496"/>
      <c r="FY485" s="496"/>
      <c r="FZ485" s="496"/>
      <c r="GA485" s="496"/>
      <c r="GB485" s="496"/>
      <c r="GC485" s="496"/>
      <c r="GD485" s="496"/>
      <c r="GE485" s="496"/>
      <c r="GF485" s="496"/>
      <c r="GG485" s="496"/>
      <c r="GH485" s="496"/>
      <c r="GI485" s="496"/>
      <c r="GJ485" s="496"/>
      <c r="GK485" s="496"/>
      <c r="GL485" s="496"/>
      <c r="GM485" s="496"/>
      <c r="GN485" s="496"/>
      <c r="GO485" s="496"/>
      <c r="GP485" s="496"/>
      <c r="GQ485" s="496"/>
      <c r="GR485" s="496"/>
      <c r="GS485" s="496"/>
      <c r="GT485" s="496"/>
      <c r="GU485" s="496"/>
      <c r="GV485" s="496"/>
      <c r="GW485" s="496"/>
      <c r="GX485" s="496"/>
      <c r="GY485" s="496"/>
      <c r="GZ485" s="496"/>
      <c r="HA485" s="496"/>
      <c r="HB485" s="496"/>
      <c r="HC485" s="496"/>
      <c r="HD485" s="496"/>
      <c r="HE485" s="496"/>
      <c r="HF485" s="496"/>
      <c r="HG485" s="496"/>
      <c r="HH485" s="496"/>
      <c r="HI485" s="496"/>
      <c r="HJ485" s="496"/>
      <c r="HK485" s="496"/>
      <c r="HL485" s="496"/>
      <c r="HM485" s="496"/>
      <c r="HN485" s="496"/>
      <c r="HO485" s="496"/>
      <c r="HP485" s="496"/>
      <c r="HQ485" s="496"/>
      <c r="HR485" s="496"/>
      <c r="HS485" s="496"/>
      <c r="HT485" s="496"/>
      <c r="HU485" s="496"/>
      <c r="HV485" s="496"/>
      <c r="HW485" s="496"/>
      <c r="HX485" s="496"/>
      <c r="HY485" s="496"/>
      <c r="HZ485" s="496"/>
      <c r="IA485" s="496"/>
      <c r="IB485" s="496"/>
      <c r="IC485" s="496"/>
      <c r="ID485" s="496"/>
      <c r="IE485" s="496"/>
      <c r="IF485" s="496"/>
      <c r="IG485" s="496"/>
      <c r="IH485" s="496"/>
      <c r="II485" s="496"/>
      <c r="IJ485" s="496"/>
      <c r="IK485" s="496"/>
      <c r="IL485" s="496"/>
      <c r="IM485" s="496"/>
      <c r="IN485" s="496"/>
      <c r="IO485" s="496"/>
      <c r="IP485" s="496"/>
      <c r="IQ485" s="496"/>
      <c r="IR485" s="496"/>
      <c r="IS485" s="496"/>
      <c r="IT485" s="496"/>
      <c r="IU485" s="496"/>
      <c r="IV485" s="496"/>
      <c r="IW485" s="496"/>
    </row>
    <row r="486" customFormat="false" ht="12.75" hidden="false" customHeight="false" outlineLevel="1" collapsed="false">
      <c r="A486" s="131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</row>
    <row r="487" customFormat="false" ht="12.75" hidden="false" customHeight="false" outlineLevel="1" collapsed="false">
      <c r="A487" s="131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</row>
    <row r="488" customFormat="false" ht="12.75" hidden="false" customHeight="false" outlineLevel="1" collapsed="false">
      <c r="A488" s="131"/>
      <c r="B488" s="131"/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</row>
    <row r="489" customFormat="false" ht="18.75" hidden="false" customHeight="false" outlineLevel="1" collapsed="false">
      <c r="A489" s="479"/>
      <c r="B489" s="131"/>
      <c r="C489" s="131"/>
      <c r="D489" s="131"/>
      <c r="E489" s="131"/>
      <c r="F489" s="131"/>
      <c r="G489" s="131"/>
      <c r="H489" s="131"/>
      <c r="I489" s="131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</row>
    <row r="490" customFormat="false" ht="12.75" hidden="false" customHeight="false" outlineLevel="1" collapsed="false">
      <c r="A490" s="418"/>
      <c r="B490" s="131"/>
      <c r="C490" s="131"/>
      <c r="D490" s="131"/>
      <c r="E490" s="131"/>
      <c r="F490" s="131"/>
      <c r="G490" s="131"/>
      <c r="H490" s="131"/>
      <c r="I490" s="131"/>
      <c r="J490" s="131"/>
      <c r="K490" s="131"/>
      <c r="L490" s="131"/>
      <c r="M490" s="131"/>
      <c r="N490" s="131"/>
      <c r="O490" s="131"/>
      <c r="P490" s="131"/>
      <c r="Q490" s="131"/>
      <c r="R490" s="131"/>
      <c r="S490" s="131"/>
      <c r="T490" s="131"/>
      <c r="U490" s="131"/>
    </row>
    <row r="491" customFormat="false" ht="12.75" hidden="false" customHeight="false" outlineLevel="1" collapsed="false">
      <c r="A491" s="509"/>
      <c r="B491" s="510"/>
      <c r="C491" s="510"/>
      <c r="D491" s="510"/>
      <c r="E491" s="510"/>
      <c r="F491" s="510"/>
      <c r="G491" s="510"/>
      <c r="H491" s="510"/>
      <c r="I491" s="510"/>
      <c r="J491" s="510"/>
      <c r="K491" s="510"/>
      <c r="L491" s="510"/>
      <c r="M491" s="131"/>
      <c r="N491" s="131"/>
      <c r="O491" s="131"/>
      <c r="P491" s="131"/>
      <c r="Q491" s="131"/>
      <c r="R491" s="131"/>
      <c r="S491" s="131"/>
      <c r="T491" s="131"/>
      <c r="U491" s="131"/>
    </row>
    <row r="492" customFormat="false" ht="12.75" hidden="false" customHeight="false" outlineLevel="1" collapsed="false">
      <c r="A492" s="131"/>
      <c r="B492" s="131"/>
      <c r="C492" s="131"/>
      <c r="D492" s="131"/>
      <c r="E492" s="131"/>
      <c r="F492" s="131"/>
      <c r="G492" s="131"/>
      <c r="H492" s="131"/>
      <c r="I492" s="131"/>
      <c r="J492" s="131"/>
      <c r="K492" s="131"/>
      <c r="L492" s="131"/>
      <c r="M492" s="131"/>
      <c r="N492" s="131"/>
      <c r="O492" s="131"/>
      <c r="P492" s="131"/>
      <c r="Q492" s="131"/>
      <c r="R492" s="131"/>
      <c r="S492" s="131"/>
      <c r="T492" s="131"/>
      <c r="U492" s="131"/>
    </row>
    <row r="493" customFormat="false" ht="12.75" hidden="false" customHeight="false" outlineLevel="1" collapsed="false">
      <c r="A493" s="219"/>
      <c r="B493" s="216"/>
      <c r="C493" s="216"/>
      <c r="D493" s="216"/>
      <c r="E493" s="216"/>
      <c r="F493" s="216"/>
      <c r="G493" s="216"/>
      <c r="H493" s="216"/>
      <c r="I493" s="216"/>
      <c r="J493" s="216"/>
      <c r="K493" s="216"/>
      <c r="L493" s="216"/>
      <c r="M493" s="131"/>
      <c r="N493" s="131"/>
      <c r="O493" s="131"/>
      <c r="P493" s="131"/>
      <c r="Q493" s="131"/>
      <c r="R493" s="131"/>
      <c r="S493" s="131"/>
      <c r="T493" s="131"/>
      <c r="U493" s="131"/>
    </row>
    <row r="494" customFormat="false" ht="12.75" hidden="true" customHeight="false" outlineLevel="2" collapsed="false">
      <c r="A494" s="418"/>
      <c r="B494" s="131"/>
      <c r="C494" s="131"/>
      <c r="D494" s="131"/>
      <c r="E494" s="131"/>
      <c r="F494" s="131"/>
      <c r="G494" s="131"/>
      <c r="H494" s="131"/>
      <c r="I494" s="131"/>
      <c r="J494" s="131"/>
      <c r="K494" s="131"/>
      <c r="L494" s="131"/>
      <c r="M494" s="131"/>
      <c r="N494" s="131"/>
      <c r="O494" s="131"/>
      <c r="P494" s="131"/>
      <c r="Q494" s="131"/>
      <c r="R494" s="131"/>
      <c r="S494" s="131"/>
      <c r="T494" s="131"/>
      <c r="U494" s="131"/>
    </row>
    <row r="495" customFormat="false" ht="12.75" hidden="true" customHeight="false" outlineLevel="2" collapsed="false">
      <c r="A495" s="177"/>
      <c r="B495" s="480"/>
      <c r="C495" s="480"/>
      <c r="D495" s="480"/>
      <c r="E495" s="480"/>
      <c r="F495" s="480"/>
      <c r="G495" s="480"/>
      <c r="H495" s="480"/>
      <c r="I495" s="480"/>
      <c r="J495" s="480"/>
      <c r="K495" s="480"/>
      <c r="L495" s="480"/>
      <c r="M495" s="131"/>
      <c r="N495" s="131"/>
      <c r="O495" s="131"/>
      <c r="P495" s="131"/>
      <c r="Q495" s="131"/>
      <c r="R495" s="131"/>
      <c r="S495" s="131"/>
      <c r="T495" s="131"/>
      <c r="U495" s="131"/>
    </row>
    <row r="496" customFormat="false" ht="12.75" hidden="true" customHeight="false" outlineLevel="2" collapsed="false">
      <c r="A496" s="177"/>
      <c r="B496" s="480"/>
      <c r="C496" s="480"/>
      <c r="D496" s="480"/>
      <c r="E496" s="480"/>
      <c r="F496" s="480"/>
      <c r="G496" s="480"/>
      <c r="H496" s="480"/>
      <c r="I496" s="480"/>
      <c r="J496" s="480"/>
      <c r="K496" s="480"/>
      <c r="L496" s="480"/>
      <c r="M496" s="131"/>
      <c r="N496" s="131"/>
      <c r="O496" s="131"/>
      <c r="P496" s="131"/>
      <c r="Q496" s="131"/>
      <c r="R496" s="131"/>
      <c r="S496" s="131"/>
      <c r="T496" s="131"/>
      <c r="U496" s="131"/>
    </row>
    <row r="497" customFormat="false" ht="12.75" hidden="true" customHeight="false" outlineLevel="2" collapsed="false">
      <c r="A497" s="511"/>
      <c r="B497" s="480"/>
      <c r="C497" s="480"/>
      <c r="D497" s="480"/>
      <c r="E497" s="480"/>
      <c r="F497" s="480"/>
      <c r="G497" s="480"/>
      <c r="H497" s="480"/>
      <c r="I497" s="480"/>
      <c r="J497" s="480"/>
      <c r="K497" s="480"/>
      <c r="L497" s="480"/>
      <c r="M497" s="131"/>
      <c r="N497" s="131"/>
      <c r="O497" s="131"/>
      <c r="P497" s="131"/>
      <c r="Q497" s="131"/>
      <c r="R497" s="131"/>
      <c r="S497" s="131"/>
      <c r="T497" s="131"/>
      <c r="U497" s="131"/>
    </row>
    <row r="498" customFormat="false" ht="12.75" hidden="true" customHeight="false" outlineLevel="2" collapsed="false">
      <c r="A498" s="177"/>
      <c r="B498" s="480"/>
      <c r="C498" s="480"/>
      <c r="D498" s="480"/>
      <c r="E498" s="480"/>
      <c r="F498" s="480"/>
      <c r="G498" s="480"/>
      <c r="H498" s="480"/>
      <c r="I498" s="480"/>
      <c r="J498" s="480"/>
      <c r="K498" s="480"/>
      <c r="L498" s="480"/>
      <c r="M498" s="131"/>
      <c r="N498" s="131"/>
      <c r="O498" s="131"/>
      <c r="P498" s="131"/>
      <c r="Q498" s="131"/>
      <c r="R498" s="131"/>
      <c r="S498" s="131"/>
      <c r="T498" s="131"/>
      <c r="U498" s="131"/>
    </row>
    <row r="499" customFormat="false" ht="12.75" hidden="true" customHeight="false" outlineLevel="2" collapsed="false">
      <c r="A499" s="131"/>
      <c r="B499" s="480"/>
      <c r="C499" s="480"/>
      <c r="D499" s="480"/>
      <c r="E499" s="480"/>
      <c r="F499" s="480"/>
      <c r="G499" s="480"/>
      <c r="H499" s="480"/>
      <c r="I499" s="480"/>
      <c r="J499" s="480"/>
      <c r="K499" s="480"/>
      <c r="L499" s="480"/>
      <c r="M499" s="131"/>
      <c r="N499" s="131"/>
      <c r="O499" s="131"/>
      <c r="P499" s="131"/>
      <c r="Q499" s="131"/>
      <c r="R499" s="131"/>
      <c r="S499" s="131"/>
      <c r="T499" s="131"/>
      <c r="U499" s="131"/>
    </row>
    <row r="500" customFormat="false" ht="12.75" hidden="true" customHeight="false" outlineLevel="2" collapsed="false">
      <c r="A500" s="418"/>
      <c r="B500" s="480"/>
      <c r="C500" s="480"/>
      <c r="D500" s="480"/>
      <c r="E500" s="480"/>
      <c r="F500" s="480"/>
      <c r="G500" s="480"/>
      <c r="H500" s="480"/>
      <c r="I500" s="480"/>
      <c r="J500" s="480"/>
      <c r="K500" s="480"/>
      <c r="L500" s="480"/>
      <c r="M500" s="131"/>
      <c r="N500" s="131"/>
      <c r="O500" s="131"/>
      <c r="P500" s="131"/>
      <c r="Q500" s="131"/>
      <c r="R500" s="131"/>
      <c r="S500" s="131"/>
      <c r="T500" s="131"/>
      <c r="U500" s="131"/>
    </row>
    <row r="501" customFormat="false" ht="12.75" hidden="true" customHeight="false" outlineLevel="2" collapsed="false">
      <c r="A501" s="177"/>
      <c r="B501" s="480"/>
      <c r="C501" s="480"/>
      <c r="D501" s="480"/>
      <c r="E501" s="480"/>
      <c r="F501" s="480"/>
      <c r="G501" s="480"/>
      <c r="H501" s="480"/>
      <c r="I501" s="480"/>
      <c r="J501" s="480"/>
      <c r="K501" s="480"/>
      <c r="L501" s="480"/>
      <c r="M501" s="131"/>
      <c r="N501" s="131"/>
      <c r="O501" s="131"/>
      <c r="P501" s="131"/>
      <c r="Q501" s="131"/>
      <c r="R501" s="131"/>
      <c r="S501" s="131"/>
      <c r="T501" s="131"/>
      <c r="U501" s="131"/>
    </row>
    <row r="502" customFormat="false" ht="12.75" hidden="true" customHeight="false" outlineLevel="2" collapsed="false">
      <c r="A502" s="177"/>
      <c r="B502" s="480"/>
      <c r="C502" s="480"/>
      <c r="D502" s="480"/>
      <c r="E502" s="480"/>
      <c r="F502" s="480"/>
      <c r="G502" s="480"/>
      <c r="H502" s="480"/>
      <c r="I502" s="480"/>
      <c r="J502" s="480"/>
      <c r="K502" s="480"/>
      <c r="L502" s="480"/>
      <c r="M502" s="131"/>
      <c r="N502" s="131"/>
      <c r="O502" s="131"/>
      <c r="P502" s="131"/>
      <c r="Q502" s="131"/>
      <c r="R502" s="131"/>
      <c r="S502" s="131"/>
      <c r="T502" s="131"/>
      <c r="U502" s="131"/>
    </row>
    <row r="503" customFormat="false" ht="12.75" hidden="true" customHeight="false" outlineLevel="2" collapsed="false">
      <c r="A503" s="177"/>
      <c r="B503" s="480"/>
      <c r="C503" s="480"/>
      <c r="D503" s="480"/>
      <c r="E503" s="480"/>
      <c r="F503" s="480"/>
      <c r="G503" s="480"/>
      <c r="H503" s="480"/>
      <c r="I503" s="480"/>
      <c r="J503" s="480"/>
      <c r="K503" s="480"/>
      <c r="L503" s="480"/>
      <c r="M503" s="131"/>
      <c r="N503" s="131"/>
      <c r="O503" s="131"/>
      <c r="P503" s="131"/>
      <c r="Q503" s="131"/>
      <c r="R503" s="131"/>
      <c r="S503" s="131"/>
      <c r="T503" s="131"/>
      <c r="U503" s="131"/>
    </row>
    <row r="504" customFormat="false" ht="12.75" hidden="true" customHeight="false" outlineLevel="2" collapsed="false">
      <c r="A504" s="177"/>
      <c r="B504" s="480"/>
      <c r="C504" s="480"/>
      <c r="D504" s="480"/>
      <c r="E504" s="480"/>
      <c r="F504" s="480"/>
      <c r="G504" s="480"/>
      <c r="H504" s="480"/>
      <c r="I504" s="480"/>
      <c r="J504" s="480"/>
      <c r="K504" s="480"/>
      <c r="L504" s="480"/>
      <c r="M504" s="131"/>
      <c r="N504" s="131"/>
      <c r="O504" s="131"/>
      <c r="P504" s="131"/>
      <c r="Q504" s="131"/>
      <c r="R504" s="131"/>
      <c r="S504" s="131"/>
      <c r="T504" s="131"/>
      <c r="U504" s="131"/>
    </row>
    <row r="505" customFormat="false" ht="12.75" hidden="true" customHeight="false" outlineLevel="2" collapsed="false">
      <c r="A505" s="177"/>
      <c r="B505" s="480"/>
      <c r="C505" s="480"/>
      <c r="D505" s="480"/>
      <c r="E505" s="480"/>
      <c r="F505" s="480"/>
      <c r="G505" s="480"/>
      <c r="H505" s="480"/>
      <c r="I505" s="480"/>
      <c r="J505" s="480"/>
      <c r="K505" s="480"/>
      <c r="L505" s="480"/>
      <c r="M505" s="131"/>
      <c r="N505" s="131"/>
      <c r="O505" s="131"/>
      <c r="P505" s="131"/>
      <c r="Q505" s="131"/>
      <c r="R505" s="131"/>
      <c r="S505" s="131"/>
      <c r="T505" s="131"/>
      <c r="U505" s="131"/>
    </row>
    <row r="506" customFormat="false" ht="12.75" hidden="true" customHeight="false" outlineLevel="2" collapsed="false">
      <c r="A506" s="177"/>
      <c r="B506" s="480"/>
      <c r="C506" s="480"/>
      <c r="D506" s="480"/>
      <c r="E506" s="480"/>
      <c r="F506" s="480"/>
      <c r="G506" s="480"/>
      <c r="H506" s="480"/>
      <c r="I506" s="480"/>
      <c r="J506" s="480"/>
      <c r="K506" s="480"/>
      <c r="L506" s="480"/>
      <c r="M506" s="131"/>
      <c r="N506" s="131"/>
      <c r="O506" s="131"/>
      <c r="P506" s="131"/>
      <c r="Q506" s="131"/>
      <c r="R506" s="131"/>
      <c r="S506" s="131"/>
      <c r="T506" s="131"/>
      <c r="U506" s="131"/>
    </row>
    <row r="507" customFormat="false" ht="12.75" hidden="true" customHeight="false" outlineLevel="2" collapsed="false">
      <c r="A507" s="177"/>
      <c r="B507" s="480"/>
      <c r="C507" s="480"/>
      <c r="D507" s="480"/>
      <c r="E507" s="480"/>
      <c r="F507" s="480"/>
      <c r="G507" s="480"/>
      <c r="H507" s="480"/>
      <c r="I507" s="480"/>
      <c r="J507" s="480"/>
      <c r="K507" s="480"/>
      <c r="L507" s="480"/>
      <c r="M507" s="131"/>
      <c r="N507" s="131"/>
      <c r="O507" s="131"/>
      <c r="P507" s="131"/>
      <c r="Q507" s="131"/>
      <c r="R507" s="131"/>
      <c r="S507" s="131"/>
      <c r="T507" s="131"/>
      <c r="U507" s="131"/>
    </row>
    <row r="508" customFormat="false" ht="12.75" hidden="true" customHeight="false" outlineLevel="2" collapsed="false">
      <c r="A508" s="177"/>
      <c r="B508" s="480"/>
      <c r="C508" s="480"/>
      <c r="D508" s="480"/>
      <c r="E508" s="480"/>
      <c r="F508" s="480"/>
      <c r="G508" s="480"/>
      <c r="H508" s="480"/>
      <c r="I508" s="480"/>
      <c r="J508" s="480"/>
      <c r="K508" s="480"/>
      <c r="L508" s="480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true" customHeight="false" outlineLevel="2" collapsed="false">
      <c r="A509" s="177"/>
      <c r="B509" s="480"/>
      <c r="C509" s="480"/>
      <c r="D509" s="480"/>
      <c r="E509" s="480"/>
      <c r="F509" s="480"/>
      <c r="G509" s="480"/>
      <c r="H509" s="480"/>
      <c r="I509" s="480"/>
      <c r="J509" s="480"/>
      <c r="K509" s="480"/>
      <c r="L509" s="480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true" customHeight="false" outlineLevel="2" collapsed="false">
      <c r="A510" s="177"/>
      <c r="B510" s="480"/>
      <c r="C510" s="480"/>
      <c r="D510" s="480"/>
      <c r="E510" s="480"/>
      <c r="F510" s="480"/>
      <c r="G510" s="480"/>
      <c r="H510" s="480"/>
      <c r="I510" s="480"/>
      <c r="J510" s="480"/>
      <c r="K510" s="480"/>
      <c r="L510" s="480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true" customHeight="false" outlineLevel="2" collapsed="false">
      <c r="A511" s="131"/>
      <c r="B511" s="480"/>
      <c r="C511" s="480"/>
      <c r="D511" s="480"/>
      <c r="E511" s="480"/>
      <c r="F511" s="480"/>
      <c r="G511" s="480"/>
      <c r="H511" s="480"/>
      <c r="I511" s="480"/>
      <c r="J511" s="480"/>
      <c r="K511" s="480"/>
      <c r="L511" s="480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true" customHeight="false" outlineLevel="2" collapsed="false">
      <c r="A512" s="131"/>
      <c r="B512" s="480"/>
      <c r="C512" s="480"/>
      <c r="D512" s="480"/>
      <c r="E512" s="480"/>
      <c r="F512" s="480"/>
      <c r="G512" s="480"/>
      <c r="H512" s="480"/>
      <c r="I512" s="480"/>
      <c r="J512" s="480"/>
      <c r="K512" s="480"/>
      <c r="L512" s="480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true" customHeight="false" outlineLevel="2" collapsed="false">
      <c r="A513" s="131"/>
      <c r="B513" s="480"/>
      <c r="C513" s="480"/>
      <c r="D513" s="480"/>
      <c r="E513" s="480"/>
      <c r="F513" s="480"/>
      <c r="G513" s="480"/>
      <c r="H513" s="480"/>
      <c r="I513" s="480"/>
      <c r="J513" s="480"/>
      <c r="K513" s="480"/>
      <c r="L513" s="480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true" customHeight="false" outlineLevel="2" collapsed="false">
      <c r="A514" s="177"/>
      <c r="B514" s="480"/>
      <c r="C514" s="480"/>
      <c r="D514" s="480"/>
      <c r="E514" s="480"/>
      <c r="F514" s="480"/>
      <c r="G514" s="480"/>
      <c r="H514" s="480"/>
      <c r="I514" s="480"/>
      <c r="J514" s="480"/>
      <c r="K514" s="480"/>
      <c r="L514" s="480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true" customHeight="false" outlineLevel="2" collapsed="false">
      <c r="A515" s="131"/>
      <c r="B515" s="480"/>
      <c r="C515" s="480"/>
      <c r="D515" s="480"/>
      <c r="E515" s="480"/>
      <c r="F515" s="480"/>
      <c r="G515" s="480"/>
      <c r="H515" s="480"/>
      <c r="I515" s="480"/>
      <c r="J515" s="480"/>
      <c r="K515" s="480"/>
      <c r="L515" s="480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true" customHeight="false" outlineLevel="2" collapsed="false">
      <c r="A516" s="131"/>
      <c r="B516" s="480"/>
      <c r="C516" s="480"/>
      <c r="D516" s="480"/>
      <c r="E516" s="480"/>
      <c r="F516" s="480"/>
      <c r="G516" s="480"/>
      <c r="H516" s="480"/>
      <c r="I516" s="480"/>
      <c r="J516" s="480"/>
      <c r="K516" s="480"/>
      <c r="L516" s="480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true" customHeight="false" outlineLevel="2" collapsed="false">
      <c r="A517" s="418"/>
      <c r="B517" s="480"/>
      <c r="C517" s="480"/>
      <c r="D517" s="480"/>
      <c r="E517" s="480"/>
      <c r="F517" s="480"/>
      <c r="G517" s="480"/>
      <c r="H517" s="480"/>
      <c r="I517" s="480"/>
      <c r="J517" s="480"/>
      <c r="K517" s="480"/>
      <c r="L517" s="480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true" customHeight="false" outlineLevel="2" collapsed="false">
      <c r="A518" s="177"/>
      <c r="B518" s="480"/>
      <c r="C518" s="480"/>
      <c r="D518" s="480"/>
      <c r="E518" s="480"/>
      <c r="F518" s="480"/>
      <c r="G518" s="480"/>
      <c r="H518" s="480"/>
      <c r="I518" s="480"/>
      <c r="J518" s="480"/>
      <c r="K518" s="480"/>
      <c r="L518" s="480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1" collapsed="true">
      <c r="A519" s="418"/>
      <c r="B519" s="480"/>
      <c r="C519" s="480"/>
      <c r="D519" s="480"/>
      <c r="E519" s="480"/>
      <c r="F519" s="480"/>
      <c r="G519" s="480"/>
      <c r="H519" s="480"/>
      <c r="I519" s="480"/>
      <c r="J519" s="480"/>
      <c r="K519" s="480"/>
      <c r="L519" s="480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418"/>
      <c r="B520" s="480"/>
      <c r="C520" s="480"/>
      <c r="D520" s="480"/>
      <c r="E520" s="480"/>
      <c r="F520" s="480"/>
      <c r="G520" s="480"/>
      <c r="H520" s="480"/>
      <c r="I520" s="480"/>
      <c r="J520" s="480"/>
      <c r="K520" s="480"/>
      <c r="L520" s="480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418"/>
      <c r="B521" s="480"/>
      <c r="C521" s="480"/>
      <c r="D521" s="480"/>
      <c r="E521" s="480"/>
      <c r="F521" s="480"/>
      <c r="G521" s="480"/>
      <c r="H521" s="480"/>
      <c r="I521" s="480"/>
      <c r="J521" s="480"/>
      <c r="K521" s="480"/>
      <c r="L521" s="480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1" collapsed="false">
      <c r="A522" s="131"/>
      <c r="B522" s="480"/>
      <c r="C522" s="480"/>
      <c r="D522" s="480"/>
      <c r="E522" s="480"/>
      <c r="F522" s="480"/>
      <c r="G522" s="480"/>
      <c r="H522" s="480"/>
      <c r="I522" s="480"/>
      <c r="J522" s="480"/>
      <c r="K522" s="480"/>
      <c r="L522" s="480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1" collapsed="false">
      <c r="A523" s="131"/>
      <c r="B523" s="480"/>
      <c r="C523" s="480"/>
      <c r="D523" s="480"/>
      <c r="E523" s="480"/>
      <c r="F523" s="480"/>
      <c r="G523" s="480"/>
      <c r="H523" s="480"/>
      <c r="I523" s="480"/>
      <c r="J523" s="480"/>
      <c r="K523" s="480"/>
      <c r="L523" s="480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18"/>
      <c r="B524" s="480"/>
      <c r="C524" s="480"/>
      <c r="D524" s="480"/>
      <c r="E524" s="480"/>
      <c r="F524" s="480"/>
      <c r="G524" s="480"/>
      <c r="H524" s="480"/>
      <c r="I524" s="480"/>
      <c r="J524" s="480"/>
      <c r="K524" s="480"/>
      <c r="L524" s="480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418"/>
      <c r="B525" s="480"/>
      <c r="C525" s="480"/>
      <c r="D525" s="480"/>
      <c r="E525" s="480"/>
      <c r="F525" s="480"/>
      <c r="G525" s="480"/>
      <c r="H525" s="480"/>
      <c r="I525" s="480"/>
      <c r="J525" s="480"/>
      <c r="K525" s="480"/>
      <c r="L525" s="480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418"/>
      <c r="B526" s="480"/>
      <c r="C526" s="480"/>
      <c r="D526" s="480"/>
      <c r="E526" s="480"/>
      <c r="F526" s="480"/>
      <c r="G526" s="480"/>
      <c r="H526" s="480"/>
      <c r="I526" s="480"/>
      <c r="J526" s="480"/>
      <c r="K526" s="480"/>
      <c r="L526" s="480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1" collapsed="false">
      <c r="A527" s="418"/>
      <c r="B527" s="480"/>
      <c r="C527" s="480"/>
      <c r="D527" s="480"/>
      <c r="E527" s="480"/>
      <c r="F527" s="480"/>
      <c r="G527" s="480"/>
      <c r="H527" s="480"/>
      <c r="I527" s="480"/>
      <c r="J527" s="480"/>
      <c r="K527" s="480"/>
      <c r="L527" s="480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0" collapsed="false">
      <c r="A528" s="131"/>
      <c r="B528" s="131"/>
      <c r="C528" s="131"/>
      <c r="D528" s="480"/>
      <c r="E528" s="480"/>
      <c r="F528" s="480"/>
      <c r="G528" s="480"/>
      <c r="H528" s="480"/>
      <c r="I528" s="480"/>
      <c r="J528" s="480"/>
      <c r="K528" s="480"/>
      <c r="L528" s="480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0" collapsed="false">
      <c r="A529" s="131"/>
      <c r="B529" s="131"/>
      <c r="C529" s="131"/>
      <c r="D529" s="480"/>
      <c r="E529" s="480"/>
      <c r="F529" s="480"/>
      <c r="G529" s="480"/>
      <c r="H529" s="480"/>
      <c r="I529" s="480"/>
      <c r="J529" s="480"/>
      <c r="K529" s="480"/>
      <c r="L529" s="480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0" collapsed="false">
      <c r="A530" s="131"/>
      <c r="B530" s="131"/>
      <c r="C530" s="131"/>
      <c r="D530" s="480"/>
      <c r="E530" s="480"/>
      <c r="F530" s="480"/>
      <c r="G530" s="480"/>
      <c r="H530" s="480"/>
      <c r="I530" s="480"/>
      <c r="J530" s="480"/>
      <c r="K530" s="480"/>
      <c r="L530" s="480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0" collapsed="false">
      <c r="A531" s="131"/>
      <c r="B531" s="131"/>
      <c r="C531" s="131"/>
      <c r="D531" s="480"/>
      <c r="E531" s="480"/>
      <c r="F531" s="480"/>
      <c r="G531" s="480"/>
      <c r="H531" s="480"/>
      <c r="I531" s="480"/>
      <c r="J531" s="480"/>
      <c r="K531" s="480"/>
      <c r="L531" s="480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0" collapsed="false">
      <c r="A532" s="131"/>
      <c r="B532" s="131"/>
      <c r="C532" s="131"/>
      <c r="D532" s="480"/>
      <c r="E532" s="480"/>
      <c r="F532" s="480"/>
      <c r="G532" s="480"/>
      <c r="H532" s="480"/>
      <c r="I532" s="480"/>
      <c r="J532" s="480"/>
      <c r="K532" s="480"/>
      <c r="L532" s="480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0" collapsed="false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0" collapsed="false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0" collapsed="false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0" collapsed="false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0" collapsed="false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0" collapsed="false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0" collapsed="false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0" collapsed="false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0" collapsed="false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0" collapsed="false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0" collapsed="false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0" collapsed="false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3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7.28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1.42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281</v>
      </c>
      <c r="B2" s="437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f aca="false">Brownsville!$B$5</f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</row>
    <row r="6" customFormat="false" ht="12.75" hidden="false" customHeight="false" outlineLevel="0" collapsed="false">
      <c r="A6" s="219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8"/>
      <c r="W7" s="438"/>
      <c r="X7" s="438"/>
      <c r="Y7" s="217" t="n">
        <f aca="false">SUM(Z7:AS7)-SUM(Z8:AS8)</f>
        <v>0</v>
      </c>
      <c r="Z7" s="218" t="n">
        <f aca="false">B10+B11</f>
        <v>4742.12</v>
      </c>
      <c r="AA7" s="218" t="n">
        <f aca="false">C10+C11</f>
        <v>4884.3836</v>
      </c>
      <c r="AB7" s="218" t="n">
        <f aca="false">D10+D11</f>
        <v>5030.915108</v>
      </c>
      <c r="AC7" s="218" t="n">
        <f aca="false">E16</f>
        <v>4731.63903724</v>
      </c>
      <c r="AD7" s="218" t="n">
        <f aca="false">F16</f>
        <v>4873.5882083572</v>
      </c>
      <c r="AE7" s="218" t="n">
        <f aca="false">G16</f>
        <v>5019.79585460792</v>
      </c>
      <c r="AF7" s="218" t="n">
        <f aca="false">H16</f>
        <v>5170.38973024616</v>
      </c>
      <c r="AG7" s="218" t="n">
        <f aca="false">I16</f>
        <v>5325.50142215354</v>
      </c>
      <c r="AH7" s="218" t="n">
        <f aca="false">J16</f>
        <v>5485.26646481815</v>
      </c>
      <c r="AI7" s="218" t="n">
        <f aca="false">K16</f>
        <v>5649.82445876269</v>
      </c>
      <c r="AJ7" s="218" t="n">
        <f aca="false">L16</f>
        <v>5819.31919252557</v>
      </c>
      <c r="AK7" s="218" t="n">
        <f aca="false">M16</f>
        <v>5993.89876830134</v>
      </c>
      <c r="AL7" s="218" t="n">
        <f aca="false">N16</f>
        <v>6173.71573135038</v>
      </c>
      <c r="AM7" s="218" t="n">
        <f aca="false">O16</f>
        <v>6358.92720329089</v>
      </c>
      <c r="AN7" s="218" t="n">
        <f aca="false">P16</f>
        <v>6549.69501938962</v>
      </c>
      <c r="AO7" s="218" t="n">
        <f aca="false">Q16</f>
        <v>6746.18586997131</v>
      </c>
      <c r="AP7" s="218" t="n">
        <f aca="false">R16</f>
        <v>6948.57144607044</v>
      </c>
      <c r="AQ7" s="218" t="n">
        <f aca="false">S16</f>
        <v>7157.02858945256</v>
      </c>
      <c r="AR7" s="218" t="n">
        <f aca="false">T16</f>
        <v>7371.73944713614</v>
      </c>
      <c r="AS7" s="218" t="n">
        <f aca="false">U16</f>
        <v>7592.89163055022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8"/>
      <c r="W8" s="1"/>
      <c r="X8" s="1"/>
      <c r="Y8" s="517" t="n">
        <v>0</v>
      </c>
      <c r="Z8" s="439" t="n">
        <f aca="false">B23+B24</f>
        <v>4742.12</v>
      </c>
      <c r="AA8" s="439" t="n">
        <f aca="false">C23+C24</f>
        <v>4884.3836</v>
      </c>
      <c r="AB8" s="439" t="n">
        <f aca="false">D23+D24</f>
        <v>5030.915108</v>
      </c>
      <c r="AC8" s="439" t="n">
        <f aca="false">E23+1/3*E24</f>
        <v>4731.63903724</v>
      </c>
      <c r="AD8" s="439" t="n">
        <f aca="false">F23+1/3*F24</f>
        <v>4873.5882083572</v>
      </c>
      <c r="AE8" s="439" t="n">
        <f aca="false">G23+1/3*G24</f>
        <v>5019.79585460792</v>
      </c>
      <c r="AF8" s="439" t="n">
        <f aca="false">H23+1/3*H24</f>
        <v>5170.38973024616</v>
      </c>
      <c r="AG8" s="439" t="n">
        <f aca="false">I23+1/3*I24</f>
        <v>5325.50142215354</v>
      </c>
      <c r="AH8" s="439" t="n">
        <f aca="false">J23+1/3*J24</f>
        <v>5485.26646481815</v>
      </c>
      <c r="AI8" s="439" t="n">
        <f aca="false">K23+1/3*K24</f>
        <v>5649.82445876269</v>
      </c>
      <c r="AJ8" s="439" t="n">
        <f aca="false">L23+1/3*L24</f>
        <v>5819.31919252557</v>
      </c>
      <c r="AK8" s="439" t="n">
        <f aca="false">M23+1/3*M24</f>
        <v>5993.89876830134</v>
      </c>
      <c r="AL8" s="439" t="n">
        <f aca="false">N23+1/3*N24</f>
        <v>6173.71573135038</v>
      </c>
      <c r="AM8" s="439" t="n">
        <f aca="false">O23+1/3*O24</f>
        <v>6358.92720329089</v>
      </c>
      <c r="AN8" s="439" t="n">
        <f aca="false">P23+1/3*P24</f>
        <v>6549.69501938962</v>
      </c>
      <c r="AO8" s="439" t="n">
        <f aca="false">Q23+1/3*Q24</f>
        <v>6746.18586997131</v>
      </c>
      <c r="AP8" s="439" t="n">
        <f aca="false">R23+1/3*R24</f>
        <v>6948.57144607044</v>
      </c>
      <c r="AQ8" s="439" t="n">
        <f aca="false">S23+1/3*S24</f>
        <v>7157.02858945256</v>
      </c>
      <c r="AR8" s="439" t="n">
        <f aca="false">T23+1/3*T24</f>
        <v>7371.73944713614</v>
      </c>
      <c r="AS8" s="439" t="n">
        <f aca="false">U23+1/3*U24</f>
        <v>7592.89163055022</v>
      </c>
      <c r="AT8" s="1"/>
      <c r="AU8" s="1"/>
      <c r="AV8" s="1"/>
      <c r="AW8" s="1"/>
      <c r="AX8" s="1"/>
      <c r="AY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Assumption'!D53*12*Assumptions!$I$9</f>
        <v>29184</v>
      </c>
      <c r="C9" s="26" t="n">
        <f aca="false">'Power Price Assumption'!E53*12*Assumptions!$I$9</f>
        <v>29184</v>
      </c>
      <c r="D9" s="26" t="n">
        <f aca="false">'Power Price Assumption'!F53*12*Assumptions!$I$9</f>
        <v>29184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8"/>
      <c r="W9" s="224" t="n">
        <f aca="false">SUM(B9:U9)</f>
        <v>87552</v>
      </c>
      <c r="X9" s="1"/>
      <c r="Y9" s="217"/>
      <c r="Z9" s="221" t="n">
        <f aca="false">Z7-Z8</f>
        <v>0</v>
      </c>
      <c r="AA9" s="221" t="n">
        <f aca="false">AA7-AA8</f>
        <v>0</v>
      </c>
      <c r="AB9" s="221" t="n">
        <f aca="false">AB7-AB8</f>
        <v>0</v>
      </c>
      <c r="AC9" s="221" t="n">
        <f aca="false">AC7-AC8</f>
        <v>0</v>
      </c>
      <c r="AD9" s="221" t="n">
        <f aca="false">AD7-AD8</f>
        <v>0</v>
      </c>
      <c r="AE9" s="221" t="n">
        <f aca="false">AE7-AE8</f>
        <v>0</v>
      </c>
      <c r="AF9" s="221" t="n">
        <f aca="false">AF7-AF8</f>
        <v>0</v>
      </c>
      <c r="AG9" s="221" t="n">
        <f aca="false">AG7-AG8</f>
        <v>0</v>
      </c>
      <c r="AH9" s="221" t="n">
        <f aca="false">AH7-AH8</f>
        <v>0</v>
      </c>
      <c r="AI9" s="221" t="n">
        <f aca="false">AI7-AI8</f>
        <v>0</v>
      </c>
      <c r="AJ9" s="221" t="n">
        <f aca="false">AJ7-AJ8</f>
        <v>0</v>
      </c>
      <c r="AK9" s="221" t="n">
        <f aca="false">AK7-AK8</f>
        <v>0</v>
      </c>
      <c r="AL9" s="221" t="n">
        <f aca="false">AL7-AL8</f>
        <v>0</v>
      </c>
      <c r="AM9" s="221" t="n">
        <f aca="false">AM7-AM8</f>
        <v>0</v>
      </c>
      <c r="AN9" s="221" t="n">
        <f aca="false">AN7-AN8</f>
        <v>0</v>
      </c>
      <c r="AO9" s="221" t="n">
        <f aca="false">AO7-AO8</f>
        <v>0</v>
      </c>
      <c r="AP9" s="221" t="n">
        <f aca="false">AP7-AP8</f>
        <v>0</v>
      </c>
      <c r="AQ9" s="221" t="n">
        <f aca="false">AQ7-AQ8</f>
        <v>0</v>
      </c>
      <c r="AR9" s="221" t="n">
        <f aca="false">AR7-AR8</f>
        <v>0</v>
      </c>
      <c r="AS9" s="221" t="n">
        <f aca="false">AS7-AS8</f>
        <v>0</v>
      </c>
      <c r="AT9" s="1"/>
      <c r="AU9" s="1"/>
      <c r="AV9" s="1"/>
      <c r="AW9" s="1"/>
      <c r="AX9" s="1"/>
      <c r="AY9" s="1"/>
    </row>
    <row r="10" customFormat="false" ht="12.75" hidden="false" customHeight="false" outlineLevel="0" collapsed="false">
      <c r="A10" s="113" t="s">
        <v>122</v>
      </c>
      <c r="B10" s="26" t="n">
        <f aca="false">Assumptions!I19*Assumptions!I17/1000*(1+Assumptions!$I$25)</f>
        <v>4124.12</v>
      </c>
      <c r="C10" s="26" t="n">
        <f aca="false">B10*(1+Assumptions!$I$25)</f>
        <v>4247.8436</v>
      </c>
      <c r="D10" s="26" t="n">
        <f aca="false">C10*(1+Assumptions!$I$25)</f>
        <v>4375.278908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8"/>
      <c r="W10" s="224" t="n">
        <f aca="false">SUM(B10:U10)</f>
        <v>12747.242508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</row>
    <row r="11" customFormat="false" ht="12.75" hidden="false" customHeight="false" outlineLevel="0" collapsed="false">
      <c r="A11" s="113" t="s">
        <v>123</v>
      </c>
      <c r="B11" s="34" t="n">
        <f aca="false">Assumptions!$I$18*Assumptions!$I$11*Assumptions!$I$8/1000*(1+Assumptions!$I$25)</f>
        <v>618</v>
      </c>
      <c r="C11" s="224" t="n">
        <f aca="false">B11*(1+Assumptions!$I$25)</f>
        <v>636.54</v>
      </c>
      <c r="D11" s="224" t="n">
        <f aca="false">C11*(1+Assumptions!$I$25)</f>
        <v>655.6362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8"/>
      <c r="W11" s="224" t="n">
        <f aca="false">SUM(B11:U11)</f>
        <v>1910.1762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Contract'!$C$41/3</f>
        <v>#VALUE!</v>
      </c>
      <c r="C12" s="34" t="e">
        <f aca="false">'Amortization of Power Contract'!$C$41/3</f>
        <v>#VALUE!</v>
      </c>
      <c r="D12" s="34" t="e">
        <f aca="false">'Amortization of Power Contract'!$C$41/3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8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8"/>
      <c r="W13" s="224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</row>
    <row r="14" customFormat="false" ht="12.75" hidden="false" customHeight="false" outlineLevel="0" collapsed="false">
      <c r="A14" s="225" t="s">
        <v>125</v>
      </c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W14" s="224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Assumption'!G53*Assumptions!$I$9*12</f>
        <v>48870.9843271501</v>
      </c>
      <c r="F15" s="26" t="n">
        <f aca="false">'Power Price Assumption'!H53*Assumptions!$I$9*12</f>
        <v>51162.7528016746</v>
      </c>
      <c r="G15" s="26" t="n">
        <f aca="false">'Power Price Assumption'!I53*Assumptions!$I$9*12</f>
        <v>52194.0624036452</v>
      </c>
      <c r="H15" s="26" t="n">
        <f aca="false">'Power Price Assumption'!J53*Assumptions!$I$9*12</f>
        <v>53246.1605566002</v>
      </c>
      <c r="I15" s="26" t="n">
        <f aca="false">'Power Price Assumption'!K53*Assumptions!$I$9*12</f>
        <v>54319.4663042982</v>
      </c>
      <c r="J15" s="26" t="n">
        <f aca="false">'Power Price Assumption'!L53*Assumptions!$I$9*12</f>
        <v>55414.4071373432</v>
      </c>
      <c r="K15" s="26" t="n">
        <f aca="false">'Power Price Assumption'!M53*Assumptions!$I$9*12</f>
        <v>56531.419163451</v>
      </c>
      <c r="L15" s="26" t="n">
        <f aca="false">'Power Price Assumption'!N53*Assumptions!$I$9*12</f>
        <v>57643.0224536355</v>
      </c>
      <c r="M15" s="26" t="n">
        <f aca="false">'Power Price Assumption'!O53*Assumptions!$I$9*12</f>
        <v>58776.48371047</v>
      </c>
      <c r="N15" s="26" t="n">
        <f aca="false">'Power Price Assumption'!P53*Assumptions!$I$9*12</f>
        <v>59932.2327372037</v>
      </c>
      <c r="O15" s="26" t="n">
        <f aca="false">'Power Price Assumption'!Q53*Assumptions!$I$9*12</f>
        <v>61110.707788505</v>
      </c>
      <c r="P15" s="26" t="n">
        <f aca="false">'Power Price Assumption'!R53*Assumptions!$I$9*12</f>
        <v>62312.355736645</v>
      </c>
      <c r="Q15" s="26" t="n">
        <f aca="false">'Power Price Assumption'!S53*Assumptions!$I$9*12</f>
        <v>63270.9780887808</v>
      </c>
      <c r="R15" s="26" t="n">
        <f aca="false">'Power Price Assumption'!T53*Assumptions!$I$9*12</f>
        <v>64244.3480267389</v>
      </c>
      <c r="S15" s="26" t="n">
        <f aca="false">'Power Price Assumption'!U53*Assumptions!$I$9*12</f>
        <v>65232.6924295264</v>
      </c>
      <c r="T15" s="26" t="n">
        <f aca="false">'Power Price Assumption'!V53*Assumptions!$I$9*12</f>
        <v>66236.2416664905</v>
      </c>
      <c r="U15" s="26" t="n">
        <f aca="false">'Power Price Assumption'!W53*Assumptions!$I$9*12</f>
        <v>67255.2296510135</v>
      </c>
      <c r="V15" s="440"/>
      <c r="W15" s="224" t="n">
        <f aca="false">SUM(B15:U15)</f>
        <v>997753.544983172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440"/>
      <c r="BA15" s="440"/>
      <c r="BB15" s="440"/>
      <c r="BC15" s="440"/>
      <c r="BD15" s="440"/>
      <c r="BE15" s="440"/>
      <c r="BF15" s="440"/>
      <c r="BG15" s="440"/>
      <c r="BH15" s="440"/>
      <c r="BI15" s="440"/>
      <c r="BJ15" s="440"/>
      <c r="BK15" s="440"/>
      <c r="BL15" s="440"/>
      <c r="BM15" s="440"/>
      <c r="BN15" s="440"/>
      <c r="BO15" s="440"/>
      <c r="BP15" s="440"/>
      <c r="BQ15" s="440"/>
      <c r="BR15" s="440"/>
      <c r="BS15" s="440"/>
      <c r="BT15" s="440"/>
      <c r="BU15" s="440"/>
      <c r="BV15" s="440"/>
      <c r="BW15" s="440"/>
      <c r="BX15" s="440"/>
      <c r="BY15" s="440"/>
      <c r="BZ15" s="440"/>
      <c r="CA15" s="440"/>
      <c r="CB15" s="440"/>
      <c r="CC15" s="440"/>
      <c r="CD15" s="440"/>
      <c r="CE15" s="440"/>
      <c r="CF15" s="440"/>
      <c r="CG15" s="440"/>
      <c r="CH15" s="440"/>
      <c r="CI15" s="440"/>
      <c r="CJ15" s="440"/>
      <c r="CK15" s="440"/>
      <c r="CL15" s="440"/>
      <c r="CM15" s="440"/>
      <c r="CN15" s="440"/>
      <c r="CO15" s="440"/>
      <c r="CP15" s="440"/>
      <c r="CQ15" s="440"/>
      <c r="CR15" s="440"/>
      <c r="CS15" s="440"/>
      <c r="CT15" s="440"/>
      <c r="CU15" s="440"/>
      <c r="CV15" s="440"/>
      <c r="CW15" s="440"/>
      <c r="CX15" s="440"/>
      <c r="CY15" s="440"/>
      <c r="CZ15" s="440"/>
      <c r="DA15" s="440"/>
      <c r="DB15" s="440"/>
      <c r="DC15" s="440"/>
      <c r="DD15" s="440"/>
      <c r="DE15" s="440"/>
      <c r="DF15" s="440"/>
      <c r="DG15" s="440"/>
      <c r="DH15" s="440"/>
      <c r="DI15" s="440"/>
      <c r="DJ15" s="440"/>
      <c r="DK15" s="440"/>
      <c r="DL15" s="440"/>
      <c r="DM15" s="440"/>
      <c r="DN15" s="440"/>
      <c r="DO15" s="440"/>
      <c r="DP15" s="440"/>
      <c r="DQ15" s="440"/>
      <c r="DR15" s="440"/>
      <c r="DS15" s="440"/>
      <c r="DT15" s="440"/>
      <c r="DU15" s="440"/>
      <c r="DV15" s="440"/>
      <c r="DW15" s="440"/>
      <c r="DX15" s="440"/>
      <c r="DY15" s="440"/>
      <c r="DZ15" s="440"/>
      <c r="EA15" s="440"/>
      <c r="EB15" s="440"/>
      <c r="EC15" s="440"/>
      <c r="ED15" s="440"/>
      <c r="EE15" s="440"/>
      <c r="EF15" s="440"/>
      <c r="EG15" s="440"/>
      <c r="EH15" s="440"/>
      <c r="EI15" s="440"/>
      <c r="EJ15" s="440"/>
      <c r="EK15" s="440"/>
      <c r="EL15" s="440"/>
      <c r="EM15" s="440"/>
      <c r="EN15" s="440"/>
      <c r="EO15" s="440"/>
      <c r="EP15" s="440"/>
      <c r="EQ15" s="440"/>
      <c r="ER15" s="440"/>
      <c r="ES15" s="440"/>
      <c r="ET15" s="440"/>
      <c r="EU15" s="440"/>
      <c r="EV15" s="440"/>
      <c r="EW15" s="440"/>
      <c r="EX15" s="440"/>
      <c r="EY15" s="440"/>
      <c r="EZ15" s="440"/>
      <c r="FA15" s="440"/>
      <c r="FB15" s="440"/>
      <c r="FC15" s="440"/>
      <c r="FD15" s="440"/>
      <c r="FE15" s="440"/>
      <c r="FF15" s="440"/>
      <c r="FG15" s="440"/>
      <c r="FH15" s="440"/>
      <c r="FI15" s="440"/>
      <c r="FJ15" s="440"/>
      <c r="FK15" s="440"/>
      <c r="FL15" s="440"/>
      <c r="FM15" s="440"/>
      <c r="FN15" s="440"/>
      <c r="FO15" s="440"/>
      <c r="FP15" s="440"/>
      <c r="FQ15" s="440"/>
      <c r="FR15" s="440"/>
      <c r="FS15" s="440"/>
      <c r="FT15" s="440"/>
      <c r="FU15" s="440"/>
      <c r="FV15" s="440"/>
      <c r="FW15" s="440"/>
      <c r="FX15" s="440"/>
      <c r="FY15" s="440"/>
      <c r="FZ15" s="440"/>
      <c r="GA15" s="440"/>
      <c r="GB15" s="440"/>
      <c r="GC15" s="440"/>
      <c r="GD15" s="440"/>
      <c r="GE15" s="440"/>
      <c r="GF15" s="440"/>
      <c r="GG15" s="440"/>
      <c r="GH15" s="440"/>
      <c r="GI15" s="440"/>
      <c r="GJ15" s="440"/>
      <c r="GK15" s="440"/>
      <c r="GL15" s="440"/>
      <c r="GM15" s="440"/>
      <c r="GN15" s="440"/>
      <c r="GO15" s="440"/>
      <c r="GP15" s="440"/>
      <c r="GQ15" s="440"/>
      <c r="GR15" s="440"/>
      <c r="GS15" s="440"/>
      <c r="GT15" s="440"/>
      <c r="GU15" s="440"/>
      <c r="GV15" s="440"/>
      <c r="GW15" s="440"/>
      <c r="GX15" s="440"/>
      <c r="GY15" s="440"/>
      <c r="GZ15" s="440"/>
      <c r="HA15" s="440"/>
      <c r="HB15" s="440"/>
      <c r="HC15" s="440"/>
      <c r="HD15" s="440"/>
      <c r="HE15" s="440"/>
      <c r="HF15" s="440"/>
      <c r="HG15" s="440"/>
      <c r="HH15" s="440"/>
      <c r="HI15" s="440"/>
      <c r="HJ15" s="440"/>
      <c r="HK15" s="440"/>
      <c r="HL15" s="440"/>
      <c r="HM15" s="440"/>
      <c r="HN15" s="440"/>
      <c r="HO15" s="440"/>
      <c r="HP15" s="440"/>
      <c r="HQ15" s="440"/>
      <c r="HR15" s="440"/>
      <c r="HS15" s="440"/>
      <c r="HT15" s="440"/>
      <c r="HU15" s="440"/>
      <c r="HV15" s="440"/>
      <c r="HW15" s="440"/>
      <c r="HX15" s="440"/>
      <c r="HY15" s="440"/>
      <c r="HZ15" s="440"/>
      <c r="IA15" s="440"/>
      <c r="IB15" s="440"/>
      <c r="IC15" s="440"/>
      <c r="ID15" s="440"/>
      <c r="IE15" s="440"/>
      <c r="IF15" s="440"/>
      <c r="IG15" s="440"/>
      <c r="IH15" s="440"/>
      <c r="II15" s="440"/>
      <c r="IJ15" s="440"/>
      <c r="IK15" s="440"/>
      <c r="IL15" s="440"/>
      <c r="IM15" s="440"/>
      <c r="IN15" s="440"/>
      <c r="IO15" s="440"/>
      <c r="IP15" s="440"/>
      <c r="IQ15" s="440"/>
      <c r="IR15" s="440"/>
      <c r="IS15" s="440"/>
      <c r="IT15" s="440"/>
      <c r="IU15" s="440"/>
      <c r="IV15" s="440"/>
      <c r="IW15" s="440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1/3*Assumptions!$I$18*Assumptions!$I$11*Assumptions!$I$8/1000*(1+Assumptions!$I$25)^(E5-2000)+Assumptions!$I$19*Assumptions!$I$17*(1+Assumptions!$I$25)^(E5-2000)/1000</f>
        <v>4731.63903724</v>
      </c>
      <c r="F16" s="34" t="n">
        <f aca="false">1/3*Assumptions!$I$18*Assumptions!$I$11*Assumptions!$I$8/1000*(1+Assumptions!$I$25)^(F5-2000)+Assumptions!$I$19*Assumptions!$I$17*(1+Assumptions!$I$25)^(F5-2000)/1000</f>
        <v>4873.5882083572</v>
      </c>
      <c r="G16" s="34" t="n">
        <f aca="false">1/3*Assumptions!$I$18*Assumptions!$I$11*Assumptions!$I$8/1000*(1+Assumptions!$I$25)^(G5-2000)+Assumptions!$I$19*Assumptions!$I$17*(1+Assumptions!$I$25)^(G5-2000)/1000</f>
        <v>5019.79585460792</v>
      </c>
      <c r="H16" s="34" t="n">
        <f aca="false">1/3*Assumptions!$I$18*Assumptions!$I$11*Assumptions!$I$8/1000*(1+Assumptions!$I$25)^(H5-2000)+Assumptions!$I$19*Assumptions!$I$17*(1+Assumptions!$I$25)^(H5-2000)/1000</f>
        <v>5170.38973024616</v>
      </c>
      <c r="I16" s="34" t="n">
        <f aca="false">1/3*Assumptions!$I$18*Assumptions!$I$11*Assumptions!$I$8/1000*(1+Assumptions!$I$25)^(I5-2000)+Assumptions!$I$19*Assumptions!$I$17*(1+Assumptions!$I$25)^(I5-2000)/1000</f>
        <v>5325.50142215354</v>
      </c>
      <c r="J16" s="34" t="n">
        <f aca="false">1/3*Assumptions!$I$18*Assumptions!$I$11*Assumptions!$I$8/1000*(1+Assumptions!$I$25)^(J5-2000)+Assumptions!$I$19*Assumptions!$I$17*(1+Assumptions!$I$25)^(J5-2000)/1000</f>
        <v>5485.26646481815</v>
      </c>
      <c r="K16" s="34" t="n">
        <f aca="false">1/3*Assumptions!$I$18*Assumptions!$I$11*Assumptions!$I$8/1000*(1+Assumptions!$I$25)^(K5-2000)+Assumptions!$I$19*Assumptions!$I$17*(1+Assumptions!$I$25)^(K5-2000)/1000</f>
        <v>5649.82445876269</v>
      </c>
      <c r="L16" s="34" t="n">
        <f aca="false">1/3*Assumptions!$I$18*Assumptions!$I$11*Assumptions!$I$8/1000*(1+Assumptions!$I$25)^(L5-2000)+Assumptions!$I$19*Assumptions!$I$17*(1+Assumptions!$I$25)^(L5-2000)/1000</f>
        <v>5819.31919252557</v>
      </c>
      <c r="M16" s="34" t="n">
        <f aca="false">1/3*Assumptions!$I$18*Assumptions!$I$11*Assumptions!$I$8/1000*(1+Assumptions!$I$25)^(M5-2000)+Assumptions!$I$19*Assumptions!$I$17*(1+Assumptions!$I$25)^(M5-2000)/1000</f>
        <v>5993.89876830134</v>
      </c>
      <c r="N16" s="34" t="n">
        <f aca="false">1/3*Assumptions!$I$18*Assumptions!$I$11*Assumptions!$I$8/1000*(1+Assumptions!$I$25)^(N5-2000)+Assumptions!$I$19*Assumptions!$I$17*(1+Assumptions!$I$25)^(N5-2000)/1000</f>
        <v>6173.71573135038</v>
      </c>
      <c r="O16" s="34" t="n">
        <f aca="false">1/3*Assumptions!$I$18*Assumptions!$I$11*Assumptions!$I$8/1000*(1+Assumptions!$I$25)^(O5-2000)+Assumptions!$I$19*Assumptions!$I$17*(1+Assumptions!$I$25)^(O5-2000)/1000</f>
        <v>6358.92720329089</v>
      </c>
      <c r="P16" s="34" t="n">
        <f aca="false">1/3*Assumptions!$I$18*Assumptions!$I$11*Assumptions!$I$8/1000*(1+Assumptions!$I$25)^(P5-2000)+Assumptions!$I$19*Assumptions!$I$17*(1+Assumptions!$I$25)^(P5-2000)/1000</f>
        <v>6549.69501938962</v>
      </c>
      <c r="Q16" s="34" t="n">
        <f aca="false">1/3*Assumptions!$I$18*Assumptions!$I$11*Assumptions!$I$8/1000*(1+Assumptions!$I$25)^(Q5-2000)+Assumptions!$I$19*Assumptions!$I$17*(1+Assumptions!$I$25)^(Q5-2000)/1000</f>
        <v>6746.18586997131</v>
      </c>
      <c r="R16" s="34" t="n">
        <f aca="false">1/3*Assumptions!$I$18*Assumptions!$I$11*Assumptions!$I$8/1000*(1+Assumptions!$I$25)^(R5-2000)+Assumptions!$I$19*Assumptions!$I$17*(1+Assumptions!$I$25)^(R5-2000)/1000</f>
        <v>6948.57144607044</v>
      </c>
      <c r="S16" s="34" t="n">
        <f aca="false">1/3*Assumptions!$I$18*Assumptions!$I$11*Assumptions!$I$8/1000*(1+Assumptions!$I$25)^(S5-2000)+Assumptions!$I$19*Assumptions!$I$17*(1+Assumptions!$I$25)^(S5-2000)/1000</f>
        <v>7157.02858945256</v>
      </c>
      <c r="T16" s="34" t="n">
        <f aca="false">1/3*Assumptions!$I$18*Assumptions!$I$11*Assumptions!$I$8/1000*(1+Assumptions!$I$25)^(T5-2000)+Assumptions!$I$19*Assumptions!$I$17*(1+Assumptions!$I$25)^(T5-2000)/1000</f>
        <v>7371.73944713614</v>
      </c>
      <c r="U16" s="34" t="n">
        <f aca="false">1/3*Assumptions!$I$18*Assumptions!$I$11*Assumptions!$I$8/1000*(1+Assumptions!$I$25)^(U5-2000)+Assumptions!$I$19*Assumptions!$I$17*(1+Assumptions!$I$25)^(U5-2000)/1000</f>
        <v>7592.89163055022</v>
      </c>
      <c r="V16" s="440"/>
      <c r="W16" s="224" t="n">
        <f aca="false">SUM(B16:U16)</f>
        <v>102967.978074224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440"/>
      <c r="BA16" s="440"/>
      <c r="BB16" s="440"/>
      <c r="BC16" s="440"/>
      <c r="BD16" s="440"/>
      <c r="BE16" s="440"/>
      <c r="BF16" s="440"/>
      <c r="BG16" s="440"/>
      <c r="BH16" s="440"/>
      <c r="BI16" s="440"/>
      <c r="BJ16" s="440"/>
      <c r="BK16" s="440"/>
      <c r="BL16" s="440"/>
      <c r="BM16" s="440"/>
      <c r="BN16" s="440"/>
      <c r="BO16" s="440"/>
      <c r="BP16" s="440"/>
      <c r="BQ16" s="440"/>
      <c r="BR16" s="440"/>
      <c r="BS16" s="440"/>
      <c r="BT16" s="440"/>
      <c r="BU16" s="440"/>
      <c r="BV16" s="440"/>
      <c r="BW16" s="440"/>
      <c r="BX16" s="440"/>
      <c r="BY16" s="440"/>
      <c r="BZ16" s="440"/>
      <c r="CA16" s="440"/>
      <c r="CB16" s="440"/>
      <c r="CC16" s="440"/>
      <c r="CD16" s="440"/>
      <c r="CE16" s="440"/>
      <c r="CF16" s="440"/>
      <c r="CG16" s="440"/>
      <c r="CH16" s="440"/>
      <c r="CI16" s="440"/>
      <c r="CJ16" s="440"/>
      <c r="CK16" s="440"/>
      <c r="CL16" s="440"/>
      <c r="CM16" s="440"/>
      <c r="CN16" s="440"/>
      <c r="CO16" s="440"/>
      <c r="CP16" s="440"/>
      <c r="CQ16" s="440"/>
      <c r="CR16" s="440"/>
      <c r="CS16" s="440"/>
      <c r="CT16" s="440"/>
      <c r="CU16" s="440"/>
      <c r="CV16" s="440"/>
      <c r="CW16" s="440"/>
      <c r="CX16" s="440"/>
      <c r="CY16" s="440"/>
      <c r="CZ16" s="440"/>
      <c r="DA16" s="440"/>
      <c r="DB16" s="440"/>
      <c r="DC16" s="440"/>
      <c r="DD16" s="440"/>
      <c r="DE16" s="440"/>
      <c r="DF16" s="440"/>
      <c r="DG16" s="440"/>
      <c r="DH16" s="440"/>
      <c r="DI16" s="440"/>
      <c r="DJ16" s="440"/>
      <c r="DK16" s="440"/>
      <c r="DL16" s="440"/>
      <c r="DM16" s="440"/>
      <c r="DN16" s="440"/>
      <c r="DO16" s="440"/>
      <c r="DP16" s="440"/>
      <c r="DQ16" s="440"/>
      <c r="DR16" s="440"/>
      <c r="DS16" s="440"/>
      <c r="DT16" s="440"/>
      <c r="DU16" s="440"/>
      <c r="DV16" s="440"/>
      <c r="DW16" s="440"/>
      <c r="DX16" s="440"/>
      <c r="DY16" s="440"/>
      <c r="DZ16" s="440"/>
      <c r="EA16" s="440"/>
      <c r="EB16" s="440"/>
      <c r="EC16" s="440"/>
      <c r="ED16" s="440"/>
      <c r="EE16" s="440"/>
      <c r="EF16" s="440"/>
      <c r="EG16" s="440"/>
      <c r="EH16" s="440"/>
      <c r="EI16" s="440"/>
      <c r="EJ16" s="440"/>
      <c r="EK16" s="440"/>
      <c r="EL16" s="440"/>
      <c r="EM16" s="440"/>
      <c r="EN16" s="440"/>
      <c r="EO16" s="440"/>
      <c r="EP16" s="440"/>
      <c r="EQ16" s="440"/>
      <c r="ER16" s="440"/>
      <c r="ES16" s="440"/>
      <c r="ET16" s="440"/>
      <c r="EU16" s="440"/>
      <c r="EV16" s="440"/>
      <c r="EW16" s="440"/>
      <c r="EX16" s="440"/>
      <c r="EY16" s="440"/>
      <c r="EZ16" s="440"/>
      <c r="FA16" s="440"/>
      <c r="FB16" s="440"/>
      <c r="FC16" s="440"/>
      <c r="FD16" s="440"/>
      <c r="FE16" s="440"/>
      <c r="FF16" s="440"/>
      <c r="FG16" s="440"/>
      <c r="FH16" s="440"/>
      <c r="FI16" s="440"/>
      <c r="FJ16" s="440"/>
      <c r="FK16" s="440"/>
      <c r="FL16" s="440"/>
      <c r="FM16" s="440"/>
      <c r="FN16" s="440"/>
      <c r="FO16" s="440"/>
      <c r="FP16" s="440"/>
      <c r="FQ16" s="440"/>
      <c r="FR16" s="440"/>
      <c r="FS16" s="440"/>
      <c r="FT16" s="440"/>
      <c r="FU16" s="440"/>
      <c r="FV16" s="440"/>
      <c r="FW16" s="440"/>
      <c r="FX16" s="440"/>
      <c r="FY16" s="440"/>
      <c r="FZ16" s="440"/>
      <c r="GA16" s="440"/>
      <c r="GB16" s="440"/>
      <c r="GC16" s="440"/>
      <c r="GD16" s="440"/>
      <c r="GE16" s="440"/>
      <c r="GF16" s="440"/>
      <c r="GG16" s="440"/>
      <c r="GH16" s="440"/>
      <c r="GI16" s="440"/>
      <c r="GJ16" s="440"/>
      <c r="GK16" s="440"/>
      <c r="GL16" s="440"/>
      <c r="GM16" s="440"/>
      <c r="GN16" s="440"/>
      <c r="GO16" s="440"/>
      <c r="GP16" s="440"/>
      <c r="GQ16" s="440"/>
      <c r="GR16" s="440"/>
      <c r="GS16" s="440"/>
      <c r="GT16" s="440"/>
      <c r="GU16" s="440"/>
      <c r="GV16" s="440"/>
      <c r="GW16" s="440"/>
      <c r="GX16" s="440"/>
      <c r="GY16" s="440"/>
      <c r="GZ16" s="440"/>
      <c r="HA16" s="440"/>
      <c r="HB16" s="440"/>
      <c r="HC16" s="440"/>
      <c r="HD16" s="440"/>
      <c r="HE16" s="440"/>
      <c r="HF16" s="440"/>
      <c r="HG16" s="440"/>
      <c r="HH16" s="440"/>
      <c r="HI16" s="440"/>
      <c r="HJ16" s="440"/>
      <c r="HK16" s="440"/>
      <c r="HL16" s="440"/>
      <c r="HM16" s="440"/>
      <c r="HN16" s="440"/>
      <c r="HO16" s="440"/>
      <c r="HP16" s="440"/>
      <c r="HQ16" s="440"/>
      <c r="HR16" s="440"/>
      <c r="HS16" s="440"/>
      <c r="HT16" s="440"/>
      <c r="HU16" s="440"/>
      <c r="HV16" s="440"/>
      <c r="HW16" s="440"/>
      <c r="HX16" s="440"/>
      <c r="HY16" s="440"/>
      <c r="HZ16" s="440"/>
      <c r="IA16" s="440"/>
      <c r="IB16" s="440"/>
      <c r="IC16" s="440"/>
      <c r="ID16" s="440"/>
      <c r="IE16" s="440"/>
      <c r="IF16" s="440"/>
      <c r="IG16" s="440"/>
      <c r="IH16" s="440"/>
      <c r="II16" s="440"/>
      <c r="IJ16" s="440"/>
      <c r="IK16" s="440"/>
      <c r="IL16" s="440"/>
      <c r="IM16" s="440"/>
      <c r="IN16" s="440"/>
      <c r="IO16" s="440"/>
      <c r="IP16" s="440"/>
      <c r="IQ16" s="440"/>
      <c r="IR16" s="440"/>
      <c r="IS16" s="440"/>
      <c r="IT16" s="440"/>
      <c r="IU16" s="440"/>
      <c r="IV16" s="440"/>
      <c r="IW16" s="440"/>
    </row>
    <row r="17" customFormat="false" ht="12" hidden="false" customHeight="true" outlineLevel="0" collapsed="false">
      <c r="A17" s="113"/>
      <c r="B17" s="440"/>
      <c r="C17" s="440"/>
      <c r="D17" s="440"/>
      <c r="E17" s="440"/>
      <c r="F17" s="440"/>
      <c r="G17" s="440"/>
      <c r="H17" s="440"/>
      <c r="I17" s="440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224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440"/>
      <c r="BA17" s="440"/>
      <c r="BB17" s="440"/>
      <c r="BC17" s="440"/>
      <c r="BD17" s="440"/>
      <c r="BE17" s="440"/>
      <c r="BF17" s="440"/>
      <c r="BG17" s="440"/>
      <c r="BH17" s="440"/>
      <c r="BI17" s="440"/>
      <c r="BJ17" s="440"/>
      <c r="BK17" s="440"/>
      <c r="BL17" s="440"/>
      <c r="BM17" s="440"/>
      <c r="BN17" s="440"/>
      <c r="BO17" s="440"/>
      <c r="BP17" s="440"/>
      <c r="BQ17" s="440"/>
      <c r="BR17" s="440"/>
      <c r="BS17" s="440"/>
      <c r="BT17" s="440"/>
      <c r="BU17" s="440"/>
      <c r="BV17" s="440"/>
      <c r="BW17" s="440"/>
      <c r="BX17" s="440"/>
      <c r="BY17" s="440"/>
      <c r="BZ17" s="440"/>
      <c r="CA17" s="440"/>
      <c r="CB17" s="440"/>
      <c r="CC17" s="440"/>
      <c r="CD17" s="440"/>
      <c r="CE17" s="440"/>
      <c r="CF17" s="440"/>
      <c r="CG17" s="440"/>
      <c r="CH17" s="440"/>
      <c r="CI17" s="440"/>
      <c r="CJ17" s="440"/>
      <c r="CK17" s="440"/>
      <c r="CL17" s="440"/>
      <c r="CM17" s="440"/>
      <c r="CN17" s="440"/>
      <c r="CO17" s="440"/>
      <c r="CP17" s="440"/>
      <c r="CQ17" s="440"/>
      <c r="CR17" s="440"/>
      <c r="CS17" s="440"/>
      <c r="CT17" s="440"/>
      <c r="CU17" s="440"/>
      <c r="CV17" s="440"/>
      <c r="CW17" s="440"/>
      <c r="CX17" s="440"/>
      <c r="CY17" s="440"/>
      <c r="CZ17" s="440"/>
      <c r="DA17" s="440"/>
      <c r="DB17" s="440"/>
      <c r="DC17" s="440"/>
      <c r="DD17" s="440"/>
      <c r="DE17" s="440"/>
      <c r="DF17" s="440"/>
      <c r="DG17" s="440"/>
      <c r="DH17" s="440"/>
      <c r="DI17" s="440"/>
      <c r="DJ17" s="440"/>
      <c r="DK17" s="440"/>
      <c r="DL17" s="440"/>
      <c r="DM17" s="440"/>
      <c r="DN17" s="440"/>
      <c r="DO17" s="440"/>
      <c r="DP17" s="440"/>
      <c r="DQ17" s="440"/>
      <c r="DR17" s="440"/>
      <c r="DS17" s="440"/>
      <c r="DT17" s="440"/>
      <c r="DU17" s="440"/>
      <c r="DV17" s="440"/>
      <c r="DW17" s="440"/>
      <c r="DX17" s="440"/>
      <c r="DY17" s="440"/>
      <c r="DZ17" s="440"/>
      <c r="EA17" s="440"/>
      <c r="EB17" s="440"/>
      <c r="EC17" s="440"/>
      <c r="ED17" s="440"/>
      <c r="EE17" s="440"/>
      <c r="EF17" s="440"/>
      <c r="EG17" s="440"/>
      <c r="EH17" s="440"/>
      <c r="EI17" s="440"/>
      <c r="EJ17" s="440"/>
      <c r="EK17" s="440"/>
      <c r="EL17" s="440"/>
      <c r="EM17" s="440"/>
      <c r="EN17" s="440"/>
      <c r="EO17" s="440"/>
      <c r="EP17" s="440"/>
      <c r="EQ17" s="440"/>
      <c r="ER17" s="440"/>
      <c r="ES17" s="440"/>
      <c r="ET17" s="440"/>
      <c r="EU17" s="440"/>
      <c r="EV17" s="440"/>
      <c r="EW17" s="440"/>
      <c r="EX17" s="440"/>
      <c r="EY17" s="440"/>
      <c r="EZ17" s="440"/>
      <c r="FA17" s="440"/>
      <c r="FB17" s="440"/>
      <c r="FC17" s="440"/>
      <c r="FD17" s="440"/>
      <c r="FE17" s="440"/>
      <c r="FF17" s="440"/>
      <c r="FG17" s="440"/>
      <c r="FH17" s="440"/>
      <c r="FI17" s="440"/>
      <c r="FJ17" s="440"/>
      <c r="FK17" s="440"/>
      <c r="FL17" s="440"/>
      <c r="FM17" s="440"/>
      <c r="FN17" s="440"/>
      <c r="FO17" s="440"/>
      <c r="FP17" s="440"/>
      <c r="FQ17" s="440"/>
      <c r="FR17" s="440"/>
      <c r="FS17" s="440"/>
      <c r="FT17" s="440"/>
      <c r="FU17" s="440"/>
      <c r="FV17" s="440"/>
      <c r="FW17" s="440"/>
      <c r="FX17" s="440"/>
      <c r="FY17" s="440"/>
      <c r="FZ17" s="440"/>
      <c r="GA17" s="440"/>
      <c r="GB17" s="440"/>
      <c r="GC17" s="440"/>
      <c r="GD17" s="440"/>
      <c r="GE17" s="440"/>
      <c r="GF17" s="440"/>
      <c r="GG17" s="440"/>
      <c r="GH17" s="440"/>
      <c r="GI17" s="440"/>
      <c r="GJ17" s="440"/>
      <c r="GK17" s="440"/>
      <c r="GL17" s="440"/>
      <c r="GM17" s="440"/>
      <c r="GN17" s="440"/>
      <c r="GO17" s="440"/>
      <c r="GP17" s="440"/>
      <c r="GQ17" s="440"/>
      <c r="GR17" s="440"/>
      <c r="GS17" s="440"/>
      <c r="GT17" s="440"/>
      <c r="GU17" s="440"/>
      <c r="GV17" s="440"/>
      <c r="GW17" s="440"/>
      <c r="GX17" s="440"/>
      <c r="GY17" s="440"/>
      <c r="GZ17" s="440"/>
      <c r="HA17" s="440"/>
      <c r="HB17" s="440"/>
      <c r="HC17" s="440"/>
      <c r="HD17" s="440"/>
      <c r="HE17" s="440"/>
      <c r="HF17" s="440"/>
      <c r="HG17" s="440"/>
      <c r="HH17" s="440"/>
      <c r="HI17" s="440"/>
      <c r="HJ17" s="440"/>
      <c r="HK17" s="440"/>
      <c r="HL17" s="440"/>
      <c r="HM17" s="440"/>
      <c r="HN17" s="440"/>
      <c r="HO17" s="440"/>
      <c r="HP17" s="440"/>
      <c r="HQ17" s="440"/>
      <c r="HR17" s="440"/>
      <c r="HS17" s="440"/>
      <c r="HT17" s="440"/>
      <c r="HU17" s="440"/>
      <c r="HV17" s="440"/>
      <c r="HW17" s="440"/>
      <c r="HX17" s="440"/>
      <c r="HY17" s="440"/>
      <c r="HZ17" s="440"/>
      <c r="IA17" s="440"/>
      <c r="IB17" s="440"/>
      <c r="IC17" s="440"/>
      <c r="ID17" s="440"/>
      <c r="IE17" s="440"/>
      <c r="IF17" s="440"/>
      <c r="IG17" s="440"/>
      <c r="IH17" s="440"/>
      <c r="II17" s="440"/>
      <c r="IJ17" s="440"/>
      <c r="IK17" s="440"/>
      <c r="IL17" s="440"/>
      <c r="IM17" s="440"/>
      <c r="IN17" s="440"/>
      <c r="IO17" s="440"/>
      <c r="IP17" s="440"/>
      <c r="IQ17" s="440"/>
      <c r="IR17" s="440"/>
      <c r="IS17" s="440"/>
      <c r="IT17" s="440"/>
      <c r="IU17" s="440"/>
      <c r="IV17" s="440"/>
      <c r="IW17" s="440"/>
    </row>
    <row r="18" customFormat="false" ht="12" hidden="false" customHeight="true" outlineLevel="0" collapsed="false">
      <c r="A18" s="113" t="s">
        <v>127</v>
      </c>
      <c r="B18" s="385" t="n">
        <f aca="false">(SUM(B9:B11)-SUM(B22:B28))*'Summary Output'!$B$29/4</f>
        <v>331.116532167961</v>
      </c>
      <c r="C18" s="385" t="n">
        <f aca="false">(SUM(C9:C11)-SUM(C22:C28))*'Summary Output'!$B$29/4</f>
        <v>331.168175416855</v>
      </c>
      <c r="D18" s="385" t="n">
        <f aca="false">(SUM(D9:D11)-SUM(D22:D28))*'Summary Output'!$B$29/4</f>
        <v>330.286249199573</v>
      </c>
      <c r="E18" s="385" t="n">
        <f aca="false">(SUM(E9:E16)-SUM(E22:E28))*'Summary Output'!$B$29/4</f>
        <v>569.839512735148</v>
      </c>
      <c r="F18" s="385" t="n">
        <f aca="false">(SUM(F9:F16)-SUM(F22:F28))*'Summary Output'!$B$29/4</f>
        <v>597.38606344629</v>
      </c>
      <c r="G18" s="385" t="n">
        <f aca="false">(SUM(G9:G16)-SUM(G22:G28))*'Summary Output'!$B$29/4</f>
        <v>609.144649093896</v>
      </c>
      <c r="H18" s="385" t="n">
        <f aca="false">(SUM(H9:H16)-SUM(H22:H28))*'Summary Output'!$B$29/4</f>
        <v>621.288758097495</v>
      </c>
      <c r="I18" s="385" t="n">
        <f aca="false">(SUM(I9:I16)-SUM(I22:I28))*'Summary Output'!$B$29/4</f>
        <v>633.667748498132</v>
      </c>
      <c r="J18" s="385" t="n">
        <f aca="false">(SUM(J9:J16)-SUM(J22:J28))*'Summary Output'!$B$29/4</f>
        <v>646.286057522239</v>
      </c>
      <c r="K18" s="385" t="n">
        <f aca="false">(SUM(K9:K16)-SUM(K22:K28))*'Summary Output'!$B$29/4</f>
        <v>659.148202917962</v>
      </c>
      <c r="L18" s="385" t="n">
        <f aca="false">(SUM(L9:L16)-SUM(L22:L28))*'Summary Output'!$B$29/4</f>
        <v>671.909723966726</v>
      </c>
      <c r="M18" s="385" t="n">
        <f aca="false">(SUM(M9:M16)-SUM(M22:M28))*'Summary Output'!$B$29/4</f>
        <v>684.910463996257</v>
      </c>
      <c r="N18" s="385" t="n">
        <f aca="false">(SUM(N9:N16)-SUM(N22:N28))*'Summary Output'!$B$29/4</f>
        <v>698.154775379102</v>
      </c>
      <c r="O18" s="385" t="n">
        <f aca="false">(SUM(O9:O16)-SUM(O22:O28))*'Summary Output'!$B$29/4</f>
        <v>711.647085525502</v>
      </c>
      <c r="P18" s="385" t="n">
        <f aca="false">(SUM(P9:P16)-SUM(P22:P28))*'Summary Output'!$B$29/4</f>
        <v>725.391898042541</v>
      </c>
      <c r="Q18" s="385" t="n">
        <f aca="false">(SUM(Q9:Q16)-SUM(Q22:Q28))*'Summary Output'!$B$29/4</f>
        <v>736.060617004485</v>
      </c>
      <c r="R18" s="385" t="n">
        <f aca="false">(SUM(R9:R16)-SUM(R22:R28))*'Summary Output'!$B$29/4</f>
        <v>746.874258976014</v>
      </c>
      <c r="S18" s="385" t="n">
        <f aca="false">(SUM(S9:S16)-SUM(S22:S28))*'Summary Output'!$B$29/4</f>
        <v>757.834477290324</v>
      </c>
      <c r="T18" s="385" t="n">
        <f aca="false">(SUM(T9:T16)-SUM(T22:T28))*'Summary Output'!$B$29/4</f>
        <v>768.942933430224</v>
      </c>
      <c r="U18" s="385" t="n">
        <f aca="false">(SUM(U9:U16)-SUM(U22:U28))*'Summary Output'!$B$29/4</f>
        <v>780.201296634946</v>
      </c>
      <c r="V18" s="440"/>
      <c r="W18" s="224" t="n">
        <f aca="false">SUM(B18:U18)</f>
        <v>12611.2594793417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440"/>
      <c r="BA18" s="440"/>
      <c r="BB18" s="440"/>
      <c r="BC18" s="440"/>
      <c r="BD18" s="440"/>
      <c r="BE18" s="440"/>
      <c r="BF18" s="440"/>
      <c r="BG18" s="440"/>
      <c r="BH18" s="440"/>
      <c r="BI18" s="440"/>
      <c r="BJ18" s="440"/>
      <c r="BK18" s="440"/>
      <c r="BL18" s="440"/>
      <c r="BM18" s="440"/>
      <c r="BN18" s="440"/>
      <c r="BO18" s="440"/>
      <c r="BP18" s="440"/>
      <c r="BQ18" s="440"/>
      <c r="BR18" s="440"/>
      <c r="BS18" s="440"/>
      <c r="BT18" s="440"/>
      <c r="BU18" s="440"/>
      <c r="BV18" s="440"/>
      <c r="BW18" s="440"/>
      <c r="BX18" s="440"/>
      <c r="BY18" s="440"/>
      <c r="BZ18" s="440"/>
      <c r="CA18" s="440"/>
      <c r="CB18" s="440"/>
      <c r="CC18" s="440"/>
      <c r="CD18" s="440"/>
      <c r="CE18" s="440"/>
      <c r="CF18" s="440"/>
      <c r="CG18" s="440"/>
      <c r="CH18" s="440"/>
      <c r="CI18" s="440"/>
      <c r="CJ18" s="440"/>
      <c r="CK18" s="440"/>
      <c r="CL18" s="440"/>
      <c r="CM18" s="440"/>
      <c r="CN18" s="440"/>
      <c r="CO18" s="440"/>
      <c r="CP18" s="440"/>
      <c r="CQ18" s="440"/>
      <c r="CR18" s="440"/>
      <c r="CS18" s="440"/>
      <c r="CT18" s="440"/>
      <c r="CU18" s="440"/>
      <c r="CV18" s="440"/>
      <c r="CW18" s="440"/>
      <c r="CX18" s="440"/>
      <c r="CY18" s="440"/>
      <c r="CZ18" s="440"/>
      <c r="DA18" s="440"/>
      <c r="DB18" s="440"/>
      <c r="DC18" s="440"/>
      <c r="DD18" s="440"/>
      <c r="DE18" s="440"/>
      <c r="DF18" s="440"/>
      <c r="DG18" s="440"/>
      <c r="DH18" s="440"/>
      <c r="DI18" s="440"/>
      <c r="DJ18" s="440"/>
      <c r="DK18" s="440"/>
      <c r="DL18" s="440"/>
      <c r="DM18" s="440"/>
      <c r="DN18" s="440"/>
      <c r="DO18" s="440"/>
      <c r="DP18" s="440"/>
      <c r="DQ18" s="440"/>
      <c r="DR18" s="440"/>
      <c r="DS18" s="440"/>
      <c r="DT18" s="440"/>
      <c r="DU18" s="440"/>
      <c r="DV18" s="440"/>
      <c r="DW18" s="440"/>
      <c r="DX18" s="440"/>
      <c r="DY18" s="440"/>
      <c r="DZ18" s="440"/>
      <c r="EA18" s="440"/>
      <c r="EB18" s="440"/>
      <c r="EC18" s="440"/>
      <c r="ED18" s="440"/>
      <c r="EE18" s="440"/>
      <c r="EF18" s="440"/>
      <c r="EG18" s="440"/>
      <c r="EH18" s="440"/>
      <c r="EI18" s="440"/>
      <c r="EJ18" s="440"/>
      <c r="EK18" s="440"/>
      <c r="EL18" s="440"/>
      <c r="EM18" s="440"/>
      <c r="EN18" s="440"/>
      <c r="EO18" s="440"/>
      <c r="EP18" s="440"/>
      <c r="EQ18" s="440"/>
      <c r="ER18" s="440"/>
      <c r="ES18" s="440"/>
      <c r="ET18" s="440"/>
      <c r="EU18" s="440"/>
      <c r="EV18" s="440"/>
      <c r="EW18" s="440"/>
      <c r="EX18" s="440"/>
      <c r="EY18" s="440"/>
      <c r="EZ18" s="440"/>
      <c r="FA18" s="440"/>
      <c r="FB18" s="440"/>
      <c r="FC18" s="440"/>
      <c r="FD18" s="440"/>
      <c r="FE18" s="440"/>
      <c r="FF18" s="440"/>
      <c r="FG18" s="440"/>
      <c r="FH18" s="440"/>
      <c r="FI18" s="440"/>
      <c r="FJ18" s="440"/>
      <c r="FK18" s="440"/>
      <c r="FL18" s="440"/>
      <c r="FM18" s="440"/>
      <c r="FN18" s="440"/>
      <c r="FO18" s="440"/>
      <c r="FP18" s="440"/>
      <c r="FQ18" s="440"/>
      <c r="FR18" s="440"/>
      <c r="FS18" s="440"/>
      <c r="FT18" s="440"/>
      <c r="FU18" s="440"/>
      <c r="FV18" s="440"/>
      <c r="FW18" s="440"/>
      <c r="FX18" s="440"/>
      <c r="FY18" s="440"/>
      <c r="FZ18" s="440"/>
      <c r="GA18" s="440"/>
      <c r="GB18" s="440"/>
      <c r="GC18" s="440"/>
      <c r="GD18" s="440"/>
      <c r="GE18" s="440"/>
      <c r="GF18" s="440"/>
      <c r="GG18" s="440"/>
      <c r="GH18" s="440"/>
      <c r="GI18" s="440"/>
      <c r="GJ18" s="440"/>
      <c r="GK18" s="440"/>
      <c r="GL18" s="440"/>
      <c r="GM18" s="440"/>
      <c r="GN18" s="440"/>
      <c r="GO18" s="440"/>
      <c r="GP18" s="440"/>
      <c r="GQ18" s="440"/>
      <c r="GR18" s="440"/>
      <c r="GS18" s="440"/>
      <c r="GT18" s="440"/>
      <c r="GU18" s="440"/>
      <c r="GV18" s="440"/>
      <c r="GW18" s="440"/>
      <c r="GX18" s="440"/>
      <c r="GY18" s="440"/>
      <c r="GZ18" s="440"/>
      <c r="HA18" s="440"/>
      <c r="HB18" s="440"/>
      <c r="HC18" s="440"/>
      <c r="HD18" s="440"/>
      <c r="HE18" s="440"/>
      <c r="HF18" s="440"/>
      <c r="HG18" s="440"/>
      <c r="HH18" s="440"/>
      <c r="HI18" s="440"/>
      <c r="HJ18" s="440"/>
      <c r="HK18" s="440"/>
      <c r="HL18" s="440"/>
      <c r="HM18" s="440"/>
      <c r="HN18" s="440"/>
      <c r="HO18" s="440"/>
      <c r="HP18" s="440"/>
      <c r="HQ18" s="440"/>
      <c r="HR18" s="440"/>
      <c r="HS18" s="440"/>
      <c r="HT18" s="440"/>
      <c r="HU18" s="440"/>
      <c r="HV18" s="440"/>
      <c r="HW18" s="440"/>
      <c r="HX18" s="440"/>
      <c r="HY18" s="440"/>
      <c r="HZ18" s="440"/>
      <c r="IA18" s="440"/>
      <c r="IB18" s="440"/>
      <c r="IC18" s="440"/>
      <c r="ID18" s="440"/>
      <c r="IE18" s="440"/>
      <c r="IF18" s="440"/>
      <c r="IG18" s="440"/>
      <c r="IH18" s="440"/>
      <c r="II18" s="440"/>
      <c r="IJ18" s="440"/>
      <c r="IK18" s="440"/>
      <c r="IL18" s="440"/>
      <c r="IM18" s="440"/>
      <c r="IN18" s="440"/>
      <c r="IO18" s="440"/>
      <c r="IP18" s="440"/>
      <c r="IQ18" s="440"/>
      <c r="IR18" s="440"/>
      <c r="IS18" s="440"/>
      <c r="IT18" s="440"/>
      <c r="IU18" s="440"/>
      <c r="IV18" s="440"/>
      <c r="IW18" s="440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54172.4628771253</v>
      </c>
      <c r="F19" s="26" t="n">
        <f aca="false">SUM(F9:F18)</f>
        <v>56633.7270734781</v>
      </c>
      <c r="G19" s="26" t="n">
        <f aca="false">SUM(G9:G18)</f>
        <v>57823.002907347</v>
      </c>
      <c r="H19" s="26" t="n">
        <f aca="false">SUM(H9:H18)</f>
        <v>59037.8390449438</v>
      </c>
      <c r="I19" s="26" t="n">
        <f aca="false">SUM(I9:I18)</f>
        <v>60278.6354749499</v>
      </c>
      <c r="J19" s="26" t="n">
        <f aca="false">SUM(J9:J18)</f>
        <v>61545.9596596836</v>
      </c>
      <c r="K19" s="26" t="n">
        <f aca="false">SUM(K9:K18)</f>
        <v>62840.3918251317</v>
      </c>
      <c r="L19" s="26" t="n">
        <f aca="false">SUM(L9:L18)</f>
        <v>64134.2513701278</v>
      </c>
      <c r="M19" s="26" t="n">
        <f aca="false">SUM(M9:M18)</f>
        <v>65455.2929427676</v>
      </c>
      <c r="N19" s="26" t="n">
        <f aca="false">SUM(N9:N18)</f>
        <v>66804.1032439332</v>
      </c>
      <c r="O19" s="26" t="n">
        <f aca="false">SUM(O9:O18)</f>
        <v>68181.2820773214</v>
      </c>
      <c r="P19" s="26" t="n">
        <f aca="false">SUM(P9:P18)</f>
        <v>69587.4426540772</v>
      </c>
      <c r="Q19" s="26" t="n">
        <f aca="false">SUM(Q9:Q18)</f>
        <v>70753.2245757566</v>
      </c>
      <c r="R19" s="26" t="n">
        <f aca="false">SUM(R9:R18)</f>
        <v>71939.7937317853</v>
      </c>
      <c r="S19" s="26" t="n">
        <f aca="false">SUM(S9:S18)</f>
        <v>73147.5554962693</v>
      </c>
      <c r="T19" s="26" t="n">
        <f aca="false">SUM(T9:T18)</f>
        <v>74376.9240470568</v>
      </c>
      <c r="U19" s="26" t="n">
        <f aca="false">SUM(U9:U18)</f>
        <v>75628.3225781986</v>
      </c>
      <c r="V19" s="440"/>
      <c r="W19" s="224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440"/>
      <c r="BA19" s="440"/>
      <c r="BB19" s="440"/>
      <c r="BC19" s="440"/>
      <c r="BD19" s="440"/>
      <c r="BE19" s="440"/>
      <c r="BF19" s="440"/>
      <c r="BG19" s="440"/>
      <c r="BH19" s="440"/>
      <c r="BI19" s="440"/>
      <c r="BJ19" s="440"/>
      <c r="BK19" s="440"/>
      <c r="BL19" s="440"/>
      <c r="BM19" s="440"/>
      <c r="BN19" s="440"/>
      <c r="BO19" s="440"/>
      <c r="BP19" s="440"/>
      <c r="BQ19" s="440"/>
      <c r="BR19" s="440"/>
      <c r="BS19" s="440"/>
      <c r="BT19" s="440"/>
      <c r="BU19" s="440"/>
      <c r="BV19" s="440"/>
      <c r="BW19" s="440"/>
      <c r="BX19" s="440"/>
      <c r="BY19" s="440"/>
      <c r="BZ19" s="440"/>
      <c r="CA19" s="440"/>
      <c r="CB19" s="440"/>
      <c r="CC19" s="440"/>
      <c r="CD19" s="440"/>
      <c r="CE19" s="440"/>
      <c r="CF19" s="440"/>
      <c r="CG19" s="440"/>
      <c r="CH19" s="440"/>
      <c r="CI19" s="440"/>
      <c r="CJ19" s="440"/>
      <c r="CK19" s="440"/>
      <c r="CL19" s="440"/>
      <c r="CM19" s="440"/>
      <c r="CN19" s="440"/>
      <c r="CO19" s="440"/>
      <c r="CP19" s="440"/>
      <c r="CQ19" s="440"/>
      <c r="CR19" s="440"/>
      <c r="CS19" s="440"/>
      <c r="CT19" s="440"/>
      <c r="CU19" s="440"/>
      <c r="CV19" s="440"/>
      <c r="CW19" s="440"/>
      <c r="CX19" s="440"/>
      <c r="CY19" s="440"/>
      <c r="CZ19" s="440"/>
      <c r="DA19" s="440"/>
      <c r="DB19" s="440"/>
      <c r="DC19" s="440"/>
      <c r="DD19" s="440"/>
      <c r="DE19" s="440"/>
      <c r="DF19" s="440"/>
      <c r="DG19" s="440"/>
      <c r="DH19" s="440"/>
      <c r="DI19" s="440"/>
      <c r="DJ19" s="440"/>
      <c r="DK19" s="440"/>
      <c r="DL19" s="440"/>
      <c r="DM19" s="440"/>
      <c r="DN19" s="440"/>
      <c r="DO19" s="440"/>
      <c r="DP19" s="440"/>
      <c r="DQ19" s="440"/>
      <c r="DR19" s="440"/>
      <c r="DS19" s="440"/>
      <c r="DT19" s="440"/>
      <c r="DU19" s="440"/>
      <c r="DV19" s="440"/>
      <c r="DW19" s="440"/>
      <c r="DX19" s="440"/>
      <c r="DY19" s="440"/>
      <c r="DZ19" s="440"/>
      <c r="EA19" s="440"/>
      <c r="EB19" s="440"/>
      <c r="EC19" s="440"/>
      <c r="ED19" s="440"/>
      <c r="EE19" s="440"/>
      <c r="EF19" s="440"/>
      <c r="EG19" s="440"/>
      <c r="EH19" s="440"/>
      <c r="EI19" s="440"/>
      <c r="EJ19" s="440"/>
      <c r="EK19" s="440"/>
      <c r="EL19" s="440"/>
      <c r="EM19" s="440"/>
      <c r="EN19" s="440"/>
      <c r="EO19" s="440"/>
      <c r="EP19" s="440"/>
      <c r="EQ19" s="440"/>
      <c r="ER19" s="440"/>
      <c r="ES19" s="440"/>
      <c r="ET19" s="440"/>
      <c r="EU19" s="440"/>
      <c r="EV19" s="440"/>
      <c r="EW19" s="440"/>
      <c r="EX19" s="440"/>
      <c r="EY19" s="440"/>
      <c r="EZ19" s="440"/>
      <c r="FA19" s="440"/>
      <c r="FB19" s="440"/>
      <c r="FC19" s="440"/>
      <c r="FD19" s="440"/>
      <c r="FE19" s="440"/>
      <c r="FF19" s="440"/>
      <c r="FG19" s="440"/>
      <c r="FH19" s="440"/>
      <c r="FI19" s="440"/>
      <c r="FJ19" s="440"/>
      <c r="FK19" s="440"/>
      <c r="FL19" s="440"/>
      <c r="FM19" s="440"/>
      <c r="FN19" s="440"/>
      <c r="FO19" s="440"/>
      <c r="FP19" s="440"/>
      <c r="FQ19" s="440"/>
      <c r="FR19" s="440"/>
      <c r="FS19" s="440"/>
      <c r="FT19" s="440"/>
      <c r="FU19" s="440"/>
      <c r="FV19" s="440"/>
      <c r="FW19" s="440"/>
      <c r="FX19" s="440"/>
      <c r="FY19" s="440"/>
      <c r="FZ19" s="440"/>
      <c r="GA19" s="440"/>
      <c r="GB19" s="440"/>
      <c r="GC19" s="440"/>
      <c r="GD19" s="440"/>
      <c r="GE19" s="440"/>
      <c r="GF19" s="440"/>
      <c r="GG19" s="440"/>
      <c r="GH19" s="440"/>
      <c r="GI19" s="440"/>
      <c r="GJ19" s="440"/>
      <c r="GK19" s="440"/>
      <c r="GL19" s="440"/>
      <c r="GM19" s="440"/>
      <c r="GN19" s="440"/>
      <c r="GO19" s="440"/>
      <c r="GP19" s="440"/>
      <c r="GQ19" s="440"/>
      <c r="GR19" s="440"/>
      <c r="GS19" s="440"/>
      <c r="GT19" s="440"/>
      <c r="GU19" s="440"/>
      <c r="GV19" s="440"/>
      <c r="GW19" s="440"/>
      <c r="GX19" s="440"/>
      <c r="GY19" s="440"/>
      <c r="GZ19" s="440"/>
      <c r="HA19" s="440"/>
      <c r="HB19" s="440"/>
      <c r="HC19" s="440"/>
      <c r="HD19" s="440"/>
      <c r="HE19" s="440"/>
      <c r="HF19" s="440"/>
      <c r="HG19" s="440"/>
      <c r="HH19" s="440"/>
      <c r="HI19" s="440"/>
      <c r="HJ19" s="440"/>
      <c r="HK19" s="440"/>
      <c r="HL19" s="440"/>
      <c r="HM19" s="440"/>
      <c r="HN19" s="440"/>
      <c r="HO19" s="440"/>
      <c r="HP19" s="440"/>
      <c r="HQ19" s="440"/>
      <c r="HR19" s="440"/>
      <c r="HS19" s="440"/>
      <c r="HT19" s="440"/>
      <c r="HU19" s="440"/>
      <c r="HV19" s="440"/>
      <c r="HW19" s="440"/>
      <c r="HX19" s="440"/>
      <c r="HY19" s="440"/>
      <c r="HZ19" s="440"/>
      <c r="IA19" s="440"/>
      <c r="IB19" s="440"/>
      <c r="IC19" s="440"/>
      <c r="ID19" s="440"/>
      <c r="IE19" s="440"/>
      <c r="IF19" s="440"/>
      <c r="IG19" s="440"/>
      <c r="IH19" s="440"/>
      <c r="II19" s="440"/>
      <c r="IJ19" s="440"/>
      <c r="IK19" s="440"/>
      <c r="IL19" s="440"/>
      <c r="IM19" s="440"/>
      <c r="IN19" s="440"/>
      <c r="IO19" s="440"/>
      <c r="IP19" s="440"/>
      <c r="IQ19" s="440"/>
      <c r="IR19" s="440"/>
      <c r="IS19" s="440"/>
      <c r="IT19" s="440"/>
      <c r="IU19" s="440"/>
      <c r="IV19" s="440"/>
      <c r="IW19" s="440"/>
    </row>
    <row r="20" customFormat="false" ht="12" hidden="false" customHeight="true" outlineLevel="0" collapsed="false">
      <c r="A20" s="44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40"/>
      <c r="W20" s="224"/>
      <c r="X20" s="440"/>
      <c r="Y20" s="440"/>
      <c r="Z20" s="440"/>
      <c r="AA20" s="440"/>
      <c r="AB20" s="440"/>
      <c r="AC20" s="440"/>
      <c r="AD20" s="440"/>
      <c r="AE20" s="440"/>
      <c r="AF20" s="440"/>
      <c r="AG20" s="440"/>
      <c r="AH20" s="440"/>
      <c r="AI20" s="440"/>
      <c r="AJ20" s="440"/>
      <c r="AK20" s="440"/>
      <c r="AL20" s="440"/>
      <c r="AM20" s="440"/>
      <c r="AN20" s="440"/>
      <c r="AO20" s="440"/>
      <c r="AP20" s="440"/>
      <c r="AQ20" s="440"/>
      <c r="AR20" s="440"/>
      <c r="AS20" s="440"/>
      <c r="AT20" s="440"/>
      <c r="AU20" s="440"/>
      <c r="AV20" s="440"/>
      <c r="AW20" s="440"/>
      <c r="AX20" s="440"/>
      <c r="AY20" s="440"/>
      <c r="AZ20" s="440"/>
      <c r="BA20" s="440"/>
      <c r="BB20" s="440"/>
      <c r="BC20" s="440"/>
      <c r="BD20" s="440"/>
      <c r="BE20" s="440"/>
      <c r="BF20" s="440"/>
      <c r="BG20" s="440"/>
      <c r="BH20" s="440"/>
      <c r="BI20" s="440"/>
      <c r="BJ20" s="440"/>
      <c r="BK20" s="440"/>
      <c r="BL20" s="440"/>
      <c r="BM20" s="440"/>
      <c r="BN20" s="440"/>
      <c r="BO20" s="440"/>
      <c r="BP20" s="440"/>
      <c r="BQ20" s="440"/>
      <c r="BR20" s="440"/>
      <c r="BS20" s="440"/>
      <c r="BT20" s="440"/>
      <c r="BU20" s="440"/>
      <c r="BV20" s="440"/>
      <c r="BW20" s="440"/>
      <c r="BX20" s="440"/>
      <c r="BY20" s="440"/>
      <c r="BZ20" s="440"/>
      <c r="CA20" s="440"/>
      <c r="CB20" s="440"/>
      <c r="CC20" s="440"/>
      <c r="CD20" s="440"/>
      <c r="CE20" s="440"/>
      <c r="CF20" s="440"/>
      <c r="CG20" s="440"/>
      <c r="CH20" s="440"/>
      <c r="CI20" s="440"/>
      <c r="CJ20" s="440"/>
      <c r="CK20" s="440"/>
      <c r="CL20" s="440"/>
      <c r="CM20" s="440"/>
      <c r="CN20" s="440"/>
      <c r="CO20" s="440"/>
      <c r="CP20" s="440"/>
      <c r="CQ20" s="440"/>
      <c r="CR20" s="440"/>
      <c r="CS20" s="440"/>
      <c r="CT20" s="440"/>
      <c r="CU20" s="440"/>
      <c r="CV20" s="440"/>
      <c r="CW20" s="440"/>
      <c r="CX20" s="440"/>
      <c r="CY20" s="440"/>
      <c r="CZ20" s="440"/>
      <c r="DA20" s="440"/>
      <c r="DB20" s="440"/>
      <c r="DC20" s="440"/>
      <c r="DD20" s="440"/>
      <c r="DE20" s="440"/>
      <c r="DF20" s="440"/>
      <c r="DG20" s="440"/>
      <c r="DH20" s="440"/>
      <c r="DI20" s="440"/>
      <c r="DJ20" s="440"/>
      <c r="DK20" s="440"/>
      <c r="DL20" s="440"/>
      <c r="DM20" s="440"/>
      <c r="DN20" s="440"/>
      <c r="DO20" s="440"/>
      <c r="DP20" s="440"/>
      <c r="DQ20" s="440"/>
      <c r="DR20" s="440"/>
      <c r="DS20" s="440"/>
      <c r="DT20" s="440"/>
      <c r="DU20" s="440"/>
      <c r="DV20" s="440"/>
      <c r="DW20" s="440"/>
      <c r="DX20" s="440"/>
      <c r="DY20" s="440"/>
      <c r="DZ20" s="440"/>
      <c r="EA20" s="440"/>
      <c r="EB20" s="440"/>
      <c r="EC20" s="440"/>
      <c r="ED20" s="440"/>
      <c r="EE20" s="440"/>
      <c r="EF20" s="440"/>
      <c r="EG20" s="440"/>
      <c r="EH20" s="440"/>
      <c r="EI20" s="440"/>
      <c r="EJ20" s="440"/>
      <c r="EK20" s="440"/>
      <c r="EL20" s="440"/>
      <c r="EM20" s="440"/>
      <c r="EN20" s="440"/>
      <c r="EO20" s="440"/>
      <c r="EP20" s="440"/>
      <c r="EQ20" s="440"/>
      <c r="ER20" s="440"/>
      <c r="ES20" s="440"/>
      <c r="ET20" s="440"/>
      <c r="EU20" s="440"/>
      <c r="EV20" s="440"/>
      <c r="EW20" s="440"/>
      <c r="EX20" s="440"/>
      <c r="EY20" s="440"/>
      <c r="EZ20" s="440"/>
      <c r="FA20" s="440"/>
      <c r="FB20" s="440"/>
      <c r="FC20" s="440"/>
      <c r="FD20" s="440"/>
      <c r="FE20" s="440"/>
      <c r="FF20" s="440"/>
      <c r="FG20" s="440"/>
      <c r="FH20" s="440"/>
      <c r="FI20" s="440"/>
      <c r="FJ20" s="440"/>
      <c r="FK20" s="440"/>
      <c r="FL20" s="440"/>
      <c r="FM20" s="440"/>
      <c r="FN20" s="440"/>
      <c r="FO20" s="440"/>
      <c r="FP20" s="440"/>
      <c r="FQ20" s="440"/>
      <c r="FR20" s="440"/>
      <c r="FS20" s="440"/>
      <c r="FT20" s="440"/>
      <c r="FU20" s="440"/>
      <c r="FV20" s="440"/>
      <c r="FW20" s="440"/>
      <c r="FX20" s="440"/>
      <c r="FY20" s="440"/>
      <c r="FZ20" s="440"/>
      <c r="GA20" s="440"/>
      <c r="GB20" s="440"/>
      <c r="GC20" s="440"/>
      <c r="GD20" s="440"/>
      <c r="GE20" s="440"/>
      <c r="GF20" s="440"/>
      <c r="GG20" s="440"/>
      <c r="GH20" s="440"/>
      <c r="GI20" s="440"/>
      <c r="GJ20" s="440"/>
      <c r="GK20" s="440"/>
      <c r="GL20" s="440"/>
      <c r="GM20" s="440"/>
      <c r="GN20" s="440"/>
      <c r="GO20" s="440"/>
      <c r="GP20" s="440"/>
      <c r="GQ20" s="440"/>
      <c r="GR20" s="440"/>
      <c r="GS20" s="440"/>
      <c r="GT20" s="440"/>
      <c r="GU20" s="440"/>
      <c r="GV20" s="440"/>
      <c r="GW20" s="440"/>
      <c r="GX20" s="440"/>
      <c r="GY20" s="440"/>
      <c r="GZ20" s="440"/>
      <c r="HA20" s="440"/>
      <c r="HB20" s="440"/>
      <c r="HC20" s="440"/>
      <c r="HD20" s="440"/>
      <c r="HE20" s="440"/>
      <c r="HF20" s="440"/>
      <c r="HG20" s="440"/>
      <c r="HH20" s="440"/>
      <c r="HI20" s="440"/>
      <c r="HJ20" s="440"/>
      <c r="HK20" s="440"/>
      <c r="HL20" s="440"/>
      <c r="HM20" s="440"/>
      <c r="HN20" s="440"/>
      <c r="HO20" s="440"/>
      <c r="HP20" s="440"/>
      <c r="HQ20" s="440"/>
      <c r="HR20" s="440"/>
      <c r="HS20" s="440"/>
      <c r="HT20" s="440"/>
      <c r="HU20" s="440"/>
      <c r="HV20" s="440"/>
      <c r="HW20" s="440"/>
      <c r="HX20" s="440"/>
      <c r="HY20" s="440"/>
      <c r="HZ20" s="440"/>
      <c r="IA20" s="440"/>
      <c r="IB20" s="440"/>
      <c r="IC20" s="440"/>
      <c r="ID20" s="440"/>
      <c r="IE20" s="440"/>
      <c r="IF20" s="440"/>
      <c r="IG20" s="440"/>
      <c r="IH20" s="440"/>
      <c r="II20" s="440"/>
      <c r="IJ20" s="440"/>
      <c r="IK20" s="440"/>
      <c r="IL20" s="440"/>
      <c r="IM20" s="440"/>
      <c r="IN20" s="440"/>
      <c r="IO20" s="440"/>
      <c r="IP20" s="440"/>
      <c r="IQ20" s="440"/>
      <c r="IR20" s="440"/>
      <c r="IS20" s="440"/>
      <c r="IT20" s="440"/>
      <c r="IU20" s="440"/>
      <c r="IV20" s="440"/>
      <c r="IW20" s="440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</row>
    <row r="22" customFormat="false" ht="12.75" hidden="false" customHeight="false" outlineLevel="0" collapsed="false">
      <c r="A22" s="113" t="s">
        <v>85</v>
      </c>
      <c r="B22" s="34" t="n">
        <f aca="false">Assumptions!I28*(1+Assumptions!$I$25)</f>
        <v>1491.99678857143</v>
      </c>
      <c r="C22" s="224" t="n">
        <f aca="false">B22*(1+Assumptions!$I$25)</f>
        <v>1536.75669222857</v>
      </c>
      <c r="D22" s="224" t="n">
        <f aca="false">C22*(1+Assumptions!$I$25)</f>
        <v>1582.85939299543</v>
      </c>
      <c r="E22" s="224" t="n">
        <f aca="false">D22*(1+Assumptions!$I$25)</f>
        <v>1630.34517478529</v>
      </c>
      <c r="F22" s="224" t="n">
        <f aca="false">E22*(1+Assumptions!$I$25)</f>
        <v>1679.25553002885</v>
      </c>
      <c r="G22" s="224" t="n">
        <f aca="false">F22*(1+Assumptions!$I$25)</f>
        <v>1729.63319592972</v>
      </c>
      <c r="H22" s="224" t="n">
        <f aca="false">G22*(1+Assumptions!$I$25)</f>
        <v>1781.52219180761</v>
      </c>
      <c r="I22" s="224" t="n">
        <f aca="false">H22*(1+Assumptions!$I$25)</f>
        <v>1834.96785756184</v>
      </c>
      <c r="J22" s="224" t="n">
        <f aca="false">I22*(1+Assumptions!$I$25)</f>
        <v>1890.01689328869</v>
      </c>
      <c r="K22" s="224" t="n">
        <f aca="false">J22*(1+Assumptions!$I$25)</f>
        <v>1946.71740008735</v>
      </c>
      <c r="L22" s="224" t="n">
        <f aca="false">K22*(1+Assumptions!$I$25)</f>
        <v>2005.11892208997</v>
      </c>
      <c r="M22" s="224" t="n">
        <f aca="false">L22*(1+Assumptions!$I$25)</f>
        <v>2065.27248975267</v>
      </c>
      <c r="N22" s="224" t="n">
        <f aca="false">M22*(1+Assumptions!$I$25)</f>
        <v>2127.23066444525</v>
      </c>
      <c r="O22" s="224" t="n">
        <f aca="false">N22*(1+Assumptions!$I$25)</f>
        <v>2191.04758437861</v>
      </c>
      <c r="P22" s="224" t="n">
        <f aca="false">O22*(1+Assumptions!$I$25)</f>
        <v>2256.77901190997</v>
      </c>
      <c r="Q22" s="224" t="n">
        <f aca="false">P22*(1+Assumptions!$I$25)</f>
        <v>2324.48238226727</v>
      </c>
      <c r="R22" s="224" t="n">
        <f aca="false">Q22*(1+Assumptions!$I$25)</f>
        <v>2394.21685373528</v>
      </c>
      <c r="S22" s="224" t="n">
        <f aca="false">R22*(1+Assumptions!$I$25)</f>
        <v>2466.04335934734</v>
      </c>
      <c r="T22" s="224" t="n">
        <f aca="false">S22*(1+Assumptions!$I$25)</f>
        <v>2540.02466012776</v>
      </c>
      <c r="U22" s="224" t="n">
        <f aca="false">T22*(1+Assumptions!$I$25)</f>
        <v>2616.2253999316</v>
      </c>
      <c r="W22" s="224" t="n">
        <f aca="false">SUM(B22:U22)</f>
        <v>40090.5124452705</v>
      </c>
    </row>
    <row r="23" customFormat="false" ht="12.75" hidden="false" customHeight="false" outlineLevel="0" collapsed="false">
      <c r="A23" s="113" t="s">
        <v>86</v>
      </c>
      <c r="B23" s="34" t="n">
        <f aca="false">Assumptions!$I$29*(1+Assumptions!$I$25)</f>
        <v>4124.12</v>
      </c>
      <c r="C23" s="26" t="n">
        <f aca="false">B23*(1+Assumptions!$I$25)</f>
        <v>4247.8436</v>
      </c>
      <c r="D23" s="26" t="n">
        <f aca="false">C23*(1+Assumptions!$I$25)</f>
        <v>4375.278908</v>
      </c>
      <c r="E23" s="34" t="n">
        <f aca="false">Assumptions!$I$19*Assumptions!$I$23*(1+Assumptions!$I$25)^(E5-2000)/1000</f>
        <v>4506.53727524</v>
      </c>
      <c r="F23" s="34" t="n">
        <f aca="false">Assumptions!$I$19*Assumptions!$I$23*(1+Assumptions!$I$25)^(F5-2000)/1000</f>
        <v>4641.7333934972</v>
      </c>
      <c r="G23" s="34" t="n">
        <f aca="false">Assumptions!$I$19*Assumptions!$I$23*(1+Assumptions!$I$25)^(G5-2000)/1000</f>
        <v>4780.98539530212</v>
      </c>
      <c r="H23" s="34" t="n">
        <f aca="false">Assumptions!$I$19*Assumptions!$I$23*(1+Assumptions!$I$25)^(H5-2000)/1000</f>
        <v>4924.41495716118</v>
      </c>
      <c r="I23" s="34" t="n">
        <f aca="false">Assumptions!$I$19*Assumptions!$I$23*(1+Assumptions!$I$25)^(I5-2000)/1000</f>
        <v>5072.14740587602</v>
      </c>
      <c r="J23" s="34" t="n">
        <f aca="false">Assumptions!$I$19*Assumptions!$I$23*(1+Assumptions!$I$25)^(J5-2000)/1000</f>
        <v>5224.3118280523</v>
      </c>
      <c r="K23" s="34" t="n">
        <f aca="false">Assumptions!$I$19*Assumptions!$I$23*(1+Assumptions!$I$25)^(K5-2000)/1000</f>
        <v>5381.04118289387</v>
      </c>
      <c r="L23" s="34" t="n">
        <f aca="false">Assumptions!$I$19*Assumptions!$I$23*(1+Assumptions!$I$25)^(L5-2000)/1000</f>
        <v>5542.47241838068</v>
      </c>
      <c r="M23" s="34" t="n">
        <f aca="false">Assumptions!$I$19*Assumptions!$I$23*(1+Assumptions!$I$25)^(M5-2000)/1000</f>
        <v>5708.7465909321</v>
      </c>
      <c r="N23" s="34" t="n">
        <f aca="false">Assumptions!$I$19*Assumptions!$I$23*(1+Assumptions!$I$25)^(N5-2000)/1000</f>
        <v>5880.00898866007</v>
      </c>
      <c r="O23" s="34" t="n">
        <f aca="false">Assumptions!$I$19*Assumptions!$I$23*(1+Assumptions!$I$25)^(O5-2000)/1000</f>
        <v>6056.40925831987</v>
      </c>
      <c r="P23" s="34" t="n">
        <f aca="false">Assumptions!$I$19*Assumptions!$I$23*(1+Assumptions!$I$25)^(P5-2000)/1000</f>
        <v>6238.10153606946</v>
      </c>
      <c r="Q23" s="34" t="n">
        <f aca="false">Assumptions!$I$19*Assumptions!$I$23*(1+Assumptions!$I$25)^(Q5-2000)/1000</f>
        <v>6425.24458215155</v>
      </c>
      <c r="R23" s="34" t="n">
        <f aca="false">Assumptions!$I$19*Assumptions!$I$23*(1+Assumptions!$I$25)^(R5-2000)/1000</f>
        <v>6618.00191961609</v>
      </c>
      <c r="S23" s="34" t="n">
        <f aca="false">Assumptions!$I$19*Assumptions!$I$23*(1+Assumptions!$I$25)^(S5-2000)/1000</f>
        <v>6816.54197720458</v>
      </c>
      <c r="T23" s="34" t="n">
        <f aca="false">Assumptions!$I$19*Assumptions!$I$23*(1+Assumptions!$I$25)^(T5-2000)/1000</f>
        <v>7021.03823652072</v>
      </c>
      <c r="U23" s="34" t="n">
        <f aca="false">Assumptions!$I$19*Assumptions!$I$23*(1+Assumptions!$I$25)^(U5-2000)/1000</f>
        <v>7231.66938361634</v>
      </c>
      <c r="W23" s="224" t="n">
        <f aca="false">SUM(B23:U23)</f>
        <v>110816.648837494</v>
      </c>
    </row>
    <row r="24" customFormat="false" ht="12.75" hidden="false" customHeight="false" outlineLevel="0" collapsed="false">
      <c r="A24" s="113" t="s">
        <v>130</v>
      </c>
      <c r="B24" s="34" t="n">
        <f aca="false">Assumptions!$I$24*Assumptions!$I$11*Assumptions!$I$8/1000*(1+Assumptions!$I$25)</f>
        <v>618</v>
      </c>
      <c r="C24" s="224" t="n">
        <f aca="false">B24*(1+Assumptions!$I$25)</f>
        <v>636.54</v>
      </c>
      <c r="D24" s="224" t="n">
        <f aca="false">C24*(1+Assumptions!$I$25)</f>
        <v>655.6362</v>
      </c>
      <c r="E24" s="224" t="n">
        <f aca="false">D24*(1+Assumptions!$I$25)</f>
        <v>675.305286</v>
      </c>
      <c r="F24" s="224" t="n">
        <f aca="false">E24*(1+Assumptions!$I$25)</f>
        <v>695.56444458</v>
      </c>
      <c r="G24" s="224" t="n">
        <f aca="false">F24*(1+Assumptions!$I$25)</f>
        <v>716.4313779174</v>
      </c>
      <c r="H24" s="224" t="n">
        <f aca="false">G24*(1+Assumptions!$I$25)</f>
        <v>737.924319254922</v>
      </c>
      <c r="I24" s="224" t="n">
        <f aca="false">H24*(1+Assumptions!$I$25)</f>
        <v>760.06204883257</v>
      </c>
      <c r="J24" s="224" t="n">
        <f aca="false">I24*(1+Assumptions!$I$25)</f>
        <v>782.863910297547</v>
      </c>
      <c r="K24" s="224" t="n">
        <f aca="false">J24*(1+Assumptions!$I$25)</f>
        <v>806.349827606473</v>
      </c>
      <c r="L24" s="224" t="n">
        <f aca="false">K24*(1+Assumptions!$I$25)</f>
        <v>830.540322434668</v>
      </c>
      <c r="M24" s="224" t="n">
        <f aca="false">L24*(1+Assumptions!$I$25)</f>
        <v>855.456532107708</v>
      </c>
      <c r="N24" s="224" t="n">
        <f aca="false">M24*(1+Assumptions!$I$25)</f>
        <v>881.120228070939</v>
      </c>
      <c r="O24" s="224" t="n">
        <f aca="false">N24*(1+Assumptions!$I$25)</f>
        <v>907.553834913067</v>
      </c>
      <c r="P24" s="224" t="n">
        <f aca="false">O24*(1+Assumptions!$I$25)</f>
        <v>934.780449960459</v>
      </c>
      <c r="Q24" s="224" t="n">
        <f aca="false">P24*(1+Assumptions!$I$25)</f>
        <v>962.823863459273</v>
      </c>
      <c r="R24" s="224" t="n">
        <f aca="false">Q24*(1+Assumptions!$I$25)</f>
        <v>991.708579363051</v>
      </c>
      <c r="S24" s="224" t="n">
        <f aca="false">R24*(1+Assumptions!$I$25)</f>
        <v>1021.45983674394</v>
      </c>
      <c r="T24" s="224" t="n">
        <f aca="false">S24*(1+Assumptions!$I$25)</f>
        <v>1052.10363184626</v>
      </c>
      <c r="U24" s="224" t="n">
        <f aca="false">T24*(1+Assumptions!$I$25)</f>
        <v>1083.66674080165</v>
      </c>
      <c r="W24" s="224" t="n">
        <f aca="false">SUM(B24:U24)</f>
        <v>16605.8914341899</v>
      </c>
    </row>
    <row r="25" customFormat="false" ht="12.75" hidden="false" customHeight="false" outlineLevel="0" collapsed="false">
      <c r="A25" s="113" t="s">
        <v>88</v>
      </c>
      <c r="B25" s="34" t="n">
        <f aca="false">Assumptions!I31*(1+Assumptions!$I$25)</f>
        <v>0</v>
      </c>
      <c r="C25" s="224" t="n">
        <f aca="false">B25*(1+Assumptions!$I$25)</f>
        <v>0</v>
      </c>
      <c r="D25" s="224" t="n">
        <f aca="false">C25*(1+Assumptions!$I$25)</f>
        <v>0</v>
      </c>
      <c r="E25" s="224" t="n">
        <f aca="false">D25*(1+Assumptions!$I$25)</f>
        <v>0</v>
      </c>
      <c r="F25" s="224" t="n">
        <f aca="false">E25*(1+Assumptions!$I$25)</f>
        <v>0</v>
      </c>
      <c r="G25" s="224" t="n">
        <f aca="false">F25*(1+Assumptions!$I$25)</f>
        <v>0</v>
      </c>
      <c r="H25" s="224" t="n">
        <f aca="false">G25*(1+Assumptions!$I$25)</f>
        <v>0</v>
      </c>
      <c r="I25" s="224" t="n">
        <f aca="false">H25*(1+Assumptions!$I$25)</f>
        <v>0</v>
      </c>
      <c r="J25" s="224" t="n">
        <f aca="false">I25*(1+Assumptions!$I$25)</f>
        <v>0</v>
      </c>
      <c r="K25" s="224" t="n">
        <f aca="false">J25*(1+Assumptions!$I$25)</f>
        <v>0</v>
      </c>
      <c r="L25" s="224" t="n">
        <f aca="false">K25*(1+Assumptions!$I$25)</f>
        <v>0</v>
      </c>
      <c r="M25" s="224" t="n">
        <f aca="false">L25*(1+Assumptions!$I$25)</f>
        <v>0</v>
      </c>
      <c r="N25" s="224" t="n">
        <f aca="false">M25*(1+Assumptions!$I$25)</f>
        <v>0</v>
      </c>
      <c r="O25" s="224" t="n">
        <f aca="false">N25*(1+Assumptions!$I$25)</f>
        <v>0</v>
      </c>
      <c r="P25" s="224" t="n">
        <f aca="false">O25*(1+Assumptions!$I$25)</f>
        <v>0</v>
      </c>
      <c r="Q25" s="224" t="n">
        <f aca="false">P25*(1+Assumptions!$I$25)</f>
        <v>0</v>
      </c>
      <c r="R25" s="224" t="n">
        <f aca="false">Q25*(1+Assumptions!$I$25)</f>
        <v>0</v>
      </c>
      <c r="S25" s="224" t="n">
        <f aca="false">R25*(1+Assumptions!$I$25)</f>
        <v>0</v>
      </c>
      <c r="T25" s="224" t="n">
        <f aca="false">S25*(1+Assumptions!$I$25)</f>
        <v>0</v>
      </c>
      <c r="U25" s="224" t="n">
        <f aca="false">T25*(1+Assumptions!$I$25)</f>
        <v>0</v>
      </c>
      <c r="W25" s="224" t="n">
        <f aca="false">SUM(B25:U25)</f>
        <v>0</v>
      </c>
    </row>
    <row r="26" customFormat="false" ht="12.75" hidden="false" customHeight="false" outlineLevel="0" collapsed="false">
      <c r="A26" s="113" t="s">
        <v>89</v>
      </c>
      <c r="B26" s="34" t="n">
        <f aca="false">Assumptions!I32*(1+Assumptions!$I$25)</f>
        <v>412.666557142857</v>
      </c>
      <c r="C26" s="224" t="n">
        <f aca="false">B26*(1+Assumptions!$I$25)</f>
        <v>425.046553857143</v>
      </c>
      <c r="D26" s="224" t="n">
        <f aca="false">C26*(1+Assumptions!$I$25)</f>
        <v>437.797950472857</v>
      </c>
      <c r="E26" s="224" t="n">
        <f aca="false">D26*(1+Assumptions!$I$25)</f>
        <v>450.931888987043</v>
      </c>
      <c r="F26" s="224" t="n">
        <f aca="false">E26*(1+Assumptions!$I$25)</f>
        <v>464.459845656654</v>
      </c>
      <c r="G26" s="224" t="n">
        <f aca="false">F26*(1+Assumptions!$I$25)</f>
        <v>478.393641026354</v>
      </c>
      <c r="H26" s="224" t="n">
        <f aca="false">G26*(1+Assumptions!$I$25)</f>
        <v>492.745450257144</v>
      </c>
      <c r="I26" s="224" t="n">
        <f aca="false">H26*(1+Assumptions!$I$25)</f>
        <v>507.527813764859</v>
      </c>
      <c r="J26" s="224" t="n">
        <f aca="false">I26*(1+Assumptions!$I$25)</f>
        <v>522.753648177805</v>
      </c>
      <c r="K26" s="224" t="n">
        <f aca="false">J26*(1+Assumptions!$I$25)</f>
        <v>538.436257623139</v>
      </c>
      <c r="L26" s="224" t="n">
        <f aca="false">K26*(1+Assumptions!$I$25)</f>
        <v>554.589345351833</v>
      </c>
      <c r="M26" s="224" t="n">
        <f aca="false">L26*(1+Assumptions!$I$25)</f>
        <v>571.227025712388</v>
      </c>
      <c r="N26" s="224" t="n">
        <f aca="false">M26*(1+Assumptions!$I$25)</f>
        <v>588.363836483759</v>
      </c>
      <c r="O26" s="224" t="n">
        <f aca="false">N26*(1+Assumptions!$I$25)</f>
        <v>606.014751578272</v>
      </c>
      <c r="P26" s="224" t="n">
        <f aca="false">O26*(1+Assumptions!$I$25)</f>
        <v>624.19519412562</v>
      </c>
      <c r="Q26" s="224" t="n">
        <f aca="false">P26*(1+Assumptions!$I$25)</f>
        <v>642.921049949389</v>
      </c>
      <c r="R26" s="224" t="n">
        <f aca="false">Q26*(1+Assumptions!$I$25)</f>
        <v>662.208681447871</v>
      </c>
      <c r="S26" s="224" t="n">
        <f aca="false">R26*(1+Assumptions!$I$25)</f>
        <v>682.074941891307</v>
      </c>
      <c r="T26" s="224" t="n">
        <f aca="false">S26*(1+Assumptions!$I$25)</f>
        <v>702.537190148046</v>
      </c>
      <c r="U26" s="224" t="n">
        <f aca="false">T26*(1+Assumptions!$I$25)</f>
        <v>723.613305852487</v>
      </c>
      <c r="W26" s="224" t="n">
        <f aca="false">SUM(B26:U26)</f>
        <v>11088.5049295068</v>
      </c>
    </row>
    <row r="27" customFormat="false" ht="12.75" hidden="false" customHeight="false" outlineLevel="0" collapsed="false">
      <c r="A27" s="113" t="s">
        <v>90</v>
      </c>
      <c r="B27" s="442" t="n">
        <v>572</v>
      </c>
      <c r="C27" s="442" t="n">
        <v>583.4</v>
      </c>
      <c r="D27" s="442" t="n">
        <v>595.1</v>
      </c>
      <c r="E27" s="442" t="n">
        <v>607</v>
      </c>
      <c r="F27" s="442" t="n">
        <v>619.1</v>
      </c>
      <c r="G27" s="442" t="n">
        <v>631.5</v>
      </c>
      <c r="H27" s="442" t="n">
        <v>631.5</v>
      </c>
      <c r="I27" s="442" t="n">
        <v>631.5</v>
      </c>
      <c r="J27" s="442" t="n">
        <v>631.5</v>
      </c>
      <c r="K27" s="442" t="n">
        <v>631.5</v>
      </c>
      <c r="L27" s="442" t="n">
        <v>631.5</v>
      </c>
      <c r="M27" s="442" t="n">
        <v>631.5</v>
      </c>
      <c r="N27" s="442" t="n">
        <v>631.5</v>
      </c>
      <c r="O27" s="442" t="n">
        <v>631.5</v>
      </c>
      <c r="P27" s="442" t="n">
        <v>631.5</v>
      </c>
      <c r="Q27" s="442" t="n">
        <v>631.5</v>
      </c>
      <c r="R27" s="442" t="n">
        <v>631.5</v>
      </c>
      <c r="S27" s="442" t="n">
        <v>631.5</v>
      </c>
      <c r="T27" s="442" t="n">
        <v>631.5</v>
      </c>
      <c r="U27" s="442" t="n">
        <v>631.5</v>
      </c>
      <c r="W27" s="224" t="n">
        <f aca="false">SUM(B27:U27)</f>
        <v>12449.1</v>
      </c>
    </row>
    <row r="28" customFormat="false" ht="12.75" hidden="false" customHeight="false" outlineLevel="0" collapsed="false">
      <c r="A28" s="536" t="s">
        <v>231</v>
      </c>
      <c r="B28" s="229" t="n">
        <f aca="false">B79</f>
        <v>218.014080848857</v>
      </c>
      <c r="C28" s="229" t="n">
        <f aca="false">C79</f>
        <v>145.342720565905</v>
      </c>
      <c r="D28" s="229" t="n">
        <f aca="false">D79</f>
        <v>145.342720565905</v>
      </c>
      <c r="E28" s="229" t="n">
        <f aca="false">E79</f>
        <v>145.342720565905</v>
      </c>
      <c r="F28" s="229" t="n">
        <f aca="false">F79</f>
        <v>145.342720565905</v>
      </c>
      <c r="G28" s="229" t="n">
        <f aca="false">G79</f>
        <v>145.342720565905</v>
      </c>
      <c r="H28" s="229" t="n">
        <f aca="false">H79</f>
        <v>145.342720565905</v>
      </c>
      <c r="I28" s="229" t="n">
        <f aca="false">I79</f>
        <v>145.342720565905</v>
      </c>
      <c r="J28" s="229" t="n">
        <f aca="false">J79</f>
        <v>145.342720565905</v>
      </c>
      <c r="K28" s="229" t="n">
        <f aca="false">K79</f>
        <v>145.342720565905</v>
      </c>
      <c r="L28" s="229" t="n">
        <f aca="false">L79</f>
        <v>145.342720565905</v>
      </c>
      <c r="M28" s="229" t="n">
        <f aca="false">M79</f>
        <v>145.342720565905</v>
      </c>
      <c r="N28" s="229" t="n">
        <f aca="false">N79</f>
        <v>145.342720565905</v>
      </c>
      <c r="O28" s="229" t="n">
        <f aca="false">O79</f>
        <v>145.342720565905</v>
      </c>
      <c r="P28" s="229" t="n">
        <f aca="false">P79</f>
        <v>145.342720565905</v>
      </c>
      <c r="Q28" s="229" t="n">
        <f aca="false">Q79</f>
        <v>145.342720565905</v>
      </c>
      <c r="R28" s="229" t="n">
        <f aca="false">R79</f>
        <v>145.342720565905</v>
      </c>
      <c r="S28" s="229" t="n">
        <f aca="false">S79</f>
        <v>145.342720565905</v>
      </c>
      <c r="T28" s="229" t="n">
        <f aca="false">T79</f>
        <v>145.342720565905</v>
      </c>
      <c r="U28" s="229" t="n">
        <f aca="false">U79</f>
        <v>145.342720565905</v>
      </c>
      <c r="V28" s="224"/>
      <c r="W28" s="224" t="n">
        <f aca="false">SUM(B28:U28)</f>
        <v>2979.52577160104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13" t="s">
        <v>133</v>
      </c>
      <c r="B29" s="34" t="n">
        <f aca="false">SUM(B22:B28)</f>
        <v>7436.79742656314</v>
      </c>
      <c r="C29" s="34" t="n">
        <f aca="false">SUM(C22:C28)</f>
        <v>7574.92956665162</v>
      </c>
      <c r="D29" s="34" t="n">
        <f aca="false">SUM(D22:D28)</f>
        <v>7792.01517203419</v>
      </c>
      <c r="E29" s="34" t="n">
        <f aca="false">SUM(E22:E28)</f>
        <v>8015.46234557824</v>
      </c>
      <c r="F29" s="34" t="n">
        <f aca="false">SUM(F22:F28)</f>
        <v>8245.45593432861</v>
      </c>
      <c r="G29" s="34" t="n">
        <f aca="false">SUM(G22:G28)</f>
        <v>8482.28633074149</v>
      </c>
      <c r="H29" s="34" t="n">
        <f aca="false">SUM(H22:H28)</f>
        <v>8713.44963904676</v>
      </c>
      <c r="I29" s="34" t="n">
        <f aca="false">SUM(I22:I28)</f>
        <v>8951.54784660119</v>
      </c>
      <c r="J29" s="34" t="n">
        <f aca="false">SUM(J22:J28)</f>
        <v>9196.78900038224</v>
      </c>
      <c r="K29" s="34" t="n">
        <f aca="false">SUM(K22:K28)</f>
        <v>9449.38738877674</v>
      </c>
      <c r="L29" s="34" t="n">
        <f aca="false">SUM(L22:L28)</f>
        <v>9709.56372882306</v>
      </c>
      <c r="M29" s="34" t="n">
        <f aca="false">SUM(M22:M28)</f>
        <v>9977.54535907077</v>
      </c>
      <c r="N29" s="34" t="n">
        <f aca="false">SUM(N22:N28)</f>
        <v>10253.5664382259</v>
      </c>
      <c r="O29" s="34" t="n">
        <f aca="false">SUM(O22:O28)</f>
        <v>10537.8681497557</v>
      </c>
      <c r="P29" s="34" t="n">
        <f aca="false">SUM(P22:P28)</f>
        <v>10830.6989126314</v>
      </c>
      <c r="Q29" s="34" t="n">
        <f aca="false">SUM(Q22:Q28)</f>
        <v>11132.3145983934</v>
      </c>
      <c r="R29" s="34" t="n">
        <f aca="false">SUM(R22:R28)</f>
        <v>11442.9787547282</v>
      </c>
      <c r="S29" s="34" t="n">
        <f aca="false">SUM(S22:S28)</f>
        <v>11762.9628357531</v>
      </c>
      <c r="T29" s="34" t="n">
        <f aca="false">SUM(T22:T28)</f>
        <v>12092.5464392087</v>
      </c>
      <c r="U29" s="34" t="n">
        <f aca="false">SUM(U22:U28)</f>
        <v>12432.017550768</v>
      </c>
      <c r="W29" s="224" t="n">
        <f aca="false">SUM(B29:U29)</f>
        <v>194030.183418062</v>
      </c>
    </row>
    <row r="30" customFormat="false" ht="12.75" hidden="false" customHeight="false" outlineLevel="1" collapsed="false">
      <c r="A30" s="232"/>
      <c r="B30" s="443"/>
      <c r="C30" s="443"/>
      <c r="D30" s="443"/>
      <c r="E30" s="443"/>
      <c r="F30" s="443"/>
      <c r="G30" s="443"/>
      <c r="H30" s="443"/>
      <c r="I30" s="443"/>
      <c r="J30" s="443"/>
      <c r="K30" s="443"/>
      <c r="L30" s="443"/>
      <c r="M30" s="443"/>
      <c r="N30" s="443"/>
      <c r="O30" s="443"/>
      <c r="P30" s="443"/>
      <c r="Q30" s="443"/>
      <c r="R30" s="443"/>
      <c r="S30" s="443"/>
      <c r="T30" s="443"/>
      <c r="U30" s="443"/>
      <c r="V30" s="440"/>
      <c r="W30" s="224"/>
      <c r="X30" s="440"/>
      <c r="Y30" s="440"/>
      <c r="Z30" s="440"/>
      <c r="AA30" s="440"/>
      <c r="AB30" s="440"/>
      <c r="AC30" s="440"/>
      <c r="AD30" s="440"/>
      <c r="AE30" s="440"/>
      <c r="AF30" s="440"/>
      <c r="AG30" s="440"/>
      <c r="AH30" s="440"/>
      <c r="AI30" s="440"/>
      <c r="AJ30" s="440"/>
      <c r="AK30" s="440"/>
      <c r="AL30" s="440"/>
      <c r="AM30" s="440"/>
      <c r="AN30" s="440"/>
      <c r="AO30" s="440"/>
      <c r="AP30" s="440"/>
      <c r="AQ30" s="440"/>
      <c r="AR30" s="440"/>
      <c r="AS30" s="440"/>
      <c r="AT30" s="440"/>
      <c r="AU30" s="440"/>
      <c r="AV30" s="440"/>
      <c r="AW30" s="440"/>
      <c r="AX30" s="440"/>
      <c r="AY30" s="440"/>
      <c r="AZ30" s="440"/>
      <c r="BA30" s="440"/>
      <c r="BB30" s="440"/>
      <c r="BC30" s="440"/>
      <c r="BD30" s="440"/>
      <c r="BE30" s="440"/>
      <c r="BF30" s="440"/>
      <c r="BG30" s="440"/>
      <c r="BH30" s="440"/>
      <c r="BI30" s="440"/>
      <c r="BJ30" s="440"/>
      <c r="BK30" s="440"/>
      <c r="BL30" s="440"/>
      <c r="BM30" s="440"/>
      <c r="BN30" s="440"/>
      <c r="BO30" s="440"/>
      <c r="BP30" s="440"/>
      <c r="BQ30" s="440"/>
      <c r="BR30" s="440"/>
      <c r="BS30" s="440"/>
      <c r="BT30" s="440"/>
      <c r="BU30" s="440"/>
      <c r="BV30" s="440"/>
      <c r="BW30" s="440"/>
      <c r="BX30" s="440"/>
      <c r="BY30" s="440"/>
      <c r="BZ30" s="440"/>
      <c r="CA30" s="440"/>
      <c r="CB30" s="440"/>
      <c r="CC30" s="440"/>
      <c r="CD30" s="440"/>
      <c r="CE30" s="440"/>
      <c r="CF30" s="440"/>
      <c r="CG30" s="440"/>
      <c r="CH30" s="440"/>
      <c r="CI30" s="440"/>
      <c r="CJ30" s="440"/>
      <c r="CK30" s="440"/>
      <c r="CL30" s="440"/>
      <c r="CM30" s="440"/>
      <c r="CN30" s="440"/>
      <c r="CO30" s="440"/>
      <c r="CP30" s="440"/>
      <c r="CQ30" s="440"/>
      <c r="CR30" s="440"/>
      <c r="CS30" s="440"/>
      <c r="CT30" s="440"/>
      <c r="CU30" s="440"/>
      <c r="CV30" s="440"/>
      <c r="CW30" s="440"/>
      <c r="CX30" s="440"/>
      <c r="CY30" s="440"/>
      <c r="CZ30" s="440"/>
      <c r="DA30" s="440"/>
      <c r="DB30" s="440"/>
      <c r="DC30" s="440"/>
      <c r="DD30" s="440"/>
      <c r="DE30" s="440"/>
      <c r="DF30" s="440"/>
      <c r="DG30" s="440"/>
      <c r="DH30" s="440"/>
      <c r="DI30" s="440"/>
      <c r="DJ30" s="440"/>
      <c r="DK30" s="440"/>
      <c r="DL30" s="440"/>
      <c r="DM30" s="440"/>
      <c r="DN30" s="440"/>
      <c r="DO30" s="440"/>
      <c r="DP30" s="440"/>
      <c r="DQ30" s="440"/>
      <c r="DR30" s="440"/>
      <c r="DS30" s="440"/>
      <c r="DT30" s="440"/>
      <c r="DU30" s="440"/>
      <c r="DV30" s="440"/>
      <c r="DW30" s="440"/>
      <c r="DX30" s="440"/>
      <c r="DY30" s="440"/>
      <c r="DZ30" s="440"/>
      <c r="EA30" s="440"/>
      <c r="EB30" s="440"/>
      <c r="EC30" s="440"/>
      <c r="ED30" s="440"/>
      <c r="EE30" s="440"/>
      <c r="EF30" s="440"/>
      <c r="EG30" s="440"/>
      <c r="EH30" s="440"/>
      <c r="EI30" s="440"/>
      <c r="EJ30" s="440"/>
      <c r="EK30" s="440"/>
      <c r="EL30" s="440"/>
      <c r="EM30" s="440"/>
      <c r="EN30" s="440"/>
      <c r="EO30" s="440"/>
      <c r="EP30" s="440"/>
      <c r="EQ30" s="440"/>
      <c r="ER30" s="440"/>
      <c r="ES30" s="440"/>
      <c r="ET30" s="440"/>
      <c r="EU30" s="440"/>
      <c r="EV30" s="440"/>
      <c r="EW30" s="440"/>
      <c r="EX30" s="440"/>
      <c r="EY30" s="440"/>
      <c r="EZ30" s="440"/>
      <c r="FA30" s="440"/>
      <c r="FB30" s="440"/>
      <c r="FC30" s="440"/>
      <c r="FD30" s="440"/>
      <c r="FE30" s="440"/>
      <c r="FF30" s="440"/>
      <c r="FG30" s="440"/>
      <c r="FH30" s="440"/>
      <c r="FI30" s="440"/>
      <c r="FJ30" s="440"/>
      <c r="FK30" s="440"/>
      <c r="FL30" s="440"/>
      <c r="FM30" s="440"/>
      <c r="FN30" s="440"/>
      <c r="FO30" s="440"/>
      <c r="FP30" s="440"/>
      <c r="FQ30" s="440"/>
      <c r="FR30" s="440"/>
      <c r="FS30" s="440"/>
      <c r="FT30" s="440"/>
      <c r="FU30" s="440"/>
      <c r="FV30" s="440"/>
      <c r="FW30" s="440"/>
      <c r="FX30" s="440"/>
      <c r="FY30" s="440"/>
      <c r="FZ30" s="440"/>
      <c r="GA30" s="440"/>
      <c r="GB30" s="440"/>
      <c r="GC30" s="440"/>
      <c r="GD30" s="440"/>
      <c r="GE30" s="440"/>
      <c r="GF30" s="440"/>
      <c r="GG30" s="440"/>
      <c r="GH30" s="440"/>
      <c r="GI30" s="440"/>
      <c r="GJ30" s="440"/>
      <c r="GK30" s="440"/>
      <c r="GL30" s="440"/>
      <c r="GM30" s="440"/>
      <c r="GN30" s="440"/>
      <c r="GO30" s="440"/>
      <c r="GP30" s="440"/>
      <c r="GQ30" s="440"/>
      <c r="GR30" s="440"/>
      <c r="GS30" s="440"/>
      <c r="GT30" s="440"/>
      <c r="GU30" s="440"/>
      <c r="GV30" s="440"/>
      <c r="GW30" s="440"/>
      <c r="GX30" s="440"/>
      <c r="GY30" s="440"/>
      <c r="GZ30" s="440"/>
      <c r="HA30" s="440"/>
      <c r="HB30" s="440"/>
      <c r="HC30" s="440"/>
      <c r="HD30" s="440"/>
      <c r="HE30" s="440"/>
      <c r="HF30" s="440"/>
      <c r="HG30" s="440"/>
      <c r="HH30" s="440"/>
      <c r="HI30" s="440"/>
      <c r="HJ30" s="440"/>
      <c r="HK30" s="440"/>
      <c r="HL30" s="440"/>
      <c r="HM30" s="440"/>
      <c r="HN30" s="440"/>
      <c r="HO30" s="440"/>
      <c r="HP30" s="440"/>
      <c r="HQ30" s="440"/>
      <c r="HR30" s="440"/>
      <c r="HS30" s="440"/>
      <c r="HT30" s="440"/>
      <c r="HU30" s="440"/>
      <c r="HV30" s="440"/>
      <c r="HW30" s="440"/>
      <c r="HX30" s="440"/>
      <c r="HY30" s="440"/>
      <c r="HZ30" s="440"/>
      <c r="IA30" s="440"/>
      <c r="IB30" s="440"/>
      <c r="IC30" s="440"/>
      <c r="ID30" s="440"/>
      <c r="IE30" s="440"/>
      <c r="IF30" s="440"/>
      <c r="IG30" s="440"/>
      <c r="IH30" s="440"/>
      <c r="II30" s="440"/>
      <c r="IJ30" s="440"/>
      <c r="IK30" s="440"/>
      <c r="IL30" s="440"/>
      <c r="IM30" s="440"/>
      <c r="IN30" s="440"/>
      <c r="IO30" s="440"/>
      <c r="IP30" s="440"/>
      <c r="IQ30" s="440"/>
      <c r="IR30" s="440"/>
      <c r="IS30" s="440"/>
      <c r="IT30" s="440"/>
      <c r="IU30" s="440"/>
      <c r="IV30" s="440"/>
      <c r="IW30" s="440"/>
    </row>
    <row r="31" customFormat="false" ht="6.75" hidden="false" customHeight="true" outlineLevel="0" collapsed="false">
      <c r="A31" s="232"/>
      <c r="B31" s="443"/>
      <c r="C31" s="443"/>
      <c r="D31" s="443"/>
      <c r="E31" s="443"/>
      <c r="F31" s="443"/>
      <c r="G31" s="443"/>
      <c r="H31" s="443"/>
      <c r="I31" s="443"/>
      <c r="J31" s="443"/>
      <c r="K31" s="443"/>
      <c r="L31" s="443"/>
      <c r="M31" s="443"/>
      <c r="N31" s="443"/>
      <c r="O31" s="443"/>
      <c r="P31" s="443"/>
      <c r="Q31" s="443"/>
      <c r="R31" s="443"/>
      <c r="S31" s="443"/>
      <c r="T31" s="443"/>
      <c r="U31" s="443"/>
      <c r="V31" s="440"/>
      <c r="W31" s="224"/>
      <c r="X31" s="440"/>
      <c r="Y31" s="440"/>
      <c r="Z31" s="440"/>
      <c r="AA31" s="440"/>
      <c r="AB31" s="440"/>
      <c r="AC31" s="440"/>
      <c r="AD31" s="440"/>
      <c r="AE31" s="440"/>
      <c r="AF31" s="440"/>
      <c r="AG31" s="440"/>
      <c r="AH31" s="440"/>
      <c r="AI31" s="440"/>
      <c r="AJ31" s="440"/>
      <c r="AK31" s="440"/>
      <c r="AL31" s="440"/>
      <c r="AM31" s="440"/>
      <c r="AN31" s="440"/>
      <c r="AO31" s="440"/>
      <c r="AP31" s="440"/>
      <c r="AQ31" s="440"/>
      <c r="AR31" s="440"/>
      <c r="AS31" s="440"/>
      <c r="AT31" s="440"/>
      <c r="AU31" s="440"/>
      <c r="AV31" s="440"/>
      <c r="AW31" s="440"/>
      <c r="AX31" s="440"/>
      <c r="AY31" s="440"/>
      <c r="AZ31" s="440"/>
      <c r="BA31" s="440"/>
      <c r="BB31" s="440"/>
      <c r="BC31" s="440"/>
      <c r="BD31" s="440"/>
      <c r="BE31" s="440"/>
      <c r="BF31" s="440"/>
      <c r="BG31" s="440"/>
      <c r="BH31" s="440"/>
      <c r="BI31" s="440"/>
      <c r="BJ31" s="440"/>
      <c r="BK31" s="440"/>
      <c r="BL31" s="440"/>
      <c r="BM31" s="440"/>
      <c r="BN31" s="440"/>
      <c r="BO31" s="440"/>
      <c r="BP31" s="440"/>
      <c r="BQ31" s="440"/>
      <c r="BR31" s="440"/>
      <c r="BS31" s="440"/>
      <c r="BT31" s="440"/>
      <c r="BU31" s="440"/>
      <c r="BV31" s="440"/>
      <c r="BW31" s="440"/>
      <c r="BX31" s="440"/>
      <c r="BY31" s="440"/>
      <c r="BZ31" s="440"/>
      <c r="CA31" s="440"/>
      <c r="CB31" s="440"/>
      <c r="CC31" s="440"/>
      <c r="CD31" s="440"/>
      <c r="CE31" s="440"/>
      <c r="CF31" s="440"/>
      <c r="CG31" s="440"/>
      <c r="CH31" s="440"/>
      <c r="CI31" s="440"/>
      <c r="CJ31" s="440"/>
      <c r="CK31" s="440"/>
      <c r="CL31" s="440"/>
      <c r="CM31" s="440"/>
      <c r="CN31" s="440"/>
      <c r="CO31" s="440"/>
      <c r="CP31" s="440"/>
      <c r="CQ31" s="440"/>
      <c r="CR31" s="440"/>
      <c r="CS31" s="440"/>
      <c r="CT31" s="440"/>
      <c r="CU31" s="440"/>
      <c r="CV31" s="440"/>
      <c r="CW31" s="440"/>
      <c r="CX31" s="440"/>
      <c r="CY31" s="440"/>
      <c r="CZ31" s="440"/>
      <c r="DA31" s="440"/>
      <c r="DB31" s="440"/>
      <c r="DC31" s="440"/>
      <c r="DD31" s="440"/>
      <c r="DE31" s="440"/>
      <c r="DF31" s="440"/>
      <c r="DG31" s="440"/>
      <c r="DH31" s="440"/>
      <c r="DI31" s="440"/>
      <c r="DJ31" s="440"/>
      <c r="DK31" s="440"/>
      <c r="DL31" s="440"/>
      <c r="DM31" s="440"/>
      <c r="DN31" s="440"/>
      <c r="DO31" s="440"/>
      <c r="DP31" s="440"/>
      <c r="DQ31" s="440"/>
      <c r="DR31" s="440"/>
      <c r="DS31" s="440"/>
      <c r="DT31" s="440"/>
      <c r="DU31" s="440"/>
      <c r="DV31" s="440"/>
      <c r="DW31" s="440"/>
      <c r="DX31" s="440"/>
      <c r="DY31" s="440"/>
      <c r="DZ31" s="440"/>
      <c r="EA31" s="440"/>
      <c r="EB31" s="440"/>
      <c r="EC31" s="440"/>
      <c r="ED31" s="440"/>
      <c r="EE31" s="440"/>
      <c r="EF31" s="440"/>
      <c r="EG31" s="440"/>
      <c r="EH31" s="440"/>
      <c r="EI31" s="440"/>
      <c r="EJ31" s="440"/>
      <c r="EK31" s="440"/>
      <c r="EL31" s="440"/>
      <c r="EM31" s="440"/>
      <c r="EN31" s="440"/>
      <c r="EO31" s="440"/>
      <c r="EP31" s="440"/>
      <c r="EQ31" s="440"/>
      <c r="ER31" s="440"/>
      <c r="ES31" s="440"/>
      <c r="ET31" s="440"/>
      <c r="EU31" s="440"/>
      <c r="EV31" s="440"/>
      <c r="EW31" s="440"/>
      <c r="EX31" s="440"/>
      <c r="EY31" s="440"/>
      <c r="EZ31" s="440"/>
      <c r="FA31" s="440"/>
      <c r="FB31" s="440"/>
      <c r="FC31" s="440"/>
      <c r="FD31" s="440"/>
      <c r="FE31" s="440"/>
      <c r="FF31" s="440"/>
      <c r="FG31" s="440"/>
      <c r="FH31" s="440"/>
      <c r="FI31" s="440"/>
      <c r="FJ31" s="440"/>
      <c r="FK31" s="440"/>
      <c r="FL31" s="440"/>
      <c r="FM31" s="440"/>
      <c r="FN31" s="440"/>
      <c r="FO31" s="440"/>
      <c r="FP31" s="440"/>
      <c r="FQ31" s="440"/>
      <c r="FR31" s="440"/>
      <c r="FS31" s="440"/>
      <c r="FT31" s="440"/>
      <c r="FU31" s="440"/>
      <c r="FV31" s="440"/>
      <c r="FW31" s="440"/>
      <c r="FX31" s="440"/>
      <c r="FY31" s="440"/>
      <c r="FZ31" s="440"/>
      <c r="GA31" s="440"/>
      <c r="GB31" s="440"/>
      <c r="GC31" s="440"/>
      <c r="GD31" s="440"/>
      <c r="GE31" s="440"/>
      <c r="GF31" s="440"/>
      <c r="GG31" s="440"/>
      <c r="GH31" s="440"/>
      <c r="GI31" s="440"/>
      <c r="GJ31" s="440"/>
      <c r="GK31" s="440"/>
      <c r="GL31" s="440"/>
      <c r="GM31" s="440"/>
      <c r="GN31" s="440"/>
      <c r="GO31" s="440"/>
      <c r="GP31" s="440"/>
      <c r="GQ31" s="440"/>
      <c r="GR31" s="440"/>
      <c r="GS31" s="440"/>
      <c r="GT31" s="440"/>
      <c r="GU31" s="440"/>
      <c r="GV31" s="440"/>
      <c r="GW31" s="440"/>
      <c r="GX31" s="440"/>
      <c r="GY31" s="440"/>
      <c r="GZ31" s="440"/>
      <c r="HA31" s="440"/>
      <c r="HB31" s="440"/>
      <c r="HC31" s="440"/>
      <c r="HD31" s="440"/>
      <c r="HE31" s="440"/>
      <c r="HF31" s="440"/>
      <c r="HG31" s="440"/>
      <c r="HH31" s="440"/>
      <c r="HI31" s="440"/>
      <c r="HJ31" s="440"/>
      <c r="HK31" s="440"/>
      <c r="HL31" s="440"/>
      <c r="HM31" s="440"/>
      <c r="HN31" s="440"/>
      <c r="HO31" s="440"/>
      <c r="HP31" s="440"/>
      <c r="HQ31" s="440"/>
      <c r="HR31" s="440"/>
      <c r="HS31" s="440"/>
      <c r="HT31" s="440"/>
      <c r="HU31" s="440"/>
      <c r="HV31" s="440"/>
      <c r="HW31" s="440"/>
      <c r="HX31" s="440"/>
      <c r="HY31" s="440"/>
      <c r="HZ31" s="440"/>
      <c r="IA31" s="440"/>
      <c r="IB31" s="440"/>
      <c r="IC31" s="440"/>
      <c r="ID31" s="440"/>
      <c r="IE31" s="440"/>
      <c r="IF31" s="440"/>
      <c r="IG31" s="440"/>
      <c r="IH31" s="440"/>
      <c r="II31" s="440"/>
      <c r="IJ31" s="440"/>
      <c r="IK31" s="440"/>
      <c r="IL31" s="440"/>
      <c r="IM31" s="440"/>
      <c r="IN31" s="440"/>
      <c r="IO31" s="440"/>
      <c r="IP31" s="440"/>
      <c r="IQ31" s="440"/>
      <c r="IR31" s="440"/>
      <c r="IS31" s="440"/>
      <c r="IT31" s="440"/>
      <c r="IU31" s="440"/>
      <c r="IV31" s="440"/>
      <c r="IW31" s="440"/>
    </row>
    <row r="32" customFormat="false" ht="18.75" hidden="false" customHeight="true" outlineLevel="0" collapsed="false">
      <c r="A32" s="223" t="s">
        <v>134</v>
      </c>
      <c r="B32" s="220" t="e">
        <f aca="false">B19-B29</f>
        <v>#VALUE!</v>
      </c>
      <c r="C32" s="220" t="e">
        <f aca="false">C19-C29</f>
        <v>#VALUE!</v>
      </c>
      <c r="D32" s="220" t="e">
        <f aca="false">D19-D29</f>
        <v>#VALUE!</v>
      </c>
      <c r="E32" s="220" t="n">
        <f aca="false">E19-E29</f>
        <v>46157.000531547</v>
      </c>
      <c r="F32" s="220" t="n">
        <f aca="false">F19-F29</f>
        <v>48388.2711391495</v>
      </c>
      <c r="G32" s="220" t="n">
        <f aca="false">G19-G29</f>
        <v>49340.7165766056</v>
      </c>
      <c r="H32" s="220" t="n">
        <f aca="false">H19-H29</f>
        <v>50324.3894058971</v>
      </c>
      <c r="I32" s="220" t="n">
        <f aca="false">I19-I29</f>
        <v>51327.0876283487</v>
      </c>
      <c r="J32" s="220" t="n">
        <f aca="false">J19-J29</f>
        <v>52349.1706593013</v>
      </c>
      <c r="K32" s="220" t="n">
        <f aca="false">K19-K29</f>
        <v>53391.0044363549</v>
      </c>
      <c r="L32" s="220" t="n">
        <f aca="false">L19-L29</f>
        <v>54424.6876413048</v>
      </c>
      <c r="M32" s="220" t="n">
        <f aca="false">M19-M29</f>
        <v>55477.7475836968</v>
      </c>
      <c r="N32" s="220" t="n">
        <f aca="false">N19-N29</f>
        <v>56550.5368057073</v>
      </c>
      <c r="O32" s="220" t="n">
        <f aca="false">O19-O29</f>
        <v>57643.4139275656</v>
      </c>
      <c r="P32" s="220" t="n">
        <f aca="false">P19-P29</f>
        <v>58756.7437414458</v>
      </c>
      <c r="Q32" s="220" t="n">
        <f aca="false">Q19-Q29</f>
        <v>59620.9099773632</v>
      </c>
      <c r="R32" s="220" t="n">
        <f aca="false">R19-R29</f>
        <v>60496.8149770571</v>
      </c>
      <c r="S32" s="220" t="n">
        <f aca="false">S19-S29</f>
        <v>61384.5926605162</v>
      </c>
      <c r="T32" s="220" t="n">
        <f aca="false">T19-T29</f>
        <v>62284.3776078481</v>
      </c>
      <c r="U32" s="220" t="n">
        <f aca="false">U19-U29</f>
        <v>63196.3050274307</v>
      </c>
      <c r="V32" s="418"/>
      <c r="W32" s="224" t="e">
        <f aca="false">SUM(B32:U32)</f>
        <v>#VALUE!</v>
      </c>
      <c r="X32" s="418"/>
      <c r="Y32" s="418"/>
      <c r="Z32" s="418"/>
      <c r="AA32" s="418"/>
      <c r="AB32" s="418"/>
      <c r="AC32" s="418"/>
      <c r="AD32" s="418"/>
      <c r="AE32" s="418"/>
      <c r="AF32" s="418"/>
      <c r="AG32" s="418"/>
      <c r="AH32" s="418"/>
      <c r="AI32" s="418"/>
      <c r="AJ32" s="418"/>
      <c r="AK32" s="418"/>
      <c r="AL32" s="418"/>
      <c r="AM32" s="418"/>
      <c r="AN32" s="418"/>
      <c r="AO32" s="418"/>
      <c r="AP32" s="418"/>
      <c r="AQ32" s="418"/>
      <c r="AR32" s="418"/>
      <c r="AS32" s="418"/>
      <c r="AT32" s="418"/>
      <c r="AU32" s="418"/>
      <c r="AV32" s="418"/>
      <c r="AW32" s="418"/>
      <c r="AX32" s="418"/>
      <c r="AY32" s="418"/>
      <c r="AZ32" s="418"/>
      <c r="BA32" s="418"/>
      <c r="BB32" s="418"/>
      <c r="BC32" s="418"/>
      <c r="BD32" s="418"/>
      <c r="BE32" s="418"/>
      <c r="BF32" s="418"/>
      <c r="BG32" s="418"/>
      <c r="BH32" s="418"/>
      <c r="BI32" s="418"/>
      <c r="BJ32" s="418"/>
      <c r="BK32" s="418"/>
      <c r="BL32" s="418"/>
      <c r="BM32" s="418"/>
      <c r="BN32" s="418"/>
      <c r="BO32" s="418"/>
      <c r="BP32" s="418"/>
      <c r="BQ32" s="418"/>
      <c r="BR32" s="418"/>
      <c r="BS32" s="418"/>
      <c r="BT32" s="418"/>
      <c r="BU32" s="418"/>
      <c r="BV32" s="418"/>
      <c r="BW32" s="418"/>
      <c r="BX32" s="418"/>
      <c r="BY32" s="418"/>
      <c r="BZ32" s="418"/>
      <c r="CA32" s="418"/>
      <c r="CB32" s="418"/>
      <c r="CC32" s="418"/>
      <c r="CD32" s="418"/>
      <c r="CE32" s="418"/>
      <c r="CF32" s="418"/>
      <c r="CG32" s="418"/>
      <c r="CH32" s="418"/>
      <c r="CI32" s="418"/>
      <c r="CJ32" s="418"/>
      <c r="CK32" s="418"/>
      <c r="CL32" s="418"/>
      <c r="CM32" s="418"/>
      <c r="CN32" s="418"/>
      <c r="CO32" s="418"/>
      <c r="CP32" s="418"/>
      <c r="CQ32" s="418"/>
      <c r="CR32" s="418"/>
      <c r="CS32" s="418"/>
      <c r="CT32" s="418"/>
      <c r="CU32" s="418"/>
      <c r="CV32" s="418"/>
      <c r="CW32" s="418"/>
      <c r="CX32" s="418"/>
      <c r="CY32" s="418"/>
      <c r="CZ32" s="418"/>
      <c r="DA32" s="418"/>
      <c r="DB32" s="418"/>
      <c r="DC32" s="418"/>
      <c r="DD32" s="418"/>
      <c r="DE32" s="418"/>
      <c r="DF32" s="418"/>
      <c r="DG32" s="418"/>
      <c r="DH32" s="418"/>
      <c r="DI32" s="418"/>
      <c r="DJ32" s="418"/>
      <c r="DK32" s="418"/>
      <c r="DL32" s="418"/>
      <c r="DM32" s="418"/>
      <c r="DN32" s="418"/>
      <c r="DO32" s="418"/>
      <c r="DP32" s="418"/>
      <c r="DQ32" s="418"/>
      <c r="DR32" s="418"/>
      <c r="DS32" s="418"/>
      <c r="DT32" s="418"/>
      <c r="DU32" s="418"/>
      <c r="DV32" s="418"/>
      <c r="DW32" s="418"/>
      <c r="DX32" s="418"/>
      <c r="DY32" s="418"/>
      <c r="DZ32" s="418"/>
      <c r="EA32" s="418"/>
      <c r="EB32" s="418"/>
      <c r="EC32" s="418"/>
      <c r="ED32" s="418"/>
      <c r="EE32" s="418"/>
      <c r="EF32" s="418"/>
      <c r="EG32" s="418"/>
      <c r="EH32" s="418"/>
      <c r="EI32" s="418"/>
      <c r="EJ32" s="418"/>
      <c r="EK32" s="418"/>
      <c r="EL32" s="418"/>
      <c r="EM32" s="418"/>
      <c r="EN32" s="418"/>
      <c r="EO32" s="418"/>
      <c r="EP32" s="418"/>
      <c r="EQ32" s="418"/>
      <c r="ER32" s="418"/>
      <c r="ES32" s="418"/>
      <c r="ET32" s="418"/>
      <c r="EU32" s="418"/>
      <c r="EV32" s="418"/>
      <c r="EW32" s="418"/>
      <c r="EX32" s="418"/>
      <c r="EY32" s="418"/>
      <c r="EZ32" s="418"/>
      <c r="FA32" s="418"/>
      <c r="FB32" s="418"/>
      <c r="FC32" s="418"/>
      <c r="FD32" s="418"/>
      <c r="FE32" s="418"/>
      <c r="FF32" s="418"/>
      <c r="FG32" s="418"/>
      <c r="FH32" s="418"/>
      <c r="FI32" s="418"/>
      <c r="FJ32" s="418"/>
      <c r="FK32" s="418"/>
      <c r="FL32" s="418"/>
      <c r="FM32" s="418"/>
      <c r="FN32" s="418"/>
      <c r="FO32" s="418"/>
      <c r="FP32" s="418"/>
      <c r="FQ32" s="418"/>
      <c r="FR32" s="418"/>
      <c r="FS32" s="418"/>
      <c r="FT32" s="418"/>
      <c r="FU32" s="418"/>
      <c r="FV32" s="418"/>
      <c r="FW32" s="418"/>
      <c r="FX32" s="418"/>
      <c r="FY32" s="418"/>
      <c r="FZ32" s="418"/>
      <c r="GA32" s="418"/>
      <c r="GB32" s="418"/>
      <c r="GC32" s="418"/>
      <c r="GD32" s="418"/>
      <c r="GE32" s="418"/>
      <c r="GF32" s="418"/>
      <c r="GG32" s="418"/>
      <c r="GH32" s="418"/>
      <c r="GI32" s="418"/>
      <c r="GJ32" s="418"/>
      <c r="GK32" s="418"/>
      <c r="GL32" s="418"/>
      <c r="GM32" s="418"/>
      <c r="GN32" s="418"/>
      <c r="GO32" s="418"/>
      <c r="GP32" s="418"/>
      <c r="GQ32" s="418"/>
      <c r="GR32" s="418"/>
      <c r="GS32" s="418"/>
      <c r="GT32" s="418"/>
      <c r="GU32" s="418"/>
      <c r="GV32" s="418"/>
      <c r="GW32" s="418"/>
      <c r="GX32" s="418"/>
      <c r="GY32" s="418"/>
      <c r="GZ32" s="418"/>
      <c r="HA32" s="418"/>
      <c r="HB32" s="418"/>
      <c r="HC32" s="418"/>
      <c r="HD32" s="418"/>
      <c r="HE32" s="418"/>
      <c r="HF32" s="418"/>
      <c r="HG32" s="418"/>
      <c r="HH32" s="418"/>
      <c r="HI32" s="418"/>
      <c r="HJ32" s="418"/>
      <c r="HK32" s="418"/>
      <c r="HL32" s="418"/>
      <c r="HM32" s="418"/>
      <c r="HN32" s="418"/>
      <c r="HO32" s="418"/>
      <c r="HP32" s="418"/>
      <c r="HQ32" s="418"/>
      <c r="HR32" s="418"/>
      <c r="HS32" s="418"/>
      <c r="HT32" s="418"/>
      <c r="HU32" s="418"/>
      <c r="HV32" s="418"/>
      <c r="HW32" s="418"/>
      <c r="HX32" s="418"/>
      <c r="HY32" s="418"/>
      <c r="HZ32" s="418"/>
      <c r="IA32" s="418"/>
      <c r="IB32" s="418"/>
      <c r="IC32" s="418"/>
      <c r="ID32" s="418"/>
      <c r="IE32" s="418"/>
      <c r="IF32" s="418"/>
      <c r="IG32" s="418"/>
      <c r="IH32" s="418"/>
      <c r="II32" s="418"/>
      <c r="IJ32" s="418"/>
      <c r="IK32" s="418"/>
      <c r="IL32" s="418"/>
      <c r="IM32" s="418"/>
      <c r="IN32" s="418"/>
      <c r="IO32" s="418"/>
      <c r="IP32" s="418"/>
      <c r="IQ32" s="418"/>
      <c r="IR32" s="418"/>
      <c r="IS32" s="418"/>
      <c r="IT32" s="418"/>
      <c r="IU32" s="418"/>
      <c r="IV32" s="418"/>
      <c r="IW32" s="418"/>
    </row>
    <row r="33" customFormat="false" ht="18.75" hidden="false" customHeight="true" outlineLevel="0" collapsed="false">
      <c r="A33" s="223"/>
      <c r="B33" s="444"/>
      <c r="C33" s="445"/>
      <c r="D33" s="444"/>
      <c r="E33" s="444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444"/>
      <c r="V33" s="418"/>
      <c r="W33" s="224"/>
      <c r="X33" s="418"/>
      <c r="Y33" s="418"/>
      <c r="Z33" s="418"/>
      <c r="AA33" s="418"/>
      <c r="AB33" s="418"/>
      <c r="AC33" s="418"/>
      <c r="AD33" s="418"/>
      <c r="AE33" s="418"/>
      <c r="AF33" s="418"/>
      <c r="AG33" s="418"/>
      <c r="AH33" s="418"/>
      <c r="AI33" s="418"/>
      <c r="AJ33" s="418"/>
      <c r="AK33" s="418"/>
      <c r="AL33" s="418"/>
      <c r="AM33" s="418"/>
      <c r="AN33" s="418"/>
      <c r="AO33" s="418"/>
      <c r="AP33" s="418"/>
      <c r="AQ33" s="418"/>
      <c r="AR33" s="418"/>
      <c r="AS33" s="418"/>
      <c r="AT33" s="418"/>
      <c r="AU33" s="418"/>
      <c r="AV33" s="418"/>
      <c r="AW33" s="418"/>
      <c r="AX33" s="418"/>
      <c r="AY33" s="418"/>
      <c r="AZ33" s="418"/>
      <c r="BA33" s="418"/>
      <c r="BB33" s="418"/>
      <c r="BC33" s="418"/>
      <c r="BD33" s="418"/>
      <c r="BE33" s="418"/>
      <c r="BF33" s="418"/>
      <c r="BG33" s="418"/>
      <c r="BH33" s="418"/>
      <c r="BI33" s="418"/>
      <c r="BJ33" s="418"/>
      <c r="BK33" s="418"/>
      <c r="BL33" s="418"/>
      <c r="BM33" s="418"/>
      <c r="BN33" s="418"/>
      <c r="BO33" s="418"/>
      <c r="BP33" s="418"/>
      <c r="BQ33" s="418"/>
      <c r="BR33" s="418"/>
      <c r="BS33" s="418"/>
      <c r="BT33" s="418"/>
      <c r="BU33" s="418"/>
      <c r="BV33" s="418"/>
      <c r="BW33" s="418"/>
      <c r="BX33" s="418"/>
      <c r="BY33" s="418"/>
      <c r="BZ33" s="418"/>
      <c r="CA33" s="418"/>
      <c r="CB33" s="418"/>
      <c r="CC33" s="418"/>
      <c r="CD33" s="418"/>
      <c r="CE33" s="418"/>
      <c r="CF33" s="418"/>
      <c r="CG33" s="418"/>
      <c r="CH33" s="418"/>
      <c r="CI33" s="418"/>
      <c r="CJ33" s="418"/>
      <c r="CK33" s="418"/>
      <c r="CL33" s="418"/>
      <c r="CM33" s="418"/>
      <c r="CN33" s="418"/>
      <c r="CO33" s="418"/>
      <c r="CP33" s="418"/>
      <c r="CQ33" s="418"/>
      <c r="CR33" s="418"/>
      <c r="CS33" s="418"/>
      <c r="CT33" s="418"/>
      <c r="CU33" s="418"/>
      <c r="CV33" s="418"/>
      <c r="CW33" s="418"/>
      <c r="CX33" s="418"/>
      <c r="CY33" s="418"/>
      <c r="CZ33" s="418"/>
      <c r="DA33" s="418"/>
      <c r="DB33" s="418"/>
      <c r="DC33" s="418"/>
      <c r="DD33" s="418"/>
      <c r="DE33" s="418"/>
      <c r="DF33" s="418"/>
      <c r="DG33" s="418"/>
      <c r="DH33" s="418"/>
      <c r="DI33" s="418"/>
      <c r="DJ33" s="418"/>
      <c r="DK33" s="418"/>
      <c r="DL33" s="418"/>
      <c r="DM33" s="418"/>
      <c r="DN33" s="418"/>
      <c r="DO33" s="418"/>
      <c r="DP33" s="418"/>
      <c r="DQ33" s="418"/>
      <c r="DR33" s="418"/>
      <c r="DS33" s="418"/>
      <c r="DT33" s="418"/>
      <c r="DU33" s="418"/>
      <c r="DV33" s="418"/>
      <c r="DW33" s="418"/>
      <c r="DX33" s="418"/>
      <c r="DY33" s="418"/>
      <c r="DZ33" s="418"/>
      <c r="EA33" s="418"/>
      <c r="EB33" s="418"/>
      <c r="EC33" s="418"/>
      <c r="ED33" s="418"/>
      <c r="EE33" s="418"/>
      <c r="EF33" s="418"/>
      <c r="EG33" s="418"/>
      <c r="EH33" s="418"/>
      <c r="EI33" s="418"/>
      <c r="EJ33" s="418"/>
      <c r="EK33" s="418"/>
      <c r="EL33" s="418"/>
      <c r="EM33" s="418"/>
      <c r="EN33" s="418"/>
      <c r="EO33" s="418"/>
      <c r="EP33" s="418"/>
      <c r="EQ33" s="418"/>
      <c r="ER33" s="418"/>
      <c r="ES33" s="418"/>
      <c r="ET33" s="418"/>
      <c r="EU33" s="418"/>
      <c r="EV33" s="418"/>
      <c r="EW33" s="418"/>
      <c r="EX33" s="418"/>
      <c r="EY33" s="418"/>
      <c r="EZ33" s="418"/>
      <c r="FA33" s="418"/>
      <c r="FB33" s="418"/>
      <c r="FC33" s="418"/>
      <c r="FD33" s="418"/>
      <c r="FE33" s="418"/>
      <c r="FF33" s="418"/>
      <c r="FG33" s="418"/>
      <c r="FH33" s="418"/>
      <c r="FI33" s="418"/>
      <c r="FJ33" s="418"/>
      <c r="FK33" s="418"/>
      <c r="FL33" s="418"/>
      <c r="FM33" s="418"/>
      <c r="FN33" s="418"/>
      <c r="FO33" s="418"/>
      <c r="FP33" s="418"/>
      <c r="FQ33" s="418"/>
      <c r="FR33" s="418"/>
      <c r="FS33" s="418"/>
      <c r="FT33" s="418"/>
      <c r="FU33" s="418"/>
      <c r="FV33" s="418"/>
      <c r="FW33" s="418"/>
      <c r="FX33" s="418"/>
      <c r="FY33" s="418"/>
      <c r="FZ33" s="418"/>
      <c r="GA33" s="418"/>
      <c r="GB33" s="418"/>
      <c r="GC33" s="418"/>
      <c r="GD33" s="418"/>
      <c r="GE33" s="418"/>
      <c r="GF33" s="418"/>
      <c r="GG33" s="418"/>
      <c r="GH33" s="418"/>
      <c r="GI33" s="418"/>
      <c r="GJ33" s="418"/>
      <c r="GK33" s="418"/>
      <c r="GL33" s="418"/>
      <c r="GM33" s="418"/>
      <c r="GN33" s="418"/>
      <c r="GO33" s="418"/>
      <c r="GP33" s="418"/>
      <c r="GQ33" s="418"/>
      <c r="GR33" s="418"/>
      <c r="GS33" s="418"/>
      <c r="GT33" s="418"/>
      <c r="GU33" s="418"/>
      <c r="GV33" s="418"/>
      <c r="GW33" s="418"/>
      <c r="GX33" s="418"/>
      <c r="GY33" s="418"/>
      <c r="GZ33" s="418"/>
      <c r="HA33" s="418"/>
      <c r="HB33" s="418"/>
      <c r="HC33" s="418"/>
      <c r="HD33" s="418"/>
      <c r="HE33" s="418"/>
      <c r="HF33" s="418"/>
      <c r="HG33" s="418"/>
      <c r="HH33" s="418"/>
      <c r="HI33" s="418"/>
      <c r="HJ33" s="418"/>
      <c r="HK33" s="418"/>
      <c r="HL33" s="418"/>
      <c r="HM33" s="418"/>
      <c r="HN33" s="418"/>
      <c r="HO33" s="418"/>
      <c r="HP33" s="418"/>
      <c r="HQ33" s="418"/>
      <c r="HR33" s="418"/>
      <c r="HS33" s="418"/>
      <c r="HT33" s="418"/>
      <c r="HU33" s="418"/>
      <c r="HV33" s="418"/>
      <c r="HW33" s="418"/>
      <c r="HX33" s="418"/>
      <c r="HY33" s="418"/>
      <c r="HZ33" s="418"/>
      <c r="IA33" s="418"/>
      <c r="IB33" s="418"/>
      <c r="IC33" s="418"/>
      <c r="ID33" s="418"/>
      <c r="IE33" s="418"/>
      <c r="IF33" s="418"/>
      <c r="IG33" s="418"/>
      <c r="IH33" s="418"/>
      <c r="II33" s="418"/>
      <c r="IJ33" s="418"/>
      <c r="IK33" s="418"/>
      <c r="IL33" s="418"/>
      <c r="IM33" s="418"/>
      <c r="IN33" s="418"/>
      <c r="IO33" s="418"/>
      <c r="IP33" s="418"/>
      <c r="IQ33" s="418"/>
      <c r="IR33" s="418"/>
      <c r="IS33" s="418"/>
      <c r="IT33" s="418"/>
      <c r="IU33" s="418"/>
      <c r="IV33" s="418"/>
      <c r="IW33" s="418"/>
    </row>
    <row r="34" customFormat="false" ht="12.75" hidden="false" customHeight="false" outlineLevel="0" collapsed="false">
      <c r="A34" s="113" t="s">
        <v>135</v>
      </c>
      <c r="B34" s="34" t="e">
        <f aca="false">Depreciation!C53</f>
        <v>#VALUE!</v>
      </c>
      <c r="C34" s="34" t="e">
        <f aca="false">Depreciation!D53</f>
        <v>#VALUE!</v>
      </c>
      <c r="D34" s="34" t="e">
        <f aca="false">Depreciation!E53</f>
        <v>#VALUE!</v>
      </c>
      <c r="E34" s="34" t="e">
        <f aca="false">Depreciation!F53</f>
        <v>#VALUE!</v>
      </c>
      <c r="F34" s="34" t="e">
        <f aca="false">Depreciation!G53</f>
        <v>#VALUE!</v>
      </c>
      <c r="G34" s="34" t="e">
        <f aca="false">Depreciation!H53</f>
        <v>#VALUE!</v>
      </c>
      <c r="H34" s="34" t="e">
        <f aca="false">Depreciation!I53</f>
        <v>#VALUE!</v>
      </c>
      <c r="I34" s="34" t="e">
        <f aca="false">Depreciation!J53</f>
        <v>#VALUE!</v>
      </c>
      <c r="J34" s="34" t="e">
        <f aca="false">Depreciation!K53</f>
        <v>#VALUE!</v>
      </c>
      <c r="K34" s="34" t="e">
        <f aca="false">Depreciation!L53</f>
        <v>#VALUE!</v>
      </c>
      <c r="L34" s="34" t="e">
        <f aca="false">Depreciation!M53</f>
        <v>#VALUE!</v>
      </c>
      <c r="M34" s="34" t="e">
        <f aca="false">Depreciation!N53</f>
        <v>#VALUE!</v>
      </c>
      <c r="N34" s="34" t="e">
        <f aca="false">Depreciation!O53</f>
        <v>#VALUE!</v>
      </c>
      <c r="O34" s="34" t="e">
        <f aca="false">Depreciation!P53</f>
        <v>#VALUE!</v>
      </c>
      <c r="P34" s="34" t="e">
        <f aca="false">Depreciation!Q53</f>
        <v>#VALUE!</v>
      </c>
      <c r="Q34" s="34" t="e">
        <f aca="false">Depreciation!R53</f>
        <v>#VALUE!</v>
      </c>
      <c r="R34" s="34" t="e">
        <f aca="false">Depreciation!S53</f>
        <v>#VALUE!</v>
      </c>
      <c r="S34" s="34" t="e">
        <f aca="false">Depreciation!T53</f>
        <v>#VALUE!</v>
      </c>
      <c r="T34" s="34" t="e">
        <f aca="false">Depreciation!U53</f>
        <v>#VALUE!</v>
      </c>
      <c r="U34" s="34" t="e">
        <f aca="false">Depreciation!V53</f>
        <v>#VALUE!</v>
      </c>
      <c r="W34" s="224" t="e">
        <f aca="false">SUM(B34:U34)</f>
        <v>#VALUE!</v>
      </c>
    </row>
    <row r="35" customFormat="false" ht="12.75" hidden="false" customHeight="false" outlineLevel="0" collapsed="false">
      <c r="A35" s="113"/>
      <c r="B35" s="34"/>
      <c r="C35" s="22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</row>
    <row r="36" customFormat="false" ht="12.75" hidden="false" customHeight="false" outlineLevel="0" collapsed="false">
      <c r="A36" s="223" t="s">
        <v>136</v>
      </c>
      <c r="B36" s="444" t="e">
        <f aca="false">B32-B34</f>
        <v>#VALUE!</v>
      </c>
      <c r="C36" s="444" t="e">
        <f aca="false">C32-C34</f>
        <v>#VALUE!</v>
      </c>
      <c r="D36" s="444" t="e">
        <f aca="false">D32-D34</f>
        <v>#VALUE!</v>
      </c>
      <c r="E36" s="444" t="e">
        <f aca="false">E32-E34</f>
        <v>#VALUE!</v>
      </c>
      <c r="F36" s="444" t="e">
        <f aca="false">F32-F34</f>
        <v>#VALUE!</v>
      </c>
      <c r="G36" s="444" t="e">
        <f aca="false">G32-G34</f>
        <v>#VALUE!</v>
      </c>
      <c r="H36" s="444" t="e">
        <f aca="false">H32-H34</f>
        <v>#VALUE!</v>
      </c>
      <c r="I36" s="444" t="e">
        <f aca="false">I32-I34</f>
        <v>#VALUE!</v>
      </c>
      <c r="J36" s="444" t="e">
        <f aca="false">J32-J34</f>
        <v>#VALUE!</v>
      </c>
      <c r="K36" s="444" t="e">
        <f aca="false">K32-K34</f>
        <v>#VALUE!</v>
      </c>
      <c r="L36" s="444" t="e">
        <f aca="false">L32-L34</f>
        <v>#VALUE!</v>
      </c>
      <c r="M36" s="444" t="e">
        <f aca="false">M32-M34</f>
        <v>#VALUE!</v>
      </c>
      <c r="N36" s="444" t="e">
        <f aca="false">N32-N34</f>
        <v>#VALUE!</v>
      </c>
      <c r="O36" s="444" t="e">
        <f aca="false">O32-O34</f>
        <v>#VALUE!</v>
      </c>
      <c r="P36" s="444" t="e">
        <f aca="false">P32-P34</f>
        <v>#VALUE!</v>
      </c>
      <c r="Q36" s="444" t="e">
        <f aca="false">Q32-Q34</f>
        <v>#VALUE!</v>
      </c>
      <c r="R36" s="444" t="e">
        <f aca="false">R32-R34</f>
        <v>#VALUE!</v>
      </c>
      <c r="S36" s="444" t="e">
        <f aca="false">S32-S34</f>
        <v>#VALUE!</v>
      </c>
      <c r="T36" s="444" t="e">
        <f aca="false">T32-T34</f>
        <v>#VALUE!</v>
      </c>
      <c r="U36" s="444" t="e">
        <f aca="false">U32-U34</f>
        <v>#VALUE!</v>
      </c>
      <c r="V36" s="418"/>
      <c r="W36" s="224" t="e">
        <f aca="false">SUM(B36:U36)</f>
        <v>#VALUE!</v>
      </c>
      <c r="X36" s="418"/>
      <c r="Y36" s="418"/>
      <c r="Z36" s="418"/>
      <c r="AA36" s="418"/>
      <c r="AB36" s="418"/>
      <c r="AC36" s="418"/>
      <c r="AD36" s="418"/>
      <c r="AE36" s="418"/>
      <c r="AF36" s="418"/>
      <c r="AG36" s="418"/>
      <c r="AH36" s="418"/>
      <c r="AI36" s="418"/>
      <c r="AJ36" s="418"/>
      <c r="AK36" s="418"/>
      <c r="AL36" s="418"/>
      <c r="AM36" s="418"/>
      <c r="AN36" s="418"/>
      <c r="AO36" s="418"/>
      <c r="AP36" s="418"/>
      <c r="AQ36" s="418"/>
      <c r="AR36" s="418"/>
      <c r="AS36" s="418"/>
      <c r="AT36" s="418"/>
      <c r="AU36" s="418"/>
      <c r="AV36" s="418"/>
      <c r="AW36" s="418"/>
      <c r="AX36" s="418"/>
      <c r="AY36" s="418"/>
      <c r="AZ36" s="418"/>
      <c r="BA36" s="418"/>
      <c r="BB36" s="418"/>
      <c r="BC36" s="418"/>
      <c r="BD36" s="418"/>
      <c r="BE36" s="418"/>
      <c r="BF36" s="418"/>
      <c r="BG36" s="418"/>
      <c r="BH36" s="418"/>
      <c r="BI36" s="418"/>
      <c r="BJ36" s="418"/>
      <c r="BK36" s="418"/>
      <c r="BL36" s="418"/>
      <c r="BM36" s="418"/>
      <c r="BN36" s="418"/>
      <c r="BO36" s="418"/>
      <c r="BP36" s="418"/>
      <c r="BQ36" s="418"/>
      <c r="BR36" s="418"/>
      <c r="BS36" s="418"/>
      <c r="BT36" s="418"/>
      <c r="BU36" s="418"/>
      <c r="BV36" s="418"/>
      <c r="BW36" s="418"/>
      <c r="BX36" s="418"/>
      <c r="BY36" s="418"/>
      <c r="BZ36" s="418"/>
      <c r="CA36" s="418"/>
      <c r="CB36" s="418"/>
      <c r="CC36" s="418"/>
      <c r="CD36" s="418"/>
      <c r="CE36" s="418"/>
      <c r="CF36" s="418"/>
      <c r="CG36" s="418"/>
      <c r="CH36" s="418"/>
      <c r="CI36" s="418"/>
      <c r="CJ36" s="418"/>
      <c r="CK36" s="418"/>
      <c r="CL36" s="418"/>
      <c r="CM36" s="418"/>
      <c r="CN36" s="418"/>
      <c r="CO36" s="418"/>
      <c r="CP36" s="418"/>
      <c r="CQ36" s="418"/>
      <c r="CR36" s="418"/>
      <c r="CS36" s="418"/>
      <c r="CT36" s="418"/>
      <c r="CU36" s="418"/>
      <c r="CV36" s="418"/>
      <c r="CW36" s="418"/>
      <c r="CX36" s="418"/>
      <c r="CY36" s="418"/>
      <c r="CZ36" s="418"/>
      <c r="DA36" s="418"/>
      <c r="DB36" s="418"/>
      <c r="DC36" s="418"/>
      <c r="DD36" s="418"/>
      <c r="DE36" s="418"/>
      <c r="DF36" s="418"/>
      <c r="DG36" s="418"/>
      <c r="DH36" s="418"/>
      <c r="DI36" s="418"/>
      <c r="DJ36" s="418"/>
      <c r="DK36" s="418"/>
      <c r="DL36" s="418"/>
      <c r="DM36" s="418"/>
      <c r="DN36" s="418"/>
      <c r="DO36" s="418"/>
      <c r="DP36" s="418"/>
      <c r="DQ36" s="418"/>
      <c r="DR36" s="418"/>
      <c r="DS36" s="418"/>
      <c r="DT36" s="418"/>
      <c r="DU36" s="418"/>
      <c r="DV36" s="418"/>
      <c r="DW36" s="418"/>
      <c r="DX36" s="418"/>
      <c r="DY36" s="418"/>
      <c r="DZ36" s="418"/>
      <c r="EA36" s="418"/>
      <c r="EB36" s="418"/>
      <c r="EC36" s="418"/>
      <c r="ED36" s="418"/>
      <c r="EE36" s="418"/>
      <c r="EF36" s="418"/>
      <c r="EG36" s="418"/>
      <c r="EH36" s="418"/>
      <c r="EI36" s="418"/>
      <c r="EJ36" s="418"/>
      <c r="EK36" s="418"/>
      <c r="EL36" s="418"/>
      <c r="EM36" s="418"/>
      <c r="EN36" s="418"/>
      <c r="EO36" s="418"/>
      <c r="EP36" s="418"/>
      <c r="EQ36" s="418"/>
      <c r="ER36" s="418"/>
      <c r="ES36" s="418"/>
      <c r="ET36" s="418"/>
      <c r="EU36" s="418"/>
      <c r="EV36" s="418"/>
      <c r="EW36" s="418"/>
      <c r="EX36" s="418"/>
      <c r="EY36" s="418"/>
      <c r="EZ36" s="418"/>
      <c r="FA36" s="418"/>
      <c r="FB36" s="418"/>
      <c r="FC36" s="418"/>
      <c r="FD36" s="418"/>
      <c r="FE36" s="418"/>
      <c r="FF36" s="418"/>
      <c r="FG36" s="418"/>
      <c r="FH36" s="418"/>
      <c r="FI36" s="418"/>
      <c r="FJ36" s="418"/>
      <c r="FK36" s="418"/>
      <c r="FL36" s="418"/>
      <c r="FM36" s="418"/>
      <c r="FN36" s="418"/>
      <c r="FO36" s="418"/>
      <c r="FP36" s="418"/>
      <c r="FQ36" s="418"/>
      <c r="FR36" s="418"/>
      <c r="FS36" s="418"/>
      <c r="FT36" s="418"/>
      <c r="FU36" s="418"/>
      <c r="FV36" s="418"/>
      <c r="FW36" s="418"/>
      <c r="FX36" s="418"/>
      <c r="FY36" s="418"/>
      <c r="FZ36" s="418"/>
      <c r="GA36" s="418"/>
      <c r="GB36" s="418"/>
      <c r="GC36" s="418"/>
      <c r="GD36" s="418"/>
      <c r="GE36" s="418"/>
      <c r="GF36" s="418"/>
      <c r="GG36" s="418"/>
      <c r="GH36" s="418"/>
      <c r="GI36" s="418"/>
      <c r="GJ36" s="418"/>
      <c r="GK36" s="418"/>
      <c r="GL36" s="418"/>
      <c r="GM36" s="418"/>
      <c r="GN36" s="418"/>
      <c r="GO36" s="418"/>
      <c r="GP36" s="418"/>
      <c r="GQ36" s="418"/>
      <c r="GR36" s="418"/>
      <c r="GS36" s="418"/>
      <c r="GT36" s="418"/>
      <c r="GU36" s="418"/>
      <c r="GV36" s="418"/>
      <c r="GW36" s="418"/>
      <c r="GX36" s="418"/>
      <c r="GY36" s="418"/>
      <c r="GZ36" s="418"/>
      <c r="HA36" s="418"/>
      <c r="HB36" s="418"/>
      <c r="HC36" s="418"/>
      <c r="HD36" s="418"/>
      <c r="HE36" s="418"/>
      <c r="HF36" s="418"/>
      <c r="HG36" s="418"/>
      <c r="HH36" s="418"/>
      <c r="HI36" s="418"/>
      <c r="HJ36" s="418"/>
      <c r="HK36" s="418"/>
      <c r="HL36" s="418"/>
      <c r="HM36" s="418"/>
      <c r="HN36" s="418"/>
      <c r="HO36" s="418"/>
      <c r="HP36" s="418"/>
      <c r="HQ36" s="418"/>
      <c r="HR36" s="418"/>
      <c r="HS36" s="418"/>
      <c r="HT36" s="418"/>
      <c r="HU36" s="418"/>
      <c r="HV36" s="418"/>
      <c r="HW36" s="418"/>
      <c r="HX36" s="418"/>
      <c r="HY36" s="418"/>
      <c r="HZ36" s="418"/>
      <c r="IA36" s="418"/>
      <c r="IB36" s="418"/>
      <c r="IC36" s="418"/>
      <c r="ID36" s="418"/>
      <c r="IE36" s="418"/>
      <c r="IF36" s="418"/>
      <c r="IG36" s="418"/>
      <c r="IH36" s="418"/>
      <c r="II36" s="418"/>
      <c r="IJ36" s="418"/>
      <c r="IK36" s="418"/>
      <c r="IL36" s="418"/>
      <c r="IM36" s="418"/>
      <c r="IN36" s="418"/>
      <c r="IO36" s="418"/>
      <c r="IP36" s="418"/>
      <c r="IQ36" s="418"/>
      <c r="IR36" s="418"/>
      <c r="IS36" s="418"/>
      <c r="IT36" s="418"/>
      <c r="IU36" s="418"/>
      <c r="IV36" s="418"/>
      <c r="IW36" s="418"/>
    </row>
    <row r="37" customFormat="false" ht="12.75" hidden="false" customHeight="false" outlineLevel="0" collapsed="false">
      <c r="A37" s="223"/>
      <c r="B37" s="444"/>
      <c r="C37" s="444"/>
      <c r="D37" s="444"/>
      <c r="E37" s="444"/>
      <c r="F37" s="444"/>
      <c r="G37" s="444"/>
      <c r="H37" s="444"/>
      <c r="I37" s="444"/>
      <c r="J37" s="444"/>
      <c r="K37" s="444"/>
      <c r="L37" s="444"/>
      <c r="M37" s="444"/>
      <c r="N37" s="444"/>
      <c r="O37" s="444"/>
      <c r="P37" s="444"/>
      <c r="Q37" s="444"/>
      <c r="R37" s="444"/>
      <c r="S37" s="444"/>
      <c r="T37" s="444"/>
      <c r="U37" s="444"/>
      <c r="V37" s="418"/>
      <c r="W37" s="224"/>
      <c r="X37" s="418"/>
      <c r="Y37" s="418"/>
      <c r="Z37" s="418"/>
      <c r="AA37" s="418"/>
      <c r="AB37" s="418"/>
      <c r="AC37" s="418"/>
      <c r="AD37" s="418"/>
      <c r="AE37" s="418"/>
      <c r="AF37" s="418"/>
      <c r="AG37" s="418"/>
      <c r="AH37" s="418"/>
      <c r="AI37" s="418"/>
      <c r="AJ37" s="418"/>
      <c r="AK37" s="418"/>
      <c r="AL37" s="418"/>
      <c r="AM37" s="418"/>
      <c r="AN37" s="418"/>
      <c r="AO37" s="418"/>
      <c r="AP37" s="418"/>
      <c r="AQ37" s="418"/>
      <c r="AR37" s="418"/>
      <c r="AS37" s="418"/>
      <c r="AT37" s="418"/>
      <c r="AU37" s="418"/>
      <c r="AV37" s="418"/>
      <c r="AW37" s="418"/>
      <c r="AX37" s="418"/>
      <c r="AY37" s="418"/>
      <c r="AZ37" s="418"/>
      <c r="BA37" s="418"/>
      <c r="BB37" s="418"/>
      <c r="BC37" s="418"/>
      <c r="BD37" s="418"/>
      <c r="BE37" s="418"/>
      <c r="BF37" s="418"/>
      <c r="BG37" s="418"/>
      <c r="BH37" s="418"/>
      <c r="BI37" s="418"/>
      <c r="BJ37" s="418"/>
      <c r="BK37" s="418"/>
      <c r="BL37" s="418"/>
      <c r="BM37" s="418"/>
      <c r="BN37" s="418"/>
      <c r="BO37" s="418"/>
      <c r="BP37" s="418"/>
      <c r="BQ37" s="418"/>
      <c r="BR37" s="418"/>
      <c r="BS37" s="418"/>
      <c r="BT37" s="418"/>
      <c r="BU37" s="418"/>
      <c r="BV37" s="418"/>
      <c r="BW37" s="418"/>
      <c r="BX37" s="418"/>
      <c r="BY37" s="418"/>
      <c r="BZ37" s="418"/>
      <c r="CA37" s="418"/>
      <c r="CB37" s="418"/>
      <c r="CC37" s="418"/>
      <c r="CD37" s="418"/>
      <c r="CE37" s="418"/>
      <c r="CF37" s="418"/>
      <c r="CG37" s="418"/>
      <c r="CH37" s="418"/>
      <c r="CI37" s="418"/>
      <c r="CJ37" s="418"/>
      <c r="CK37" s="418"/>
      <c r="CL37" s="418"/>
      <c r="CM37" s="418"/>
      <c r="CN37" s="418"/>
      <c r="CO37" s="418"/>
      <c r="CP37" s="418"/>
      <c r="CQ37" s="418"/>
      <c r="CR37" s="418"/>
      <c r="CS37" s="418"/>
      <c r="CT37" s="418"/>
      <c r="CU37" s="418"/>
      <c r="CV37" s="418"/>
      <c r="CW37" s="418"/>
      <c r="CX37" s="418"/>
      <c r="CY37" s="418"/>
      <c r="CZ37" s="418"/>
      <c r="DA37" s="418"/>
      <c r="DB37" s="418"/>
      <c r="DC37" s="418"/>
      <c r="DD37" s="418"/>
      <c r="DE37" s="418"/>
      <c r="DF37" s="418"/>
      <c r="DG37" s="418"/>
      <c r="DH37" s="418"/>
      <c r="DI37" s="418"/>
      <c r="DJ37" s="418"/>
      <c r="DK37" s="418"/>
      <c r="DL37" s="418"/>
      <c r="DM37" s="418"/>
      <c r="DN37" s="418"/>
      <c r="DO37" s="418"/>
      <c r="DP37" s="418"/>
      <c r="DQ37" s="418"/>
      <c r="DR37" s="418"/>
      <c r="DS37" s="418"/>
      <c r="DT37" s="418"/>
      <c r="DU37" s="418"/>
      <c r="DV37" s="418"/>
      <c r="DW37" s="418"/>
      <c r="DX37" s="418"/>
      <c r="DY37" s="418"/>
      <c r="DZ37" s="418"/>
      <c r="EA37" s="418"/>
      <c r="EB37" s="418"/>
      <c r="EC37" s="418"/>
      <c r="ED37" s="418"/>
      <c r="EE37" s="418"/>
      <c r="EF37" s="418"/>
      <c r="EG37" s="418"/>
      <c r="EH37" s="418"/>
      <c r="EI37" s="418"/>
      <c r="EJ37" s="418"/>
      <c r="EK37" s="418"/>
      <c r="EL37" s="418"/>
      <c r="EM37" s="418"/>
      <c r="EN37" s="418"/>
      <c r="EO37" s="418"/>
      <c r="EP37" s="418"/>
      <c r="EQ37" s="418"/>
      <c r="ER37" s="418"/>
      <c r="ES37" s="418"/>
      <c r="ET37" s="418"/>
      <c r="EU37" s="418"/>
      <c r="EV37" s="418"/>
      <c r="EW37" s="418"/>
      <c r="EX37" s="418"/>
      <c r="EY37" s="418"/>
      <c r="EZ37" s="418"/>
      <c r="FA37" s="418"/>
      <c r="FB37" s="418"/>
      <c r="FC37" s="418"/>
      <c r="FD37" s="418"/>
      <c r="FE37" s="418"/>
      <c r="FF37" s="418"/>
      <c r="FG37" s="418"/>
      <c r="FH37" s="418"/>
      <c r="FI37" s="418"/>
      <c r="FJ37" s="418"/>
      <c r="FK37" s="418"/>
      <c r="FL37" s="418"/>
      <c r="FM37" s="418"/>
      <c r="FN37" s="418"/>
      <c r="FO37" s="418"/>
      <c r="FP37" s="418"/>
      <c r="FQ37" s="418"/>
      <c r="FR37" s="418"/>
      <c r="FS37" s="418"/>
      <c r="FT37" s="418"/>
      <c r="FU37" s="418"/>
      <c r="FV37" s="418"/>
      <c r="FW37" s="418"/>
      <c r="FX37" s="418"/>
      <c r="FY37" s="418"/>
      <c r="FZ37" s="418"/>
      <c r="GA37" s="418"/>
      <c r="GB37" s="418"/>
      <c r="GC37" s="418"/>
      <c r="GD37" s="418"/>
      <c r="GE37" s="418"/>
      <c r="GF37" s="418"/>
      <c r="GG37" s="418"/>
      <c r="GH37" s="418"/>
      <c r="GI37" s="418"/>
      <c r="GJ37" s="418"/>
      <c r="GK37" s="418"/>
      <c r="GL37" s="418"/>
      <c r="GM37" s="418"/>
      <c r="GN37" s="418"/>
      <c r="GO37" s="418"/>
      <c r="GP37" s="418"/>
      <c r="GQ37" s="418"/>
      <c r="GR37" s="418"/>
      <c r="GS37" s="418"/>
      <c r="GT37" s="418"/>
      <c r="GU37" s="418"/>
      <c r="GV37" s="418"/>
      <c r="GW37" s="418"/>
      <c r="GX37" s="418"/>
      <c r="GY37" s="418"/>
      <c r="GZ37" s="418"/>
      <c r="HA37" s="418"/>
      <c r="HB37" s="418"/>
      <c r="HC37" s="418"/>
      <c r="HD37" s="418"/>
      <c r="HE37" s="418"/>
      <c r="HF37" s="418"/>
      <c r="HG37" s="418"/>
      <c r="HH37" s="418"/>
      <c r="HI37" s="418"/>
      <c r="HJ37" s="418"/>
      <c r="HK37" s="418"/>
      <c r="HL37" s="418"/>
      <c r="HM37" s="418"/>
      <c r="HN37" s="418"/>
      <c r="HO37" s="418"/>
      <c r="HP37" s="418"/>
      <c r="HQ37" s="418"/>
      <c r="HR37" s="418"/>
      <c r="HS37" s="418"/>
      <c r="HT37" s="418"/>
      <c r="HU37" s="418"/>
      <c r="HV37" s="418"/>
      <c r="HW37" s="418"/>
      <c r="HX37" s="418"/>
      <c r="HY37" s="418"/>
      <c r="HZ37" s="418"/>
      <c r="IA37" s="418"/>
      <c r="IB37" s="418"/>
      <c r="IC37" s="418"/>
      <c r="ID37" s="418"/>
      <c r="IE37" s="418"/>
      <c r="IF37" s="418"/>
      <c r="IG37" s="418"/>
      <c r="IH37" s="418"/>
      <c r="II37" s="418"/>
      <c r="IJ37" s="418"/>
      <c r="IK37" s="418"/>
      <c r="IL37" s="418"/>
      <c r="IM37" s="418"/>
      <c r="IN37" s="418"/>
      <c r="IO37" s="418"/>
      <c r="IP37" s="418"/>
      <c r="IQ37" s="418"/>
      <c r="IR37" s="418"/>
      <c r="IS37" s="418"/>
      <c r="IT37" s="418"/>
      <c r="IU37" s="418"/>
      <c r="IV37" s="418"/>
      <c r="IW37" s="418"/>
    </row>
    <row r="38" customFormat="false" ht="12.75" hidden="false" customHeight="false" outlineLevel="0" collapsed="false">
      <c r="A38" s="5" t="s">
        <v>137</v>
      </c>
      <c r="B38" s="34" t="n">
        <f aca="false">IS!B39*Allocation!$E$14</f>
        <v>17898.660959956</v>
      </c>
      <c r="C38" s="34" t="n">
        <f aca="false">IS!C39*Allocation!$E$14</f>
        <v>17630.0979141239</v>
      </c>
      <c r="D38" s="34" t="n">
        <f aca="false">IS!D39*Allocation!$E$14</f>
        <v>17251.2806560467</v>
      </c>
      <c r="E38" s="34" t="n">
        <f aca="false">IS!E39*Allocation!$E$14</f>
        <v>16953.9103720101</v>
      </c>
      <c r="F38" s="34" t="n">
        <f aca="false">IS!F39*Allocation!$E$14</f>
        <v>16427.7989736774</v>
      </c>
      <c r="G38" s="34" t="n">
        <f aca="false">IS!G39*Allocation!$E$14</f>
        <v>15804.2208359912</v>
      </c>
      <c r="H38" s="34" t="n">
        <f aca="false">IS!H39*Allocation!$E$14</f>
        <v>15103.4029679154</v>
      </c>
      <c r="I38" s="34" t="n">
        <f aca="false">IS!I39*Allocation!$E$14</f>
        <v>14370.2188057634</v>
      </c>
      <c r="J38" s="34" t="n">
        <f aca="false">IS!J39*Allocation!$E$14</f>
        <v>13459.4896856371</v>
      </c>
      <c r="K38" s="34" t="n">
        <f aca="false">IS!K39*Allocation!$E$14</f>
        <v>12450.3339757066</v>
      </c>
      <c r="L38" s="34" t="n">
        <f aca="false">IS!L39*Allocation!$E$14</f>
        <v>11388.4716114127</v>
      </c>
      <c r="M38" s="34" t="n">
        <f aca="false">IS!M39*Allocation!$E$14</f>
        <v>10230.6883631705</v>
      </c>
      <c r="N38" s="34" t="n">
        <f aca="false">IS!N39*Allocation!$E$14</f>
        <v>9015.36541678452</v>
      </c>
      <c r="O38" s="34" t="n">
        <f aca="false">IS!O39*Allocation!$E$14</f>
        <v>7828.81231947041</v>
      </c>
      <c r="P38" s="34" t="n">
        <f aca="false">IS!P39*Allocation!$E$14</f>
        <v>6627.30540229974</v>
      </c>
      <c r="Q38" s="34" t="n">
        <f aca="false">IS!Q39*Allocation!$E$14</f>
        <v>5382.07481620065</v>
      </c>
      <c r="R38" s="34" t="n">
        <f aca="false">IS!R39*Allocation!$E$14</f>
        <v>4061.26242321785</v>
      </c>
      <c r="S38" s="34" t="n">
        <f aca="false">IS!S39*Allocation!$E$14</f>
        <v>2815.86929559858</v>
      </c>
      <c r="T38" s="34" t="n">
        <f aca="false">IS!T39*Allocation!$E$14</f>
        <v>1747.97150801588</v>
      </c>
      <c r="U38" s="34" t="n">
        <f aca="false">IS!U39*Allocation!$E$14</f>
        <v>682.674384756062</v>
      </c>
      <c r="W38" s="224" t="n">
        <f aca="false">SUM(B38:U38)</f>
        <v>217129.910687755</v>
      </c>
    </row>
    <row r="39" customFormat="false" ht="6" hidden="false" customHeight="true" outlineLevel="0" collapsed="false">
      <c r="B39" s="384"/>
      <c r="C39" s="384"/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W39" s="224"/>
    </row>
    <row r="40" customFormat="false" ht="12.75" hidden="false" customHeight="false" outlineLevel="0" collapsed="false">
      <c r="A40" s="223" t="s">
        <v>138</v>
      </c>
      <c r="B40" s="444" t="e">
        <f aca="false">B36-B38</f>
        <v>#VALUE!</v>
      </c>
      <c r="C40" s="444" t="e">
        <f aca="false">C36-C38</f>
        <v>#VALUE!</v>
      </c>
      <c r="D40" s="444" t="e">
        <f aca="false">D36-D38</f>
        <v>#VALUE!</v>
      </c>
      <c r="E40" s="444" t="e">
        <f aca="false">E36-E38</f>
        <v>#VALUE!</v>
      </c>
      <c r="F40" s="444" t="e">
        <f aca="false">F36-F38</f>
        <v>#VALUE!</v>
      </c>
      <c r="G40" s="444" t="e">
        <f aca="false">G36-G38</f>
        <v>#VALUE!</v>
      </c>
      <c r="H40" s="444" t="e">
        <f aca="false">H36-H38</f>
        <v>#VALUE!</v>
      </c>
      <c r="I40" s="444" t="e">
        <f aca="false">I36-I38</f>
        <v>#VALUE!</v>
      </c>
      <c r="J40" s="444" t="e">
        <f aca="false">J36-J38</f>
        <v>#VALUE!</v>
      </c>
      <c r="K40" s="444" t="e">
        <f aca="false">K36-K38</f>
        <v>#VALUE!</v>
      </c>
      <c r="L40" s="444" t="e">
        <f aca="false">L36-L38</f>
        <v>#VALUE!</v>
      </c>
      <c r="M40" s="444" t="e">
        <f aca="false">M36-M38</f>
        <v>#VALUE!</v>
      </c>
      <c r="N40" s="444" t="e">
        <f aca="false">N36-N38</f>
        <v>#VALUE!</v>
      </c>
      <c r="O40" s="444" t="e">
        <f aca="false">O36-O38</f>
        <v>#VALUE!</v>
      </c>
      <c r="P40" s="444" t="e">
        <f aca="false">P36-P38</f>
        <v>#VALUE!</v>
      </c>
      <c r="Q40" s="444" t="e">
        <f aca="false">Q36-Q38</f>
        <v>#VALUE!</v>
      </c>
      <c r="R40" s="444" t="e">
        <f aca="false">R36-R38</f>
        <v>#VALUE!</v>
      </c>
      <c r="S40" s="444" t="e">
        <f aca="false">S36-S38</f>
        <v>#VALUE!</v>
      </c>
      <c r="T40" s="444" t="e">
        <f aca="false">T36-T38</f>
        <v>#VALUE!</v>
      </c>
      <c r="U40" s="444" t="e">
        <f aca="false">U36-U38</f>
        <v>#VALUE!</v>
      </c>
      <c r="V40" s="418"/>
      <c r="W40" s="224" t="e">
        <f aca="false">SUM(B40:U40)</f>
        <v>#VALUE!</v>
      </c>
      <c r="X40" s="418"/>
      <c r="Y40" s="418"/>
      <c r="Z40" s="418"/>
      <c r="AA40" s="418"/>
      <c r="AB40" s="418"/>
      <c r="AC40" s="418"/>
      <c r="AD40" s="418"/>
      <c r="AE40" s="418"/>
      <c r="AF40" s="418"/>
      <c r="AG40" s="418"/>
      <c r="AH40" s="418"/>
      <c r="AI40" s="418"/>
      <c r="AJ40" s="418"/>
      <c r="AK40" s="418"/>
      <c r="AL40" s="418"/>
      <c r="AM40" s="418"/>
      <c r="AN40" s="418"/>
      <c r="AO40" s="418"/>
      <c r="AP40" s="418"/>
      <c r="AQ40" s="418"/>
      <c r="AR40" s="418"/>
      <c r="AS40" s="418"/>
      <c r="AT40" s="418"/>
      <c r="AU40" s="418"/>
      <c r="AV40" s="418"/>
      <c r="AW40" s="418"/>
      <c r="AX40" s="418"/>
      <c r="AY40" s="418"/>
      <c r="AZ40" s="418"/>
      <c r="BA40" s="418"/>
      <c r="BB40" s="418"/>
      <c r="BC40" s="418"/>
      <c r="BD40" s="418"/>
      <c r="BE40" s="418"/>
      <c r="BF40" s="418"/>
      <c r="BG40" s="418"/>
      <c r="BH40" s="418"/>
      <c r="BI40" s="418"/>
      <c r="BJ40" s="418"/>
      <c r="BK40" s="418"/>
      <c r="BL40" s="418"/>
      <c r="BM40" s="418"/>
      <c r="BN40" s="418"/>
      <c r="BO40" s="418"/>
      <c r="BP40" s="418"/>
      <c r="BQ40" s="418"/>
      <c r="BR40" s="418"/>
      <c r="BS40" s="418"/>
      <c r="BT40" s="418"/>
      <c r="BU40" s="418"/>
      <c r="BV40" s="418"/>
      <c r="BW40" s="418"/>
      <c r="BX40" s="418"/>
      <c r="BY40" s="418"/>
      <c r="BZ40" s="418"/>
      <c r="CA40" s="418"/>
      <c r="CB40" s="418"/>
      <c r="CC40" s="418"/>
      <c r="CD40" s="418"/>
      <c r="CE40" s="418"/>
      <c r="CF40" s="418"/>
      <c r="CG40" s="418"/>
      <c r="CH40" s="418"/>
      <c r="CI40" s="418"/>
      <c r="CJ40" s="418"/>
      <c r="CK40" s="418"/>
      <c r="CL40" s="418"/>
      <c r="CM40" s="418"/>
      <c r="CN40" s="418"/>
      <c r="CO40" s="418"/>
      <c r="CP40" s="418"/>
      <c r="CQ40" s="418"/>
      <c r="CR40" s="418"/>
      <c r="CS40" s="418"/>
      <c r="CT40" s="418"/>
      <c r="CU40" s="418"/>
      <c r="CV40" s="418"/>
      <c r="CW40" s="418"/>
      <c r="CX40" s="418"/>
      <c r="CY40" s="418"/>
      <c r="CZ40" s="418"/>
      <c r="DA40" s="418"/>
      <c r="DB40" s="418"/>
      <c r="DC40" s="418"/>
      <c r="DD40" s="418"/>
      <c r="DE40" s="418"/>
      <c r="DF40" s="418"/>
      <c r="DG40" s="418"/>
      <c r="DH40" s="418"/>
      <c r="DI40" s="418"/>
      <c r="DJ40" s="418"/>
      <c r="DK40" s="418"/>
      <c r="DL40" s="418"/>
      <c r="DM40" s="418"/>
      <c r="DN40" s="418"/>
      <c r="DO40" s="418"/>
      <c r="DP40" s="418"/>
      <c r="DQ40" s="418"/>
      <c r="DR40" s="418"/>
      <c r="DS40" s="418"/>
      <c r="DT40" s="418"/>
      <c r="DU40" s="418"/>
      <c r="DV40" s="418"/>
      <c r="DW40" s="418"/>
      <c r="DX40" s="418"/>
      <c r="DY40" s="418"/>
      <c r="DZ40" s="418"/>
      <c r="EA40" s="418"/>
      <c r="EB40" s="418"/>
      <c r="EC40" s="418"/>
      <c r="ED40" s="418"/>
      <c r="EE40" s="418"/>
      <c r="EF40" s="418"/>
      <c r="EG40" s="418"/>
      <c r="EH40" s="418"/>
      <c r="EI40" s="418"/>
      <c r="EJ40" s="418"/>
      <c r="EK40" s="418"/>
      <c r="EL40" s="418"/>
      <c r="EM40" s="418"/>
      <c r="EN40" s="418"/>
      <c r="EO40" s="418"/>
      <c r="EP40" s="418"/>
      <c r="EQ40" s="418"/>
      <c r="ER40" s="418"/>
      <c r="ES40" s="418"/>
      <c r="ET40" s="418"/>
      <c r="EU40" s="418"/>
      <c r="EV40" s="418"/>
      <c r="EW40" s="418"/>
      <c r="EX40" s="418"/>
      <c r="EY40" s="418"/>
      <c r="EZ40" s="418"/>
      <c r="FA40" s="418"/>
      <c r="FB40" s="418"/>
      <c r="FC40" s="418"/>
      <c r="FD40" s="418"/>
      <c r="FE40" s="418"/>
      <c r="FF40" s="418"/>
      <c r="FG40" s="418"/>
      <c r="FH40" s="418"/>
      <c r="FI40" s="418"/>
      <c r="FJ40" s="418"/>
      <c r="FK40" s="418"/>
      <c r="FL40" s="418"/>
      <c r="FM40" s="418"/>
      <c r="FN40" s="418"/>
      <c r="FO40" s="418"/>
      <c r="FP40" s="418"/>
      <c r="FQ40" s="418"/>
      <c r="FR40" s="418"/>
      <c r="FS40" s="418"/>
      <c r="FT40" s="418"/>
      <c r="FU40" s="418"/>
      <c r="FV40" s="418"/>
      <c r="FW40" s="418"/>
      <c r="FX40" s="418"/>
      <c r="FY40" s="418"/>
      <c r="FZ40" s="418"/>
      <c r="GA40" s="418"/>
      <c r="GB40" s="418"/>
      <c r="GC40" s="418"/>
      <c r="GD40" s="418"/>
      <c r="GE40" s="418"/>
      <c r="GF40" s="418"/>
      <c r="GG40" s="418"/>
      <c r="GH40" s="418"/>
      <c r="GI40" s="418"/>
      <c r="GJ40" s="418"/>
      <c r="GK40" s="418"/>
      <c r="GL40" s="418"/>
      <c r="GM40" s="418"/>
      <c r="GN40" s="418"/>
      <c r="GO40" s="418"/>
      <c r="GP40" s="418"/>
      <c r="GQ40" s="418"/>
      <c r="GR40" s="418"/>
      <c r="GS40" s="418"/>
      <c r="GT40" s="418"/>
      <c r="GU40" s="418"/>
      <c r="GV40" s="418"/>
      <c r="GW40" s="418"/>
      <c r="GX40" s="418"/>
      <c r="GY40" s="418"/>
      <c r="GZ40" s="418"/>
      <c r="HA40" s="418"/>
      <c r="HB40" s="418"/>
      <c r="HC40" s="418"/>
      <c r="HD40" s="418"/>
      <c r="HE40" s="418"/>
      <c r="HF40" s="418"/>
      <c r="HG40" s="418"/>
      <c r="HH40" s="418"/>
      <c r="HI40" s="418"/>
      <c r="HJ40" s="418"/>
      <c r="HK40" s="418"/>
      <c r="HL40" s="418"/>
      <c r="HM40" s="418"/>
      <c r="HN40" s="418"/>
      <c r="HO40" s="418"/>
      <c r="HP40" s="418"/>
      <c r="HQ40" s="418"/>
      <c r="HR40" s="418"/>
      <c r="HS40" s="418"/>
      <c r="HT40" s="418"/>
      <c r="HU40" s="418"/>
      <c r="HV40" s="418"/>
      <c r="HW40" s="418"/>
      <c r="HX40" s="418"/>
      <c r="HY40" s="418"/>
      <c r="HZ40" s="418"/>
      <c r="IA40" s="418"/>
      <c r="IB40" s="418"/>
      <c r="IC40" s="418"/>
      <c r="ID40" s="418"/>
      <c r="IE40" s="418"/>
      <c r="IF40" s="418"/>
      <c r="IG40" s="418"/>
      <c r="IH40" s="418"/>
      <c r="II40" s="418"/>
      <c r="IJ40" s="418"/>
      <c r="IK40" s="418"/>
      <c r="IL40" s="418"/>
      <c r="IM40" s="418"/>
      <c r="IN40" s="418"/>
      <c r="IO40" s="418"/>
      <c r="IP40" s="418"/>
      <c r="IQ40" s="418"/>
      <c r="IR40" s="418"/>
      <c r="IS40" s="418"/>
      <c r="IT40" s="418"/>
      <c r="IU40" s="418"/>
      <c r="IV40" s="418"/>
      <c r="IW40" s="418"/>
    </row>
    <row r="41" customFormat="false" ht="12.75" hidden="false" customHeight="false" outlineLevel="0" collapsed="false">
      <c r="A41" s="223"/>
      <c r="B41" s="444"/>
      <c r="C41" s="444"/>
      <c r="D41" s="444"/>
      <c r="E41" s="444"/>
      <c r="F41" s="444"/>
      <c r="G41" s="444"/>
      <c r="H41" s="444"/>
      <c r="I41" s="444"/>
      <c r="J41" s="444"/>
      <c r="K41" s="444"/>
      <c r="L41" s="444"/>
      <c r="M41" s="444"/>
      <c r="N41" s="444"/>
      <c r="O41" s="444"/>
      <c r="P41" s="444"/>
      <c r="Q41" s="444"/>
      <c r="R41" s="444"/>
      <c r="S41" s="444"/>
      <c r="T41" s="444"/>
      <c r="U41" s="444"/>
      <c r="V41" s="418"/>
      <c r="W41" s="224"/>
      <c r="X41" s="418"/>
      <c r="Y41" s="418"/>
      <c r="Z41" s="418"/>
      <c r="AA41" s="418"/>
      <c r="AB41" s="418"/>
      <c r="AC41" s="418"/>
      <c r="AD41" s="418"/>
      <c r="AE41" s="418"/>
      <c r="AF41" s="418"/>
      <c r="AG41" s="418"/>
      <c r="AH41" s="418"/>
      <c r="AI41" s="418"/>
      <c r="AJ41" s="418"/>
      <c r="AK41" s="418"/>
      <c r="AL41" s="418"/>
      <c r="AM41" s="418"/>
      <c r="AN41" s="418"/>
      <c r="AO41" s="418"/>
      <c r="AP41" s="418"/>
      <c r="AQ41" s="418"/>
      <c r="AR41" s="418"/>
      <c r="AS41" s="418"/>
      <c r="AT41" s="418"/>
      <c r="AU41" s="418"/>
      <c r="AV41" s="418"/>
      <c r="AW41" s="418"/>
      <c r="AX41" s="418"/>
      <c r="AY41" s="418"/>
      <c r="AZ41" s="418"/>
      <c r="BA41" s="418"/>
      <c r="BB41" s="418"/>
      <c r="BC41" s="418"/>
      <c r="BD41" s="418"/>
      <c r="BE41" s="418"/>
      <c r="BF41" s="418"/>
      <c r="BG41" s="418"/>
      <c r="BH41" s="418"/>
      <c r="BI41" s="418"/>
      <c r="BJ41" s="418"/>
      <c r="BK41" s="418"/>
      <c r="BL41" s="418"/>
      <c r="BM41" s="418"/>
      <c r="BN41" s="418"/>
      <c r="BO41" s="418"/>
      <c r="BP41" s="418"/>
      <c r="BQ41" s="418"/>
      <c r="BR41" s="418"/>
      <c r="BS41" s="418"/>
      <c r="BT41" s="418"/>
      <c r="BU41" s="418"/>
      <c r="BV41" s="418"/>
      <c r="BW41" s="418"/>
      <c r="BX41" s="418"/>
      <c r="BY41" s="418"/>
      <c r="BZ41" s="418"/>
      <c r="CA41" s="418"/>
      <c r="CB41" s="418"/>
      <c r="CC41" s="418"/>
      <c r="CD41" s="418"/>
      <c r="CE41" s="418"/>
      <c r="CF41" s="418"/>
      <c r="CG41" s="418"/>
      <c r="CH41" s="418"/>
      <c r="CI41" s="418"/>
      <c r="CJ41" s="418"/>
      <c r="CK41" s="418"/>
      <c r="CL41" s="418"/>
      <c r="CM41" s="418"/>
      <c r="CN41" s="418"/>
      <c r="CO41" s="418"/>
      <c r="CP41" s="418"/>
      <c r="CQ41" s="418"/>
      <c r="CR41" s="418"/>
      <c r="CS41" s="418"/>
      <c r="CT41" s="418"/>
      <c r="CU41" s="418"/>
      <c r="CV41" s="418"/>
      <c r="CW41" s="418"/>
      <c r="CX41" s="418"/>
      <c r="CY41" s="418"/>
      <c r="CZ41" s="418"/>
      <c r="DA41" s="418"/>
      <c r="DB41" s="418"/>
      <c r="DC41" s="418"/>
      <c r="DD41" s="418"/>
      <c r="DE41" s="418"/>
      <c r="DF41" s="418"/>
      <c r="DG41" s="418"/>
      <c r="DH41" s="418"/>
      <c r="DI41" s="418"/>
      <c r="DJ41" s="418"/>
      <c r="DK41" s="418"/>
      <c r="DL41" s="418"/>
      <c r="DM41" s="418"/>
      <c r="DN41" s="418"/>
      <c r="DO41" s="418"/>
      <c r="DP41" s="418"/>
      <c r="DQ41" s="418"/>
      <c r="DR41" s="418"/>
      <c r="DS41" s="418"/>
      <c r="DT41" s="418"/>
      <c r="DU41" s="418"/>
      <c r="DV41" s="418"/>
      <c r="DW41" s="418"/>
      <c r="DX41" s="418"/>
      <c r="DY41" s="418"/>
      <c r="DZ41" s="418"/>
      <c r="EA41" s="418"/>
      <c r="EB41" s="418"/>
      <c r="EC41" s="418"/>
      <c r="ED41" s="418"/>
      <c r="EE41" s="418"/>
      <c r="EF41" s="418"/>
      <c r="EG41" s="418"/>
      <c r="EH41" s="418"/>
      <c r="EI41" s="418"/>
      <c r="EJ41" s="418"/>
      <c r="EK41" s="418"/>
      <c r="EL41" s="418"/>
      <c r="EM41" s="418"/>
      <c r="EN41" s="418"/>
      <c r="EO41" s="418"/>
      <c r="EP41" s="418"/>
      <c r="EQ41" s="418"/>
      <c r="ER41" s="418"/>
      <c r="ES41" s="418"/>
      <c r="ET41" s="418"/>
      <c r="EU41" s="418"/>
      <c r="EV41" s="418"/>
      <c r="EW41" s="418"/>
      <c r="EX41" s="418"/>
      <c r="EY41" s="418"/>
      <c r="EZ41" s="418"/>
      <c r="FA41" s="418"/>
      <c r="FB41" s="418"/>
      <c r="FC41" s="418"/>
      <c r="FD41" s="418"/>
      <c r="FE41" s="418"/>
      <c r="FF41" s="418"/>
      <c r="FG41" s="418"/>
      <c r="FH41" s="418"/>
      <c r="FI41" s="418"/>
      <c r="FJ41" s="418"/>
      <c r="FK41" s="418"/>
      <c r="FL41" s="418"/>
      <c r="FM41" s="418"/>
      <c r="FN41" s="418"/>
      <c r="FO41" s="418"/>
      <c r="FP41" s="418"/>
      <c r="FQ41" s="418"/>
      <c r="FR41" s="418"/>
      <c r="FS41" s="418"/>
      <c r="FT41" s="418"/>
      <c r="FU41" s="418"/>
      <c r="FV41" s="418"/>
      <c r="FW41" s="418"/>
      <c r="FX41" s="418"/>
      <c r="FY41" s="418"/>
      <c r="FZ41" s="418"/>
      <c r="GA41" s="418"/>
      <c r="GB41" s="418"/>
      <c r="GC41" s="418"/>
      <c r="GD41" s="418"/>
      <c r="GE41" s="418"/>
      <c r="GF41" s="418"/>
      <c r="GG41" s="418"/>
      <c r="GH41" s="418"/>
      <c r="GI41" s="418"/>
      <c r="GJ41" s="418"/>
      <c r="GK41" s="418"/>
      <c r="GL41" s="418"/>
      <c r="GM41" s="418"/>
      <c r="GN41" s="418"/>
      <c r="GO41" s="418"/>
      <c r="GP41" s="418"/>
      <c r="GQ41" s="418"/>
      <c r="GR41" s="418"/>
      <c r="GS41" s="418"/>
      <c r="GT41" s="418"/>
      <c r="GU41" s="418"/>
      <c r="GV41" s="418"/>
      <c r="GW41" s="418"/>
      <c r="GX41" s="418"/>
      <c r="GY41" s="418"/>
      <c r="GZ41" s="418"/>
      <c r="HA41" s="418"/>
      <c r="HB41" s="418"/>
      <c r="HC41" s="418"/>
      <c r="HD41" s="418"/>
      <c r="HE41" s="418"/>
      <c r="HF41" s="418"/>
      <c r="HG41" s="418"/>
      <c r="HH41" s="418"/>
      <c r="HI41" s="418"/>
      <c r="HJ41" s="418"/>
      <c r="HK41" s="418"/>
      <c r="HL41" s="418"/>
      <c r="HM41" s="418"/>
      <c r="HN41" s="418"/>
      <c r="HO41" s="418"/>
      <c r="HP41" s="418"/>
      <c r="HQ41" s="418"/>
      <c r="HR41" s="418"/>
      <c r="HS41" s="418"/>
      <c r="HT41" s="418"/>
      <c r="HU41" s="418"/>
      <c r="HV41" s="418"/>
      <c r="HW41" s="418"/>
      <c r="HX41" s="418"/>
      <c r="HY41" s="418"/>
      <c r="HZ41" s="418"/>
      <c r="IA41" s="418"/>
      <c r="IB41" s="418"/>
      <c r="IC41" s="418"/>
      <c r="ID41" s="418"/>
      <c r="IE41" s="418"/>
      <c r="IF41" s="418"/>
      <c r="IG41" s="418"/>
      <c r="IH41" s="418"/>
      <c r="II41" s="418"/>
      <c r="IJ41" s="418"/>
      <c r="IK41" s="418"/>
      <c r="IL41" s="418"/>
      <c r="IM41" s="418"/>
      <c r="IN41" s="418"/>
      <c r="IO41" s="418"/>
      <c r="IP41" s="418"/>
      <c r="IQ41" s="418"/>
      <c r="IR41" s="418"/>
      <c r="IS41" s="418"/>
      <c r="IT41" s="418"/>
      <c r="IU41" s="418"/>
      <c r="IV41" s="418"/>
      <c r="IW41" s="418"/>
    </row>
    <row r="42" customFormat="false" ht="12.75" hidden="false" customHeight="false" outlineLevel="0" collapsed="false">
      <c r="A42" s="113" t="s">
        <v>139</v>
      </c>
      <c r="B42" s="34" t="e">
        <f aca="false">B40*-Assumptions!$I$39</f>
        <v>#VALUE!</v>
      </c>
      <c r="C42" s="34" t="e">
        <f aca="false">C40*-Assumptions!$I$39</f>
        <v>#VALUE!</v>
      </c>
      <c r="D42" s="34" t="e">
        <f aca="false">D40*-Assumptions!$I$39</f>
        <v>#VALUE!</v>
      </c>
      <c r="E42" s="34" t="e">
        <f aca="false">E40*-Assumptions!$I$39</f>
        <v>#VALUE!</v>
      </c>
      <c r="F42" s="34" t="e">
        <f aca="false">F40*-Assumptions!$I$39</f>
        <v>#VALUE!</v>
      </c>
      <c r="G42" s="34" t="e">
        <f aca="false">G40*-Assumptions!$I$39</f>
        <v>#VALUE!</v>
      </c>
      <c r="H42" s="34" t="e">
        <f aca="false">H40*-Assumptions!$I$39</f>
        <v>#VALUE!</v>
      </c>
      <c r="I42" s="34" t="e">
        <f aca="false">I40*-Assumptions!$I$39</f>
        <v>#VALUE!</v>
      </c>
      <c r="J42" s="34" t="e">
        <f aca="false">J40*-Assumptions!$I$39</f>
        <v>#VALUE!</v>
      </c>
      <c r="K42" s="34" t="e">
        <f aca="false">K40*-Assumptions!$I$39</f>
        <v>#VALUE!</v>
      </c>
      <c r="L42" s="34" t="e">
        <f aca="false">L40*-Assumptions!$I$39</f>
        <v>#VALUE!</v>
      </c>
      <c r="M42" s="34" t="e">
        <f aca="false">M40*-Assumptions!$I$39</f>
        <v>#VALUE!</v>
      </c>
      <c r="N42" s="34" t="e">
        <f aca="false">N40*-Assumptions!$I$39</f>
        <v>#VALUE!</v>
      </c>
      <c r="O42" s="34" t="e">
        <f aca="false">O40*-Assumptions!$I$39</f>
        <v>#VALUE!</v>
      </c>
      <c r="P42" s="34" t="e">
        <f aca="false">P40*-Assumptions!$I$39</f>
        <v>#VALUE!</v>
      </c>
      <c r="Q42" s="34" t="e">
        <f aca="false">Q40*-Assumptions!$I$39</f>
        <v>#VALUE!</v>
      </c>
      <c r="R42" s="34" t="e">
        <f aca="false">R40*-Assumptions!$I$39</f>
        <v>#VALUE!</v>
      </c>
      <c r="S42" s="34" t="e">
        <f aca="false">S40*-Assumptions!$I$39</f>
        <v>#VALUE!</v>
      </c>
      <c r="T42" s="34" t="e">
        <f aca="false">T40*-Assumptions!$I$39</f>
        <v>#VALUE!</v>
      </c>
      <c r="U42" s="34" t="e">
        <f aca="false">U40*-Assumptions!$I$39</f>
        <v>#VALUE!</v>
      </c>
      <c r="W42" s="224" t="e">
        <f aca="false">SUM(B42:U42)</f>
        <v>#VALUE!</v>
      </c>
    </row>
    <row r="43" customFormat="false" ht="12.75" hidden="false" customHeight="false" outlineLevel="0" collapsed="false">
      <c r="A43" s="113" t="s">
        <v>140</v>
      </c>
      <c r="B43" s="446" t="e">
        <f aca="false">(B40+B42)*-Assumptions!$I$38</f>
        <v>#VALUE!</v>
      </c>
      <c r="C43" s="446" t="e">
        <f aca="false">(C40+C42)*-Assumptions!$I$38</f>
        <v>#VALUE!</v>
      </c>
      <c r="D43" s="446" t="e">
        <f aca="false">(D40+D42)*-Assumptions!$I$38</f>
        <v>#VALUE!</v>
      </c>
      <c r="E43" s="446" t="e">
        <f aca="false">(E40+E42)*-Assumptions!$I$38</f>
        <v>#VALUE!</v>
      </c>
      <c r="F43" s="446" t="e">
        <f aca="false">(F40+F42)*-Assumptions!$I$38</f>
        <v>#VALUE!</v>
      </c>
      <c r="G43" s="446" t="e">
        <f aca="false">(G40+G42)*-Assumptions!$I$38</f>
        <v>#VALUE!</v>
      </c>
      <c r="H43" s="446" t="e">
        <f aca="false">(H40+H42)*-Assumptions!$I$38</f>
        <v>#VALUE!</v>
      </c>
      <c r="I43" s="446" t="e">
        <f aca="false">(I40+I42)*-Assumptions!$I$38</f>
        <v>#VALUE!</v>
      </c>
      <c r="J43" s="446" t="e">
        <f aca="false">(J40+J42)*-Assumptions!$I$38</f>
        <v>#VALUE!</v>
      </c>
      <c r="K43" s="446" t="e">
        <f aca="false">(K40+K42)*-Assumptions!$I$38</f>
        <v>#VALUE!</v>
      </c>
      <c r="L43" s="446" t="e">
        <f aca="false">(L40+L42)*-Assumptions!$I$38</f>
        <v>#VALUE!</v>
      </c>
      <c r="M43" s="446" t="e">
        <f aca="false">(M40+M42)*-Assumptions!$I$38</f>
        <v>#VALUE!</v>
      </c>
      <c r="N43" s="446" t="e">
        <f aca="false">(N40+N42)*-Assumptions!$I$38</f>
        <v>#VALUE!</v>
      </c>
      <c r="O43" s="446" t="e">
        <f aca="false">(O40+O42)*-Assumptions!$I$38</f>
        <v>#VALUE!</v>
      </c>
      <c r="P43" s="446" t="e">
        <f aca="false">(P40+P42)*-Assumptions!$I$38</f>
        <v>#VALUE!</v>
      </c>
      <c r="Q43" s="446" t="e">
        <f aca="false">(Q40+Q42)*-Assumptions!$I$38</f>
        <v>#VALUE!</v>
      </c>
      <c r="R43" s="446" t="e">
        <f aca="false">(R40+R42)*-Assumptions!$I$38</f>
        <v>#VALUE!</v>
      </c>
      <c r="S43" s="446" t="e">
        <f aca="false">(S40+S42)*-Assumptions!$I$38</f>
        <v>#VALUE!</v>
      </c>
      <c r="T43" s="446" t="e">
        <f aca="false">(T40+T42)*-Assumptions!$I$38</f>
        <v>#VALUE!</v>
      </c>
      <c r="U43" s="446" t="e">
        <f aca="false">(U40+U42)*-Assumptions!$I$38</f>
        <v>#VALUE!</v>
      </c>
      <c r="W43" s="224" t="e">
        <f aca="false">SUM(B43:U43)</f>
        <v>#VALUE!</v>
      </c>
    </row>
    <row r="44" customFormat="false" ht="6" hidden="false" customHeight="tru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</row>
    <row r="45" customFormat="false" ht="15.75" hidden="false" customHeight="false" outlineLevel="0" collapsed="false">
      <c r="A45" s="235" t="s">
        <v>232</v>
      </c>
      <c r="B45" s="447" t="e">
        <f aca="false">SUM(B40:B43)</f>
        <v>#VALUE!</v>
      </c>
      <c r="C45" s="447" t="e">
        <f aca="false">SUM(C40:C43)</f>
        <v>#VALUE!</v>
      </c>
      <c r="D45" s="447" t="e">
        <f aca="false">SUM(D40:D43)</f>
        <v>#VALUE!</v>
      </c>
      <c r="E45" s="447" t="e">
        <f aca="false">SUM(E40:E43)</f>
        <v>#VALUE!</v>
      </c>
      <c r="F45" s="447" t="e">
        <f aca="false">SUM(F40:F43)</f>
        <v>#VALUE!</v>
      </c>
      <c r="G45" s="447" t="e">
        <f aca="false">SUM(G40:G43)</f>
        <v>#VALUE!</v>
      </c>
      <c r="H45" s="447" t="e">
        <f aca="false">SUM(H40:H43)</f>
        <v>#VALUE!</v>
      </c>
      <c r="I45" s="447" t="e">
        <f aca="false">SUM(I40:I43)</f>
        <v>#VALUE!</v>
      </c>
      <c r="J45" s="447" t="e">
        <f aca="false">SUM(J40:J43)</f>
        <v>#VALUE!</v>
      </c>
      <c r="K45" s="447" t="e">
        <f aca="false">SUM(K40:K43)</f>
        <v>#VALUE!</v>
      </c>
      <c r="L45" s="447" t="e">
        <f aca="false">SUM(L40:L43)</f>
        <v>#VALUE!</v>
      </c>
      <c r="M45" s="447" t="e">
        <f aca="false">SUM(M40:M43)</f>
        <v>#VALUE!</v>
      </c>
      <c r="N45" s="447" t="e">
        <f aca="false">SUM(N40:N43)</f>
        <v>#VALUE!</v>
      </c>
      <c r="O45" s="447" t="e">
        <f aca="false">SUM(O40:O43)</f>
        <v>#VALUE!</v>
      </c>
      <c r="P45" s="447" t="e">
        <f aca="false">SUM(P40:P43)</f>
        <v>#VALUE!</v>
      </c>
      <c r="Q45" s="447" t="e">
        <f aca="false">SUM(Q40:Q43)</f>
        <v>#VALUE!</v>
      </c>
      <c r="R45" s="447" t="e">
        <f aca="false">SUM(R40:R43)</f>
        <v>#VALUE!</v>
      </c>
      <c r="S45" s="447" t="e">
        <f aca="false">SUM(S40:S43)</f>
        <v>#VALUE!</v>
      </c>
      <c r="T45" s="447" t="e">
        <f aca="false">SUM(T40:T43)</f>
        <v>#VALUE!</v>
      </c>
      <c r="U45" s="447" t="e">
        <f aca="false">SUM(U40:U43)</f>
        <v>#VALUE!</v>
      </c>
      <c r="V45" s="448"/>
      <c r="W45" s="224" t="e">
        <f aca="false">SUM(B45:U45)</f>
        <v>#VALUE!</v>
      </c>
      <c r="X45" s="448"/>
      <c r="Y45" s="448"/>
      <c r="Z45" s="448"/>
      <c r="AA45" s="448"/>
      <c r="AB45" s="448"/>
      <c r="AC45" s="448"/>
      <c r="AD45" s="448"/>
      <c r="AE45" s="448"/>
      <c r="AF45" s="448"/>
      <c r="AG45" s="448"/>
      <c r="AH45" s="448"/>
      <c r="AI45" s="448"/>
      <c r="AJ45" s="448"/>
      <c r="AK45" s="448"/>
      <c r="AL45" s="448"/>
      <c r="AM45" s="448"/>
      <c r="AN45" s="448"/>
      <c r="AO45" s="448"/>
      <c r="AP45" s="448"/>
      <c r="AQ45" s="448"/>
      <c r="AR45" s="448"/>
      <c r="AS45" s="448"/>
      <c r="AT45" s="448"/>
      <c r="AU45" s="448"/>
      <c r="AV45" s="448"/>
      <c r="AW45" s="448"/>
      <c r="AX45" s="448"/>
      <c r="AY45" s="448"/>
      <c r="AZ45" s="448"/>
      <c r="BA45" s="448"/>
      <c r="BB45" s="448"/>
      <c r="BC45" s="448"/>
      <c r="BD45" s="448"/>
      <c r="BE45" s="448"/>
      <c r="BF45" s="448"/>
      <c r="BG45" s="448"/>
      <c r="BH45" s="448"/>
      <c r="BI45" s="448"/>
      <c r="BJ45" s="448"/>
      <c r="BK45" s="448"/>
      <c r="BL45" s="448"/>
      <c r="BM45" s="448"/>
      <c r="BN45" s="448"/>
      <c r="BO45" s="448"/>
      <c r="BP45" s="448"/>
      <c r="BQ45" s="448"/>
      <c r="BR45" s="448"/>
      <c r="BS45" s="448"/>
      <c r="BT45" s="448"/>
      <c r="BU45" s="448"/>
      <c r="BV45" s="448"/>
      <c r="BW45" s="448"/>
      <c r="BX45" s="448"/>
      <c r="BY45" s="448"/>
      <c r="BZ45" s="448"/>
      <c r="CA45" s="448"/>
      <c r="CB45" s="448"/>
      <c r="CC45" s="448"/>
      <c r="CD45" s="448"/>
      <c r="CE45" s="448"/>
      <c r="CF45" s="448"/>
      <c r="CG45" s="448"/>
      <c r="CH45" s="448"/>
      <c r="CI45" s="448"/>
      <c r="CJ45" s="448"/>
      <c r="CK45" s="448"/>
      <c r="CL45" s="448"/>
      <c r="CM45" s="448"/>
      <c r="CN45" s="448"/>
      <c r="CO45" s="448"/>
      <c r="CP45" s="448"/>
      <c r="CQ45" s="448"/>
      <c r="CR45" s="448"/>
      <c r="CS45" s="448"/>
      <c r="CT45" s="448"/>
      <c r="CU45" s="448"/>
      <c r="CV45" s="448"/>
      <c r="CW45" s="448"/>
      <c r="CX45" s="448"/>
      <c r="CY45" s="448"/>
      <c r="CZ45" s="448"/>
      <c r="DA45" s="448"/>
      <c r="DB45" s="448"/>
      <c r="DC45" s="448"/>
      <c r="DD45" s="448"/>
      <c r="DE45" s="448"/>
      <c r="DF45" s="448"/>
      <c r="DG45" s="448"/>
      <c r="DH45" s="448"/>
      <c r="DI45" s="448"/>
      <c r="DJ45" s="448"/>
      <c r="DK45" s="448"/>
      <c r="DL45" s="448"/>
      <c r="DM45" s="448"/>
      <c r="DN45" s="448"/>
      <c r="DO45" s="448"/>
      <c r="DP45" s="448"/>
      <c r="DQ45" s="448"/>
      <c r="DR45" s="448"/>
      <c r="DS45" s="448"/>
      <c r="DT45" s="448"/>
      <c r="DU45" s="448"/>
      <c r="DV45" s="448"/>
      <c r="DW45" s="448"/>
      <c r="DX45" s="448"/>
      <c r="DY45" s="448"/>
      <c r="DZ45" s="448"/>
      <c r="EA45" s="448"/>
      <c r="EB45" s="448"/>
      <c r="EC45" s="448"/>
      <c r="ED45" s="448"/>
      <c r="EE45" s="448"/>
      <c r="EF45" s="448"/>
      <c r="EG45" s="448"/>
      <c r="EH45" s="448"/>
      <c r="EI45" s="448"/>
      <c r="EJ45" s="448"/>
      <c r="EK45" s="448"/>
      <c r="EL45" s="448"/>
      <c r="EM45" s="448"/>
      <c r="EN45" s="448"/>
      <c r="EO45" s="448"/>
      <c r="EP45" s="448"/>
      <c r="EQ45" s="448"/>
      <c r="ER45" s="448"/>
      <c r="ES45" s="448"/>
      <c r="ET45" s="448"/>
      <c r="EU45" s="448"/>
      <c r="EV45" s="448"/>
      <c r="EW45" s="448"/>
      <c r="EX45" s="448"/>
      <c r="EY45" s="448"/>
      <c r="EZ45" s="448"/>
      <c r="FA45" s="448"/>
      <c r="FB45" s="448"/>
      <c r="FC45" s="448"/>
      <c r="FD45" s="448"/>
      <c r="FE45" s="448"/>
      <c r="FF45" s="448"/>
      <c r="FG45" s="448"/>
      <c r="FH45" s="448"/>
      <c r="FI45" s="448"/>
      <c r="FJ45" s="448"/>
      <c r="FK45" s="448"/>
      <c r="FL45" s="448"/>
      <c r="FM45" s="448"/>
      <c r="FN45" s="448"/>
      <c r="FO45" s="448"/>
      <c r="FP45" s="448"/>
      <c r="FQ45" s="448"/>
      <c r="FR45" s="448"/>
      <c r="FS45" s="448"/>
      <c r="FT45" s="448"/>
      <c r="FU45" s="448"/>
      <c r="FV45" s="448"/>
      <c r="FW45" s="448"/>
      <c r="FX45" s="448"/>
      <c r="FY45" s="448"/>
      <c r="FZ45" s="448"/>
      <c r="GA45" s="448"/>
      <c r="GB45" s="448"/>
      <c r="GC45" s="448"/>
      <c r="GD45" s="448"/>
      <c r="GE45" s="448"/>
      <c r="GF45" s="448"/>
      <c r="GG45" s="448"/>
      <c r="GH45" s="448"/>
      <c r="GI45" s="448"/>
      <c r="GJ45" s="448"/>
      <c r="GK45" s="448"/>
      <c r="GL45" s="448"/>
      <c r="GM45" s="448"/>
      <c r="GN45" s="448"/>
      <c r="GO45" s="448"/>
      <c r="GP45" s="448"/>
      <c r="GQ45" s="448"/>
      <c r="GR45" s="448"/>
      <c r="GS45" s="448"/>
      <c r="GT45" s="448"/>
      <c r="GU45" s="448"/>
      <c r="GV45" s="448"/>
      <c r="GW45" s="448"/>
      <c r="GX45" s="448"/>
      <c r="GY45" s="448"/>
      <c r="GZ45" s="448"/>
      <c r="HA45" s="448"/>
      <c r="HB45" s="448"/>
      <c r="HC45" s="448"/>
      <c r="HD45" s="448"/>
      <c r="HE45" s="448"/>
      <c r="HF45" s="448"/>
      <c r="HG45" s="448"/>
      <c r="HH45" s="448"/>
      <c r="HI45" s="448"/>
      <c r="HJ45" s="448"/>
      <c r="HK45" s="448"/>
      <c r="HL45" s="448"/>
      <c r="HM45" s="448"/>
      <c r="HN45" s="448"/>
      <c r="HO45" s="448"/>
      <c r="HP45" s="448"/>
      <c r="HQ45" s="448"/>
      <c r="HR45" s="448"/>
      <c r="HS45" s="448"/>
      <c r="HT45" s="448"/>
      <c r="HU45" s="448"/>
      <c r="HV45" s="448"/>
      <c r="HW45" s="448"/>
      <c r="HX45" s="448"/>
      <c r="HY45" s="448"/>
      <c r="HZ45" s="448"/>
      <c r="IA45" s="448"/>
      <c r="IB45" s="448"/>
      <c r="IC45" s="448"/>
      <c r="ID45" s="448"/>
      <c r="IE45" s="448"/>
      <c r="IF45" s="448"/>
      <c r="IG45" s="448"/>
      <c r="IH45" s="448"/>
      <c r="II45" s="448"/>
      <c r="IJ45" s="448"/>
      <c r="IK45" s="448"/>
      <c r="IL45" s="448"/>
      <c r="IM45" s="448"/>
      <c r="IN45" s="448"/>
      <c r="IO45" s="448"/>
      <c r="IP45" s="448"/>
      <c r="IQ45" s="448"/>
      <c r="IR45" s="448"/>
      <c r="IS45" s="448"/>
      <c r="IT45" s="448"/>
      <c r="IU45" s="448"/>
      <c r="IV45" s="448"/>
      <c r="IW45" s="448"/>
    </row>
    <row r="46" customFormat="false" ht="9" hidden="false" customHeight="false" outlineLevel="1" collapsed="false">
      <c r="A46" s="441"/>
      <c r="B46" s="449"/>
      <c r="C46" s="449"/>
      <c r="D46" s="449"/>
      <c r="E46" s="449"/>
      <c r="F46" s="449"/>
      <c r="G46" s="449"/>
      <c r="H46" s="449"/>
      <c r="I46" s="449"/>
      <c r="J46" s="449"/>
      <c r="K46" s="449"/>
      <c r="L46" s="449"/>
      <c r="M46" s="449"/>
      <c r="N46" s="449"/>
      <c r="O46" s="449"/>
      <c r="P46" s="449"/>
      <c r="Q46" s="449"/>
      <c r="R46" s="449"/>
      <c r="S46" s="449"/>
      <c r="T46" s="449"/>
      <c r="U46" s="449"/>
      <c r="V46" s="440"/>
      <c r="W46" s="440"/>
      <c r="X46" s="440"/>
      <c r="Y46" s="440"/>
      <c r="Z46" s="440"/>
      <c r="AA46" s="440"/>
      <c r="AB46" s="440"/>
      <c r="AC46" s="440"/>
      <c r="AD46" s="440"/>
      <c r="AE46" s="440"/>
      <c r="AF46" s="440"/>
      <c r="AG46" s="440"/>
      <c r="AH46" s="440"/>
      <c r="AI46" s="440"/>
      <c r="AJ46" s="440"/>
      <c r="AK46" s="440"/>
      <c r="AL46" s="440"/>
      <c r="AM46" s="440"/>
      <c r="AN46" s="440"/>
      <c r="AO46" s="440"/>
      <c r="AP46" s="440"/>
      <c r="AQ46" s="440"/>
      <c r="AR46" s="440"/>
      <c r="AS46" s="440"/>
      <c r="AT46" s="440"/>
      <c r="AU46" s="440"/>
      <c r="AV46" s="440"/>
      <c r="AW46" s="440"/>
      <c r="AX46" s="440"/>
      <c r="AY46" s="440"/>
      <c r="AZ46" s="440"/>
      <c r="BA46" s="440"/>
      <c r="BB46" s="440"/>
      <c r="BC46" s="440"/>
      <c r="BD46" s="440"/>
      <c r="BE46" s="440"/>
      <c r="BF46" s="440"/>
      <c r="BG46" s="440"/>
      <c r="BH46" s="440"/>
      <c r="BI46" s="440"/>
      <c r="BJ46" s="440"/>
      <c r="BK46" s="440"/>
      <c r="BL46" s="440"/>
      <c r="BM46" s="440"/>
      <c r="BN46" s="440"/>
      <c r="BO46" s="440"/>
      <c r="BP46" s="440"/>
      <c r="BQ46" s="440"/>
      <c r="BR46" s="440"/>
      <c r="BS46" s="440"/>
      <c r="BT46" s="440"/>
      <c r="BU46" s="440"/>
      <c r="BV46" s="440"/>
      <c r="BW46" s="440"/>
      <c r="BX46" s="440"/>
      <c r="BY46" s="440"/>
      <c r="BZ46" s="440"/>
      <c r="CA46" s="440"/>
      <c r="CB46" s="440"/>
      <c r="CC46" s="440"/>
      <c r="CD46" s="440"/>
      <c r="CE46" s="440"/>
      <c r="CF46" s="440"/>
      <c r="CG46" s="440"/>
      <c r="CH46" s="440"/>
      <c r="CI46" s="440"/>
      <c r="CJ46" s="440"/>
      <c r="CK46" s="440"/>
      <c r="CL46" s="440"/>
      <c r="CM46" s="440"/>
      <c r="CN46" s="440"/>
      <c r="CO46" s="440"/>
      <c r="CP46" s="440"/>
      <c r="CQ46" s="440"/>
      <c r="CR46" s="440"/>
      <c r="CS46" s="440"/>
      <c r="CT46" s="440"/>
      <c r="CU46" s="440"/>
      <c r="CV46" s="440"/>
      <c r="CW46" s="440"/>
      <c r="CX46" s="440"/>
      <c r="CY46" s="440"/>
      <c r="CZ46" s="440"/>
      <c r="DA46" s="440"/>
      <c r="DB46" s="440"/>
      <c r="DC46" s="440"/>
      <c r="DD46" s="440"/>
      <c r="DE46" s="440"/>
      <c r="DF46" s="440"/>
      <c r="DG46" s="440"/>
      <c r="DH46" s="440"/>
      <c r="DI46" s="440"/>
      <c r="DJ46" s="440"/>
      <c r="DK46" s="440"/>
      <c r="DL46" s="440"/>
      <c r="DM46" s="440"/>
      <c r="DN46" s="440"/>
      <c r="DO46" s="440"/>
      <c r="DP46" s="440"/>
      <c r="DQ46" s="440"/>
      <c r="DR46" s="440"/>
      <c r="DS46" s="440"/>
      <c r="DT46" s="440"/>
      <c r="DU46" s="440"/>
      <c r="DV46" s="440"/>
      <c r="DW46" s="440"/>
      <c r="DX46" s="440"/>
      <c r="DY46" s="440"/>
      <c r="DZ46" s="440"/>
      <c r="EA46" s="440"/>
      <c r="EB46" s="440"/>
      <c r="EC46" s="440"/>
      <c r="ED46" s="440"/>
      <c r="EE46" s="440"/>
      <c r="EF46" s="440"/>
      <c r="EG46" s="440"/>
      <c r="EH46" s="440"/>
      <c r="EI46" s="440"/>
      <c r="EJ46" s="440"/>
      <c r="EK46" s="440"/>
      <c r="EL46" s="440"/>
      <c r="EM46" s="440"/>
      <c r="EN46" s="440"/>
      <c r="EO46" s="440"/>
      <c r="EP46" s="440"/>
      <c r="EQ46" s="440"/>
      <c r="ER46" s="440"/>
      <c r="ES46" s="440"/>
      <c r="ET46" s="440"/>
      <c r="EU46" s="440"/>
      <c r="EV46" s="440"/>
      <c r="EW46" s="440"/>
      <c r="EX46" s="440"/>
      <c r="EY46" s="440"/>
      <c r="EZ46" s="440"/>
      <c r="FA46" s="440"/>
      <c r="FB46" s="440"/>
      <c r="FC46" s="440"/>
      <c r="FD46" s="440"/>
      <c r="FE46" s="440"/>
      <c r="FF46" s="440"/>
      <c r="FG46" s="440"/>
      <c r="FH46" s="440"/>
      <c r="FI46" s="440"/>
      <c r="FJ46" s="440"/>
      <c r="FK46" s="440"/>
      <c r="FL46" s="440"/>
      <c r="FM46" s="440"/>
      <c r="FN46" s="440"/>
      <c r="FO46" s="440"/>
      <c r="FP46" s="440"/>
      <c r="FQ46" s="440"/>
      <c r="FR46" s="440"/>
      <c r="FS46" s="440"/>
      <c r="FT46" s="440"/>
      <c r="FU46" s="440"/>
      <c r="FV46" s="440"/>
      <c r="FW46" s="440"/>
      <c r="FX46" s="440"/>
      <c r="FY46" s="440"/>
      <c r="FZ46" s="440"/>
      <c r="GA46" s="440"/>
      <c r="GB46" s="440"/>
      <c r="GC46" s="440"/>
      <c r="GD46" s="440"/>
      <c r="GE46" s="440"/>
      <c r="GF46" s="440"/>
      <c r="GG46" s="440"/>
      <c r="GH46" s="440"/>
      <c r="GI46" s="440"/>
      <c r="GJ46" s="440"/>
      <c r="GK46" s="440"/>
      <c r="GL46" s="440"/>
      <c r="GM46" s="440"/>
      <c r="GN46" s="440"/>
      <c r="GO46" s="440"/>
      <c r="GP46" s="440"/>
      <c r="GQ46" s="440"/>
      <c r="GR46" s="440"/>
      <c r="GS46" s="440"/>
      <c r="GT46" s="440"/>
      <c r="GU46" s="440"/>
      <c r="GV46" s="440"/>
      <c r="GW46" s="440"/>
      <c r="GX46" s="440"/>
      <c r="GY46" s="440"/>
      <c r="GZ46" s="440"/>
      <c r="HA46" s="440"/>
      <c r="HB46" s="440"/>
      <c r="HC46" s="440"/>
      <c r="HD46" s="440"/>
      <c r="HE46" s="440"/>
      <c r="HF46" s="440"/>
      <c r="HG46" s="440"/>
      <c r="HH46" s="440"/>
      <c r="HI46" s="440"/>
      <c r="HJ46" s="440"/>
      <c r="HK46" s="440"/>
      <c r="HL46" s="440"/>
      <c r="HM46" s="440"/>
      <c r="HN46" s="440"/>
      <c r="HO46" s="440"/>
      <c r="HP46" s="440"/>
      <c r="HQ46" s="440"/>
      <c r="HR46" s="440"/>
      <c r="HS46" s="440"/>
      <c r="HT46" s="440"/>
      <c r="HU46" s="440"/>
      <c r="HV46" s="440"/>
      <c r="HW46" s="440"/>
      <c r="HX46" s="440"/>
      <c r="HY46" s="440"/>
      <c r="HZ46" s="440"/>
      <c r="IA46" s="440"/>
      <c r="IB46" s="440"/>
      <c r="IC46" s="440"/>
      <c r="ID46" s="440"/>
      <c r="IE46" s="440"/>
      <c r="IF46" s="440"/>
      <c r="IG46" s="440"/>
      <c r="IH46" s="440"/>
      <c r="II46" s="440"/>
      <c r="IJ46" s="440"/>
      <c r="IK46" s="440"/>
      <c r="IL46" s="440"/>
      <c r="IM46" s="440"/>
      <c r="IN46" s="440"/>
      <c r="IO46" s="440"/>
      <c r="IP46" s="440"/>
      <c r="IQ46" s="440"/>
      <c r="IR46" s="440"/>
      <c r="IS46" s="440"/>
      <c r="IT46" s="440"/>
      <c r="IU46" s="440"/>
      <c r="IV46" s="440"/>
      <c r="IW46" s="440"/>
    </row>
    <row r="47" customFormat="false" ht="9" hidden="false" customHeight="false" outlineLevel="1" collapsed="false">
      <c r="A47" s="441"/>
      <c r="B47" s="449"/>
      <c r="C47" s="449"/>
      <c r="D47" s="449"/>
      <c r="E47" s="449"/>
      <c r="F47" s="449"/>
      <c r="G47" s="449"/>
      <c r="H47" s="449"/>
      <c r="I47" s="449"/>
      <c r="J47" s="449"/>
      <c r="K47" s="449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0"/>
      <c r="W47" s="440"/>
      <c r="X47" s="440"/>
      <c r="Y47" s="440"/>
      <c r="Z47" s="440"/>
      <c r="AA47" s="440"/>
      <c r="AB47" s="440"/>
      <c r="AC47" s="440"/>
      <c r="AD47" s="440"/>
      <c r="AE47" s="440"/>
      <c r="AF47" s="440"/>
      <c r="AG47" s="440"/>
      <c r="AH47" s="440"/>
      <c r="AI47" s="440"/>
      <c r="AJ47" s="440"/>
      <c r="AK47" s="440"/>
      <c r="AL47" s="440"/>
      <c r="AM47" s="440"/>
      <c r="AN47" s="440"/>
      <c r="AO47" s="440"/>
      <c r="AP47" s="440"/>
      <c r="AQ47" s="440"/>
      <c r="AR47" s="440"/>
      <c r="AS47" s="440"/>
      <c r="AT47" s="440"/>
      <c r="AU47" s="440"/>
      <c r="AV47" s="440"/>
      <c r="AW47" s="440"/>
      <c r="AX47" s="440"/>
      <c r="AY47" s="440"/>
      <c r="AZ47" s="440"/>
      <c r="BA47" s="440"/>
      <c r="BB47" s="440"/>
      <c r="BC47" s="440"/>
      <c r="BD47" s="440"/>
      <c r="BE47" s="440"/>
      <c r="BF47" s="440"/>
      <c r="BG47" s="440"/>
      <c r="BH47" s="440"/>
      <c r="BI47" s="440"/>
      <c r="BJ47" s="440"/>
      <c r="BK47" s="440"/>
      <c r="BL47" s="440"/>
      <c r="BM47" s="440"/>
      <c r="BN47" s="440"/>
      <c r="BO47" s="440"/>
      <c r="BP47" s="440"/>
      <c r="BQ47" s="440"/>
      <c r="BR47" s="440"/>
      <c r="BS47" s="440"/>
      <c r="BT47" s="440"/>
      <c r="BU47" s="440"/>
      <c r="BV47" s="440"/>
      <c r="BW47" s="440"/>
      <c r="BX47" s="440"/>
      <c r="BY47" s="440"/>
      <c r="BZ47" s="440"/>
      <c r="CA47" s="440"/>
      <c r="CB47" s="440"/>
      <c r="CC47" s="440"/>
      <c r="CD47" s="440"/>
      <c r="CE47" s="440"/>
      <c r="CF47" s="440"/>
      <c r="CG47" s="440"/>
      <c r="CH47" s="440"/>
      <c r="CI47" s="440"/>
      <c r="CJ47" s="440"/>
      <c r="CK47" s="440"/>
      <c r="CL47" s="440"/>
      <c r="CM47" s="440"/>
      <c r="CN47" s="440"/>
      <c r="CO47" s="440"/>
      <c r="CP47" s="440"/>
      <c r="CQ47" s="440"/>
      <c r="CR47" s="440"/>
      <c r="CS47" s="440"/>
      <c r="CT47" s="440"/>
      <c r="CU47" s="440"/>
      <c r="CV47" s="440"/>
      <c r="CW47" s="440"/>
      <c r="CX47" s="440"/>
      <c r="CY47" s="440"/>
      <c r="CZ47" s="440"/>
      <c r="DA47" s="440"/>
      <c r="DB47" s="440"/>
      <c r="DC47" s="440"/>
      <c r="DD47" s="440"/>
      <c r="DE47" s="440"/>
      <c r="DF47" s="440"/>
      <c r="DG47" s="440"/>
      <c r="DH47" s="440"/>
      <c r="DI47" s="440"/>
      <c r="DJ47" s="440"/>
      <c r="DK47" s="440"/>
      <c r="DL47" s="440"/>
      <c r="DM47" s="440"/>
      <c r="DN47" s="440"/>
      <c r="DO47" s="440"/>
      <c r="DP47" s="440"/>
      <c r="DQ47" s="440"/>
      <c r="DR47" s="440"/>
      <c r="DS47" s="440"/>
      <c r="DT47" s="440"/>
      <c r="DU47" s="440"/>
      <c r="DV47" s="440"/>
      <c r="DW47" s="440"/>
      <c r="DX47" s="440"/>
      <c r="DY47" s="440"/>
      <c r="DZ47" s="440"/>
      <c r="EA47" s="440"/>
      <c r="EB47" s="440"/>
      <c r="EC47" s="440"/>
      <c r="ED47" s="440"/>
      <c r="EE47" s="440"/>
      <c r="EF47" s="440"/>
      <c r="EG47" s="440"/>
      <c r="EH47" s="440"/>
      <c r="EI47" s="440"/>
      <c r="EJ47" s="440"/>
      <c r="EK47" s="440"/>
      <c r="EL47" s="440"/>
      <c r="EM47" s="440"/>
      <c r="EN47" s="440"/>
      <c r="EO47" s="440"/>
      <c r="EP47" s="440"/>
      <c r="EQ47" s="440"/>
      <c r="ER47" s="440"/>
      <c r="ES47" s="440"/>
      <c r="ET47" s="440"/>
      <c r="EU47" s="440"/>
      <c r="EV47" s="440"/>
      <c r="EW47" s="440"/>
      <c r="EX47" s="440"/>
      <c r="EY47" s="440"/>
      <c r="EZ47" s="440"/>
      <c r="FA47" s="440"/>
      <c r="FB47" s="440"/>
      <c r="FC47" s="440"/>
      <c r="FD47" s="440"/>
      <c r="FE47" s="440"/>
      <c r="FF47" s="440"/>
      <c r="FG47" s="440"/>
      <c r="FH47" s="440"/>
      <c r="FI47" s="440"/>
      <c r="FJ47" s="440"/>
      <c r="FK47" s="440"/>
      <c r="FL47" s="440"/>
      <c r="FM47" s="440"/>
      <c r="FN47" s="440"/>
      <c r="FO47" s="440"/>
      <c r="FP47" s="440"/>
      <c r="FQ47" s="440"/>
      <c r="FR47" s="440"/>
      <c r="FS47" s="440"/>
      <c r="FT47" s="440"/>
      <c r="FU47" s="440"/>
      <c r="FV47" s="440"/>
      <c r="FW47" s="440"/>
      <c r="FX47" s="440"/>
      <c r="FY47" s="440"/>
      <c r="FZ47" s="440"/>
      <c r="GA47" s="440"/>
      <c r="GB47" s="440"/>
      <c r="GC47" s="440"/>
      <c r="GD47" s="440"/>
      <c r="GE47" s="440"/>
      <c r="GF47" s="440"/>
      <c r="GG47" s="440"/>
      <c r="GH47" s="440"/>
      <c r="GI47" s="440"/>
      <c r="GJ47" s="440"/>
      <c r="GK47" s="440"/>
      <c r="GL47" s="440"/>
      <c r="GM47" s="440"/>
      <c r="GN47" s="440"/>
      <c r="GO47" s="440"/>
      <c r="GP47" s="440"/>
      <c r="GQ47" s="440"/>
      <c r="GR47" s="440"/>
      <c r="GS47" s="440"/>
      <c r="GT47" s="440"/>
      <c r="GU47" s="440"/>
      <c r="GV47" s="440"/>
      <c r="GW47" s="440"/>
      <c r="GX47" s="440"/>
      <c r="GY47" s="440"/>
      <c r="GZ47" s="440"/>
      <c r="HA47" s="440"/>
      <c r="HB47" s="440"/>
      <c r="HC47" s="440"/>
      <c r="HD47" s="440"/>
      <c r="HE47" s="440"/>
      <c r="HF47" s="440"/>
      <c r="HG47" s="440"/>
      <c r="HH47" s="440"/>
      <c r="HI47" s="440"/>
      <c r="HJ47" s="440"/>
      <c r="HK47" s="440"/>
      <c r="HL47" s="440"/>
      <c r="HM47" s="440"/>
      <c r="HN47" s="440"/>
      <c r="HO47" s="440"/>
      <c r="HP47" s="440"/>
      <c r="HQ47" s="440"/>
      <c r="HR47" s="440"/>
      <c r="HS47" s="440"/>
      <c r="HT47" s="440"/>
      <c r="HU47" s="440"/>
      <c r="HV47" s="440"/>
      <c r="HW47" s="440"/>
      <c r="HX47" s="440"/>
      <c r="HY47" s="440"/>
      <c r="HZ47" s="440"/>
      <c r="IA47" s="440"/>
      <c r="IB47" s="440"/>
      <c r="IC47" s="440"/>
      <c r="ID47" s="440"/>
      <c r="IE47" s="440"/>
      <c r="IF47" s="440"/>
      <c r="IG47" s="440"/>
      <c r="IH47" s="440"/>
      <c r="II47" s="440"/>
      <c r="IJ47" s="440"/>
      <c r="IK47" s="440"/>
      <c r="IL47" s="440"/>
      <c r="IM47" s="440"/>
      <c r="IN47" s="440"/>
      <c r="IO47" s="440"/>
      <c r="IP47" s="440"/>
      <c r="IQ47" s="440"/>
      <c r="IR47" s="440"/>
      <c r="IS47" s="440"/>
      <c r="IT47" s="440"/>
      <c r="IU47" s="440"/>
      <c r="IV47" s="440"/>
      <c r="IW47" s="440"/>
    </row>
    <row r="48" customFormat="false" ht="12.75" hidden="false" customHeight="false" outlineLevel="1" collapsed="false">
      <c r="A48" s="383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8.75" hidden="false" customHeight="false" outlineLevel="1" collapsed="false">
      <c r="A49" s="450" t="s">
        <v>282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false" outlineLevel="1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3.5" hidden="false" customHeight="false" outlineLevel="1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5" t="s">
        <v>161</v>
      </c>
    </row>
    <row r="54" customFormat="false" ht="12.75" hidden="false" customHeight="false" outlineLevel="1" collapsed="false">
      <c r="A54" s="379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392"/>
    </row>
    <row r="55" customFormat="false" ht="12.75" hidden="false" customHeight="false" outlineLevel="1" collapsed="false">
      <c r="A55" s="383" t="s">
        <v>234</v>
      </c>
      <c r="B55" s="384" t="e">
        <f aca="false">B32-B12</f>
        <v>#VALUE!</v>
      </c>
      <c r="C55" s="384" t="e">
        <f aca="false">C32-C12</f>
        <v>#VALUE!</v>
      </c>
      <c r="D55" s="384" t="e">
        <f aca="false">D32-D12</f>
        <v>#VALUE!</v>
      </c>
      <c r="E55" s="384" t="n">
        <f aca="false">E32</f>
        <v>46157.000531547</v>
      </c>
      <c r="F55" s="384" t="n">
        <f aca="false">F32</f>
        <v>48388.2711391495</v>
      </c>
      <c r="G55" s="384" t="n">
        <f aca="false">G32</f>
        <v>49340.7165766056</v>
      </c>
      <c r="H55" s="384" t="n">
        <f aca="false">H32</f>
        <v>50324.3894058971</v>
      </c>
      <c r="I55" s="384" t="n">
        <f aca="false">I32</f>
        <v>51327.0876283487</v>
      </c>
      <c r="J55" s="384" t="n">
        <f aca="false">J32</f>
        <v>52349.1706593013</v>
      </c>
      <c r="K55" s="384" t="n">
        <f aca="false">K32</f>
        <v>53391.0044363549</v>
      </c>
      <c r="L55" s="384" t="n">
        <f aca="false">L32</f>
        <v>54424.6876413048</v>
      </c>
      <c r="M55" s="384" t="n">
        <f aca="false">M32</f>
        <v>55477.7475836968</v>
      </c>
      <c r="N55" s="384" t="n">
        <f aca="false">N32</f>
        <v>56550.5368057073</v>
      </c>
      <c r="O55" s="384" t="n">
        <f aca="false">O32</f>
        <v>57643.4139275656</v>
      </c>
      <c r="P55" s="384" t="n">
        <f aca="false">P32</f>
        <v>58756.7437414458</v>
      </c>
      <c r="Q55" s="384" t="n">
        <f aca="false">Q32</f>
        <v>59620.9099773632</v>
      </c>
      <c r="R55" s="384" t="n">
        <f aca="false">R32</f>
        <v>60496.8149770571</v>
      </c>
      <c r="S55" s="384" t="n">
        <f aca="false">S32</f>
        <v>61384.5926605162</v>
      </c>
      <c r="T55" s="384" t="n">
        <f aca="false">T32</f>
        <v>62284.3776078481</v>
      </c>
      <c r="U55" s="384" t="n">
        <f aca="false">U32</f>
        <v>63196.3050274307</v>
      </c>
      <c r="W55" s="227" t="e">
        <f aca="false">SUM(B55:U55)</f>
        <v>#VALUE!</v>
      </c>
    </row>
    <row r="56" customFormat="false" ht="12.75" hidden="false" customHeight="false" outlineLevel="0" collapsed="false">
      <c r="A56" s="383" t="s">
        <v>186</v>
      </c>
      <c r="B56" s="384" t="n">
        <f aca="false">B27</f>
        <v>572</v>
      </c>
      <c r="C56" s="384" t="n">
        <f aca="false">C27</f>
        <v>583.4</v>
      </c>
      <c r="D56" s="384" t="n">
        <f aca="false">D27</f>
        <v>595.1</v>
      </c>
      <c r="E56" s="384" t="n">
        <f aca="false">E27</f>
        <v>607</v>
      </c>
      <c r="F56" s="384" t="n">
        <f aca="false">F27</f>
        <v>619.1</v>
      </c>
      <c r="G56" s="384" t="n">
        <f aca="false">G27</f>
        <v>631.5</v>
      </c>
      <c r="H56" s="384" t="n">
        <f aca="false">H27</f>
        <v>631.5</v>
      </c>
      <c r="I56" s="384" t="n">
        <f aca="false">I27</f>
        <v>631.5</v>
      </c>
      <c r="J56" s="384" t="n">
        <f aca="false">J27</f>
        <v>631.5</v>
      </c>
      <c r="K56" s="384" t="n">
        <f aca="false">K27</f>
        <v>631.5</v>
      </c>
      <c r="L56" s="384" t="n">
        <f aca="false">L27</f>
        <v>631.5</v>
      </c>
      <c r="M56" s="384" t="n">
        <f aca="false">M27</f>
        <v>631.5</v>
      </c>
      <c r="N56" s="384" t="n">
        <f aca="false">N27</f>
        <v>631.5</v>
      </c>
      <c r="O56" s="384" t="n">
        <f aca="false">O27</f>
        <v>631.5</v>
      </c>
      <c r="P56" s="384" t="n">
        <f aca="false">P27</f>
        <v>631.5</v>
      </c>
      <c r="Q56" s="384" t="n">
        <f aca="false">Q27</f>
        <v>631.5</v>
      </c>
      <c r="R56" s="384" t="n">
        <f aca="false">R27</f>
        <v>631.5</v>
      </c>
      <c r="S56" s="384" t="n">
        <f aca="false">S27</f>
        <v>631.5</v>
      </c>
      <c r="T56" s="384" t="n">
        <f aca="false">T27</f>
        <v>631.5</v>
      </c>
      <c r="U56" s="384" t="n">
        <f aca="false">U27</f>
        <v>631.5</v>
      </c>
      <c r="W56" s="227" t="n">
        <f aca="false">SUM(B56:U56)</f>
        <v>12449.1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customFormat="false" ht="12.75" hidden="false" customHeight="false" outlineLevel="0" collapsed="false">
      <c r="A57" s="383" t="s">
        <v>187</v>
      </c>
      <c r="B57" s="451" t="n">
        <v>-333.7</v>
      </c>
      <c r="C57" s="384" t="n">
        <f aca="false">-B56</f>
        <v>-572</v>
      </c>
      <c r="D57" s="384" t="n">
        <f aca="false">-C56</f>
        <v>-583.4</v>
      </c>
      <c r="E57" s="384" t="n">
        <f aca="false">-D56</f>
        <v>-595.1</v>
      </c>
      <c r="F57" s="384" t="n">
        <f aca="false">-E56</f>
        <v>-607</v>
      </c>
      <c r="G57" s="384" t="n">
        <f aca="false">-F56</f>
        <v>-619.1</v>
      </c>
      <c r="H57" s="384" t="n">
        <f aca="false">-G56</f>
        <v>-631.5</v>
      </c>
      <c r="I57" s="384" t="n">
        <f aca="false">-H56</f>
        <v>-631.5</v>
      </c>
      <c r="J57" s="384" t="n">
        <f aca="false">-I56</f>
        <v>-631.5</v>
      </c>
      <c r="K57" s="384" t="n">
        <f aca="false">-J56</f>
        <v>-631.5</v>
      </c>
      <c r="L57" s="384" t="n">
        <f aca="false">-K56</f>
        <v>-631.5</v>
      </c>
      <c r="M57" s="384" t="n">
        <f aca="false">-L56</f>
        <v>-631.5</v>
      </c>
      <c r="N57" s="384" t="n">
        <f aca="false">-M56</f>
        <v>-631.5</v>
      </c>
      <c r="O57" s="384" t="n">
        <f aca="false">-N56</f>
        <v>-631.5</v>
      </c>
      <c r="P57" s="384" t="n">
        <f aca="false">-O56</f>
        <v>-631.5</v>
      </c>
      <c r="Q57" s="384" t="n">
        <f aca="false">-P56</f>
        <v>-631.5</v>
      </c>
      <c r="R57" s="384" t="n">
        <f aca="false">-Q56</f>
        <v>-631.5</v>
      </c>
      <c r="S57" s="384" t="n">
        <f aca="false">-R56</f>
        <v>-631.5</v>
      </c>
      <c r="T57" s="384" t="n">
        <f aca="false">-S56</f>
        <v>-631.5</v>
      </c>
      <c r="U57" s="384" t="n">
        <f aca="false">-T56</f>
        <v>-631.5</v>
      </c>
      <c r="W57" s="227" t="n">
        <f aca="false">SUM(B57:U57)</f>
        <v>-12151.3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customFormat="false" ht="12.75" hidden="false" customHeight="false" outlineLevel="1" collapsed="false">
      <c r="A58" s="383" t="s">
        <v>235</v>
      </c>
      <c r="B58" s="452" t="n">
        <f aca="false">-Debt!B77*Allocation!$E$14</f>
        <v>-21358.0914066069</v>
      </c>
      <c r="C58" s="452" t="n">
        <f aca="false">-Debt!C77*Allocation!$E$14</f>
        <v>-21340.6160544833</v>
      </c>
      <c r="D58" s="452" t="n">
        <f aca="false">-Debt!D77*Allocation!$E$14</f>
        <v>-21240.7851227489</v>
      </c>
      <c r="E58" s="452" t="n">
        <f aca="false">-Debt!E77*Allocation!$E$14</f>
        <v>-20937.8351121855</v>
      </c>
      <c r="F58" s="452" t="n">
        <f aca="false">-Debt!F77*Allocation!$E$14</f>
        <v>-21911.5542042717</v>
      </c>
      <c r="G58" s="452" t="n">
        <f aca="false">-Debt!G77*Allocation!$E$14</f>
        <v>-22037.891311795</v>
      </c>
      <c r="H58" s="452" t="n">
        <f aca="false">-Debt!H77*Allocation!$E$14</f>
        <v>-21899.5098776263</v>
      </c>
      <c r="I58" s="452" t="n">
        <f aca="false">-Debt!I77*Allocation!$E$14</f>
        <v>-22103.7197719862</v>
      </c>
      <c r="J58" s="452" t="n">
        <f aca="false">-Debt!J77*Allocation!$E$14</f>
        <v>-21942.9058970694</v>
      </c>
      <c r="K58" s="452" t="n">
        <f aca="false">-Debt!K77*Allocation!$E$14</f>
        <v>-22195.8843275138</v>
      </c>
      <c r="L58" s="452" t="n">
        <f aca="false">-Debt!L77*Allocation!$E$14</f>
        <v>-21989.9520124396</v>
      </c>
      <c r="M58" s="452" t="n">
        <f aca="false">-Debt!M77*Allocation!$E$14</f>
        <v>-20832.1687641973</v>
      </c>
      <c r="N58" s="452" t="n">
        <f aca="false">-Debt!N77*Allocation!$E$14</f>
        <v>-19616.8458178114</v>
      </c>
      <c r="O58" s="452" t="n">
        <f aca="false">-Debt!O77*Allocation!$E$14</f>
        <v>-18430.2927204973</v>
      </c>
      <c r="P58" s="452" t="n">
        <f aca="false">-Debt!P77*Allocation!$E$14</f>
        <v>-17758.8598233779</v>
      </c>
      <c r="Q58" s="452" t="n">
        <f aca="false">-Debt!Q77*Allocation!$E$14</f>
        <v>-17043.7032573302</v>
      </c>
      <c r="R58" s="452" t="n">
        <f aca="false">-Debt!R77*Allocation!$E$14</f>
        <v>-15722.8908643474</v>
      </c>
      <c r="S58" s="452" t="n">
        <f aca="false">-Debt!S77*Allocation!$E$14</f>
        <v>-12357.2016565227</v>
      </c>
      <c r="T58" s="452" t="n">
        <f aca="false">-Debt!T77*Allocation!$E$14</f>
        <v>-11289.3038689401</v>
      </c>
      <c r="U58" s="452" t="n">
        <f aca="false">-Debt!U77*Allocation!$E$14</f>
        <v>-9163.85870557756</v>
      </c>
      <c r="W58" s="227" t="n">
        <f aca="false">SUM(B58:U58)</f>
        <v>-381173.870577328</v>
      </c>
    </row>
    <row r="59" customFormat="false" ht="12.75" hidden="false" customHeight="false" outlineLevel="1" collapsed="false">
      <c r="A59" s="383"/>
      <c r="B59" s="455"/>
      <c r="C59" s="455"/>
      <c r="D59" s="455"/>
      <c r="E59" s="455"/>
      <c r="F59" s="455"/>
      <c r="G59" s="455"/>
      <c r="H59" s="455"/>
      <c r="I59" s="455"/>
      <c r="J59" s="455"/>
      <c r="K59" s="455"/>
      <c r="L59" s="455"/>
      <c r="M59" s="455"/>
      <c r="N59" s="455"/>
      <c r="O59" s="455"/>
      <c r="P59" s="455"/>
      <c r="Q59" s="455"/>
      <c r="R59" s="455"/>
      <c r="S59" s="455"/>
      <c r="T59" s="455"/>
      <c r="U59" s="455"/>
      <c r="W59" s="376"/>
    </row>
    <row r="60" customFormat="false" ht="12.75" hidden="false" customHeight="false" outlineLevel="1" collapsed="false">
      <c r="A60" s="379" t="s">
        <v>236</v>
      </c>
      <c r="B60" s="453" t="e">
        <f aca="false">SUM(B55:B58)</f>
        <v>#VALUE!</v>
      </c>
      <c r="C60" s="453" t="e">
        <f aca="false">SUM(C55:C58)</f>
        <v>#VALUE!</v>
      </c>
      <c r="D60" s="453" t="e">
        <f aca="false">SUM(D55:D58)</f>
        <v>#VALUE!</v>
      </c>
      <c r="E60" s="453" t="n">
        <f aca="false">SUM(E55:E58)</f>
        <v>25231.0654193615</v>
      </c>
      <c r="F60" s="453" t="n">
        <f aca="false">SUM(F55:F58)</f>
        <v>26488.8169348778</v>
      </c>
      <c r="G60" s="453" t="n">
        <f aca="false">SUM(G55:G58)</f>
        <v>27315.2252648106</v>
      </c>
      <c r="H60" s="453" t="n">
        <f aca="false">SUM(H55:H58)</f>
        <v>28424.8795282707</v>
      </c>
      <c r="I60" s="453" t="n">
        <f aca="false">SUM(I55:I58)</f>
        <v>29223.3678563625</v>
      </c>
      <c r="J60" s="453" t="n">
        <f aca="false">SUM(J55:J58)</f>
        <v>30406.264762232</v>
      </c>
      <c r="K60" s="453" t="n">
        <f aca="false">SUM(K55:K58)</f>
        <v>31195.1201088412</v>
      </c>
      <c r="L60" s="453" t="n">
        <f aca="false">SUM(L55:L58)</f>
        <v>32434.7356288652</v>
      </c>
      <c r="M60" s="453" t="n">
        <f aca="false">SUM(M55:M58)</f>
        <v>34645.5788194995</v>
      </c>
      <c r="N60" s="453" t="n">
        <f aca="false">SUM(N55:N58)</f>
        <v>36933.6909878959</v>
      </c>
      <c r="O60" s="453" t="n">
        <f aca="false">SUM(O55:O58)</f>
        <v>39213.1212070684</v>
      </c>
      <c r="P60" s="453" t="n">
        <f aca="false">SUM(P55:P58)</f>
        <v>40997.8839180678</v>
      </c>
      <c r="Q60" s="453" t="n">
        <f aca="false">SUM(Q55:Q58)</f>
        <v>42577.206720033</v>
      </c>
      <c r="R60" s="453" t="n">
        <f aca="false">SUM(R55:R58)</f>
        <v>44773.9241127097</v>
      </c>
      <c r="S60" s="453" t="n">
        <f aca="false">SUM(S55:S58)</f>
        <v>49027.3910039935</v>
      </c>
      <c r="T60" s="453" t="n">
        <f aca="false">SUM(T55:T58)</f>
        <v>50995.0737389081</v>
      </c>
      <c r="U60" s="453" t="n">
        <f aca="false">SUM(U55:U58)</f>
        <v>54032.4463218531</v>
      </c>
      <c r="V60" s="418"/>
      <c r="W60" s="227" t="e">
        <f aca="false">SUM(B60:U60)</f>
        <v>#VALUE!</v>
      </c>
      <c r="X60" s="418"/>
      <c r="Y60" s="418"/>
      <c r="Z60" s="418"/>
      <c r="AA60" s="418"/>
      <c r="AB60" s="418"/>
      <c r="AC60" s="418"/>
      <c r="AD60" s="418"/>
      <c r="AE60" s="418"/>
      <c r="AF60" s="418"/>
      <c r="AG60" s="418"/>
      <c r="AH60" s="418"/>
      <c r="AI60" s="418"/>
      <c r="AJ60" s="418"/>
      <c r="AK60" s="418"/>
      <c r="AL60" s="418"/>
      <c r="AM60" s="418"/>
      <c r="AN60" s="418"/>
      <c r="AO60" s="418"/>
      <c r="AP60" s="418"/>
      <c r="AQ60" s="418"/>
      <c r="AR60" s="418"/>
      <c r="AS60" s="418"/>
      <c r="AT60" s="418"/>
      <c r="AU60" s="418"/>
      <c r="AV60" s="418"/>
      <c r="AW60" s="418"/>
      <c r="AX60" s="418"/>
      <c r="AY60" s="418"/>
      <c r="AZ60" s="418"/>
      <c r="BA60" s="418"/>
      <c r="BB60" s="418"/>
      <c r="BC60" s="418"/>
      <c r="BD60" s="418"/>
      <c r="BE60" s="418"/>
      <c r="BF60" s="418"/>
      <c r="BG60" s="418"/>
      <c r="BH60" s="418"/>
      <c r="BI60" s="418"/>
      <c r="BJ60" s="418"/>
      <c r="BK60" s="418"/>
      <c r="BL60" s="418"/>
      <c r="BM60" s="418"/>
      <c r="BN60" s="418"/>
      <c r="BO60" s="418"/>
      <c r="BP60" s="418"/>
      <c r="BQ60" s="418"/>
      <c r="BR60" s="418"/>
      <c r="BS60" s="418"/>
      <c r="BT60" s="418"/>
      <c r="BU60" s="418"/>
      <c r="BV60" s="418"/>
      <c r="BW60" s="418"/>
      <c r="BX60" s="418"/>
      <c r="BY60" s="418"/>
      <c r="BZ60" s="418"/>
      <c r="CA60" s="418"/>
      <c r="CB60" s="418"/>
      <c r="CC60" s="418"/>
      <c r="CD60" s="418"/>
      <c r="CE60" s="418"/>
      <c r="CF60" s="418"/>
      <c r="CG60" s="418"/>
      <c r="CH60" s="418"/>
      <c r="CI60" s="418"/>
      <c r="CJ60" s="418"/>
      <c r="CK60" s="418"/>
      <c r="CL60" s="418"/>
      <c r="CM60" s="418"/>
      <c r="CN60" s="418"/>
      <c r="CO60" s="418"/>
      <c r="CP60" s="418"/>
      <c r="CQ60" s="418"/>
      <c r="CR60" s="418"/>
      <c r="CS60" s="418"/>
      <c r="CT60" s="418"/>
      <c r="CU60" s="418"/>
      <c r="CV60" s="418"/>
      <c r="CW60" s="418"/>
      <c r="CX60" s="418"/>
      <c r="CY60" s="418"/>
      <c r="CZ60" s="418"/>
      <c r="DA60" s="418"/>
      <c r="DB60" s="418"/>
      <c r="DC60" s="418"/>
      <c r="DD60" s="418"/>
      <c r="DE60" s="418"/>
      <c r="DF60" s="418"/>
      <c r="DG60" s="418"/>
      <c r="DH60" s="418"/>
      <c r="DI60" s="418"/>
      <c r="DJ60" s="418"/>
      <c r="DK60" s="418"/>
      <c r="DL60" s="418"/>
      <c r="DM60" s="418"/>
      <c r="DN60" s="418"/>
      <c r="DO60" s="418"/>
      <c r="DP60" s="418"/>
      <c r="DQ60" s="418"/>
      <c r="DR60" s="418"/>
      <c r="DS60" s="418"/>
      <c r="DT60" s="418"/>
      <c r="DU60" s="418"/>
      <c r="DV60" s="418"/>
      <c r="DW60" s="418"/>
      <c r="DX60" s="418"/>
      <c r="DY60" s="418"/>
      <c r="DZ60" s="418"/>
      <c r="EA60" s="418"/>
      <c r="EB60" s="418"/>
      <c r="EC60" s="418"/>
      <c r="ED60" s="418"/>
      <c r="EE60" s="418"/>
      <c r="EF60" s="418"/>
      <c r="EG60" s="418"/>
      <c r="EH60" s="418"/>
      <c r="EI60" s="418"/>
      <c r="EJ60" s="418"/>
      <c r="EK60" s="418"/>
      <c r="EL60" s="418"/>
      <c r="EM60" s="418"/>
      <c r="EN60" s="418"/>
      <c r="EO60" s="418"/>
      <c r="EP60" s="418"/>
      <c r="EQ60" s="418"/>
      <c r="ER60" s="418"/>
      <c r="ES60" s="418"/>
      <c r="ET60" s="418"/>
      <c r="EU60" s="418"/>
      <c r="EV60" s="418"/>
      <c r="EW60" s="418"/>
      <c r="EX60" s="418"/>
      <c r="EY60" s="418"/>
      <c r="EZ60" s="418"/>
      <c r="FA60" s="418"/>
      <c r="FB60" s="418"/>
      <c r="FC60" s="418"/>
      <c r="FD60" s="418"/>
      <c r="FE60" s="418"/>
      <c r="FF60" s="418"/>
      <c r="FG60" s="418"/>
      <c r="FH60" s="418"/>
      <c r="FI60" s="418"/>
      <c r="FJ60" s="418"/>
      <c r="FK60" s="418"/>
      <c r="FL60" s="418"/>
      <c r="FM60" s="418"/>
      <c r="FN60" s="418"/>
      <c r="FO60" s="418"/>
      <c r="FP60" s="418"/>
      <c r="FQ60" s="418"/>
      <c r="FR60" s="418"/>
      <c r="FS60" s="418"/>
      <c r="FT60" s="418"/>
      <c r="FU60" s="418"/>
      <c r="FV60" s="418"/>
      <c r="FW60" s="418"/>
      <c r="FX60" s="418"/>
      <c r="FY60" s="418"/>
      <c r="FZ60" s="418"/>
      <c r="GA60" s="418"/>
      <c r="GB60" s="418"/>
      <c r="GC60" s="418"/>
      <c r="GD60" s="418"/>
      <c r="GE60" s="418"/>
      <c r="GF60" s="418"/>
      <c r="GG60" s="418"/>
      <c r="GH60" s="418"/>
      <c r="GI60" s="418"/>
      <c r="GJ60" s="418"/>
      <c r="GK60" s="418"/>
      <c r="GL60" s="418"/>
      <c r="GM60" s="418"/>
      <c r="GN60" s="418"/>
      <c r="GO60" s="418"/>
      <c r="GP60" s="418"/>
      <c r="GQ60" s="418"/>
      <c r="GR60" s="418"/>
      <c r="GS60" s="418"/>
      <c r="GT60" s="418"/>
      <c r="GU60" s="418"/>
      <c r="GV60" s="418"/>
      <c r="GW60" s="418"/>
      <c r="GX60" s="418"/>
      <c r="GY60" s="418"/>
      <c r="GZ60" s="418"/>
      <c r="HA60" s="418"/>
      <c r="HB60" s="418"/>
      <c r="HC60" s="418"/>
      <c r="HD60" s="418"/>
      <c r="HE60" s="418"/>
      <c r="HF60" s="418"/>
      <c r="HG60" s="418"/>
      <c r="HH60" s="418"/>
      <c r="HI60" s="418"/>
      <c r="HJ60" s="418"/>
      <c r="HK60" s="418"/>
      <c r="HL60" s="418"/>
      <c r="HM60" s="418"/>
      <c r="HN60" s="418"/>
      <c r="HO60" s="418"/>
      <c r="HP60" s="418"/>
      <c r="HQ60" s="418"/>
      <c r="HR60" s="418"/>
      <c r="HS60" s="418"/>
      <c r="HT60" s="418"/>
      <c r="HU60" s="418"/>
      <c r="HV60" s="418"/>
      <c r="HW60" s="418"/>
      <c r="HX60" s="418"/>
      <c r="HY60" s="418"/>
      <c r="HZ60" s="418"/>
      <c r="IA60" s="418"/>
      <c r="IB60" s="418"/>
      <c r="IC60" s="418"/>
      <c r="ID60" s="418"/>
      <c r="IE60" s="418"/>
      <c r="IF60" s="418"/>
      <c r="IG60" s="418"/>
      <c r="IH60" s="418"/>
      <c r="II60" s="418"/>
      <c r="IJ60" s="418"/>
      <c r="IK60" s="418"/>
      <c r="IL60" s="418"/>
      <c r="IM60" s="418"/>
      <c r="IN60" s="418"/>
      <c r="IO60" s="418"/>
      <c r="IP60" s="418"/>
      <c r="IQ60" s="418"/>
      <c r="IR60" s="418"/>
      <c r="IS60" s="418"/>
      <c r="IT60" s="418"/>
      <c r="IU60" s="418"/>
      <c r="IV60" s="418"/>
      <c r="IW60" s="418"/>
    </row>
    <row r="61" customFormat="false" ht="12.75" hidden="false" customHeight="false" outlineLevel="1" collapsed="false">
      <c r="A61" s="379"/>
      <c r="B61" s="384"/>
      <c r="C61" s="384"/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  <c r="T61" s="384"/>
      <c r="U61" s="384"/>
      <c r="W61" s="376"/>
    </row>
    <row r="62" customFormat="false" ht="15" hidden="false" customHeight="false" outlineLevel="1" collapsed="false">
      <c r="A62" s="383" t="s">
        <v>237</v>
      </c>
      <c r="B62" s="455" t="e">
        <f aca="false">-B98</f>
        <v>#VALUE!</v>
      </c>
      <c r="C62" s="455" t="e">
        <f aca="false">-C98</f>
        <v>#VALUE!</v>
      </c>
      <c r="D62" s="455" t="e">
        <f aca="false">-D98</f>
        <v>#VALUE!</v>
      </c>
      <c r="E62" s="455" t="e">
        <f aca="false">-E98</f>
        <v>#VALUE!</v>
      </c>
      <c r="F62" s="455" t="e">
        <f aca="false">-F98</f>
        <v>#VALUE!</v>
      </c>
      <c r="G62" s="455" t="e">
        <f aca="false">-G98</f>
        <v>#VALUE!</v>
      </c>
      <c r="H62" s="455" t="e">
        <f aca="false">-H98</f>
        <v>#VALUE!</v>
      </c>
      <c r="I62" s="455" t="e">
        <f aca="false">-I98</f>
        <v>#VALUE!</v>
      </c>
      <c r="J62" s="455" t="e">
        <f aca="false">-J98</f>
        <v>#VALUE!</v>
      </c>
      <c r="K62" s="455" t="e">
        <f aca="false">-K98</f>
        <v>#VALUE!</v>
      </c>
      <c r="L62" s="455" t="e">
        <f aca="false">-L98</f>
        <v>#VALUE!</v>
      </c>
      <c r="M62" s="455" t="e">
        <f aca="false">-M98</f>
        <v>#VALUE!</v>
      </c>
      <c r="N62" s="455" t="e">
        <f aca="false">-N98</f>
        <v>#VALUE!</v>
      </c>
      <c r="O62" s="455" t="e">
        <f aca="false">-O98</f>
        <v>#VALUE!</v>
      </c>
      <c r="P62" s="455" t="e">
        <f aca="false">-P98</f>
        <v>#VALUE!</v>
      </c>
      <c r="Q62" s="455" t="e">
        <f aca="false">-Q98</f>
        <v>#VALUE!</v>
      </c>
      <c r="R62" s="455" t="e">
        <f aca="false">-R98</f>
        <v>#VALUE!</v>
      </c>
      <c r="S62" s="455" t="e">
        <f aca="false">-S98</f>
        <v>#VALUE!</v>
      </c>
      <c r="T62" s="455" t="e">
        <f aca="false">-T98</f>
        <v>#VALUE!</v>
      </c>
      <c r="U62" s="455" t="e">
        <f aca="false">-U98</f>
        <v>#VALUE!</v>
      </c>
      <c r="W62" s="227" t="e">
        <f aca="false">SUM(B62:U62)</f>
        <v>#VALUE!</v>
      </c>
    </row>
    <row r="63" customFormat="false" ht="12.75" hidden="false" customHeight="false" outlineLevel="1" collapsed="false">
      <c r="A63" s="383" t="s">
        <v>238</v>
      </c>
      <c r="B63" s="454" t="e">
        <f aca="false">-Allocation!$E$14*Tax!B24</f>
        <v>#VALUE!</v>
      </c>
      <c r="C63" s="454" t="e">
        <f aca="false">-Allocation!$E$14*Tax!C24</f>
        <v>#VALUE!</v>
      </c>
      <c r="D63" s="454" t="e">
        <f aca="false">-Allocation!$E$14*Tax!D24</f>
        <v>#VALUE!</v>
      </c>
      <c r="E63" s="454" t="e">
        <f aca="false">-Allocation!$E$14*Tax!E24</f>
        <v>#VALUE!</v>
      </c>
      <c r="F63" s="454" t="e">
        <f aca="false">-Allocation!$E$14*Tax!F24</f>
        <v>#VALUE!</v>
      </c>
      <c r="G63" s="454" t="e">
        <f aca="false">-Allocation!$E$14*Tax!G24</f>
        <v>#VALUE!</v>
      </c>
      <c r="H63" s="454" t="e">
        <f aca="false">-Allocation!$E$14*Tax!H24</f>
        <v>#VALUE!</v>
      </c>
      <c r="I63" s="454" t="e">
        <f aca="false">-Allocation!$E$14*Tax!I24</f>
        <v>#VALUE!</v>
      </c>
      <c r="J63" s="454" t="e">
        <f aca="false">-Allocation!$E$14*Tax!J24</f>
        <v>#VALUE!</v>
      </c>
      <c r="K63" s="454" t="e">
        <f aca="false">-Allocation!$E$14*Tax!K24</f>
        <v>#VALUE!</v>
      </c>
      <c r="L63" s="454" t="e">
        <f aca="false">-Allocation!$E$14*Tax!L24</f>
        <v>#VALUE!</v>
      </c>
      <c r="M63" s="454" t="e">
        <f aca="false">-Allocation!$E$14*Tax!M24</f>
        <v>#VALUE!</v>
      </c>
      <c r="N63" s="454" t="e">
        <f aca="false">-Allocation!$E$14*Tax!N24</f>
        <v>#VALUE!</v>
      </c>
      <c r="O63" s="454" t="e">
        <f aca="false">-Allocation!$E$14*Tax!O24</f>
        <v>#VALUE!</v>
      </c>
      <c r="P63" s="454" t="e">
        <f aca="false">-Allocation!$E$14*Tax!P24</f>
        <v>#VALUE!</v>
      </c>
      <c r="Q63" s="454" t="e">
        <f aca="false">-Allocation!$E$14*Tax!Q24</f>
        <v>#VALUE!</v>
      </c>
      <c r="R63" s="454" t="e">
        <f aca="false">-Allocation!$E$14*Tax!R24</f>
        <v>#VALUE!</v>
      </c>
      <c r="S63" s="454" t="e">
        <f aca="false">-Allocation!$E$14*Tax!S24</f>
        <v>#VALUE!</v>
      </c>
      <c r="T63" s="454" t="e">
        <f aca="false">-Allocation!$E$14*Tax!T24</f>
        <v>#VALUE!</v>
      </c>
      <c r="U63" s="454" t="e">
        <f aca="false">-Allocation!$E$14*Tax!U24</f>
        <v>#VALUE!</v>
      </c>
      <c r="W63" s="227" t="e">
        <f aca="false">SUM(B63:U63)</f>
        <v>#VALUE!</v>
      </c>
    </row>
    <row r="64" customFormat="false" ht="12.75" hidden="false" customHeight="false" outlineLevel="1" collapsed="false">
      <c r="A64" s="383"/>
      <c r="B64" s="446"/>
      <c r="C64" s="446"/>
      <c r="D64" s="446"/>
      <c r="E64" s="446"/>
      <c r="F64" s="446"/>
      <c r="G64" s="446"/>
      <c r="H64" s="446"/>
      <c r="I64" s="446"/>
      <c r="J64" s="446"/>
      <c r="K64" s="446"/>
      <c r="L64" s="446"/>
      <c r="M64" s="446"/>
      <c r="N64" s="446"/>
      <c r="O64" s="446"/>
      <c r="P64" s="446"/>
      <c r="Q64" s="446"/>
      <c r="R64" s="446"/>
      <c r="S64" s="446"/>
      <c r="T64" s="446"/>
      <c r="U64" s="446"/>
      <c r="W64" s="376"/>
    </row>
    <row r="65" customFormat="false" ht="15.75" hidden="false" customHeight="false" outlineLevel="1" collapsed="false">
      <c r="A65" s="512" t="s">
        <v>239</v>
      </c>
      <c r="B65" s="457" t="e">
        <f aca="false">B60+B63+B62</f>
        <v>#VALUE!</v>
      </c>
      <c r="C65" s="457" t="e">
        <f aca="false">C60+C63+C62</f>
        <v>#VALUE!</v>
      </c>
      <c r="D65" s="457" t="e">
        <f aca="false">D60+D63+D62</f>
        <v>#VALUE!</v>
      </c>
      <c r="E65" s="457" t="e">
        <f aca="false">E60+E63+E62</f>
        <v>#VALUE!</v>
      </c>
      <c r="F65" s="457" t="e">
        <f aca="false">F60+F63+F62</f>
        <v>#VALUE!</v>
      </c>
      <c r="G65" s="457" t="e">
        <f aca="false">G60+G63+G62</f>
        <v>#VALUE!</v>
      </c>
      <c r="H65" s="457" t="e">
        <f aca="false">H60+H63+H62</f>
        <v>#VALUE!</v>
      </c>
      <c r="I65" s="457" t="e">
        <f aca="false">I60+I63+I62</f>
        <v>#VALUE!</v>
      </c>
      <c r="J65" s="457" t="e">
        <f aca="false">J60+J63+J62</f>
        <v>#VALUE!</v>
      </c>
      <c r="K65" s="457" t="e">
        <f aca="false">K60+K63+K62</f>
        <v>#VALUE!</v>
      </c>
      <c r="L65" s="457" t="e">
        <f aca="false">L60+L63+L62</f>
        <v>#VALUE!</v>
      </c>
      <c r="M65" s="457" t="e">
        <f aca="false">M60+M63+M62</f>
        <v>#VALUE!</v>
      </c>
      <c r="N65" s="457" t="e">
        <f aca="false">N60+N63+N62</f>
        <v>#VALUE!</v>
      </c>
      <c r="O65" s="457" t="e">
        <f aca="false">O60+O63+O62</f>
        <v>#VALUE!</v>
      </c>
      <c r="P65" s="457" t="e">
        <f aca="false">P60+P63+P62</f>
        <v>#VALUE!</v>
      </c>
      <c r="Q65" s="457" t="e">
        <f aca="false">Q60+Q63+Q62</f>
        <v>#VALUE!</v>
      </c>
      <c r="R65" s="457" t="e">
        <f aca="false">R60+R63+R62</f>
        <v>#VALUE!</v>
      </c>
      <c r="S65" s="457" t="e">
        <f aca="false">S60+S63+S62</f>
        <v>#VALUE!</v>
      </c>
      <c r="T65" s="457" t="e">
        <f aca="false">T60+T63+T62</f>
        <v>#VALUE!</v>
      </c>
      <c r="U65" s="457" t="e">
        <f aca="false">U60+U63+U62</f>
        <v>#VALUE!</v>
      </c>
      <c r="V65" s="448"/>
      <c r="W65" s="227" t="e">
        <f aca="false">SUM(B65:U65)</f>
        <v>#VALUE!</v>
      </c>
      <c r="X65" s="448"/>
      <c r="Y65" s="448"/>
      <c r="Z65" s="448"/>
      <c r="AA65" s="448"/>
      <c r="AB65" s="448"/>
      <c r="AC65" s="448"/>
      <c r="AD65" s="448"/>
      <c r="AE65" s="448"/>
      <c r="AF65" s="448"/>
      <c r="AG65" s="448"/>
      <c r="AH65" s="448"/>
      <c r="AI65" s="448"/>
      <c r="AJ65" s="448"/>
      <c r="AK65" s="448"/>
      <c r="AL65" s="448"/>
      <c r="AM65" s="448"/>
      <c r="AN65" s="448"/>
      <c r="AO65" s="448"/>
      <c r="AP65" s="448"/>
      <c r="AQ65" s="448"/>
      <c r="AR65" s="448"/>
      <c r="AS65" s="448"/>
      <c r="AT65" s="448"/>
      <c r="AU65" s="448"/>
      <c r="AV65" s="448"/>
      <c r="AW65" s="448"/>
      <c r="AX65" s="448"/>
      <c r="AY65" s="448"/>
      <c r="AZ65" s="448"/>
      <c r="BA65" s="448"/>
      <c r="BB65" s="448"/>
      <c r="BC65" s="448"/>
      <c r="BD65" s="448"/>
      <c r="BE65" s="448"/>
      <c r="BF65" s="448"/>
      <c r="BG65" s="448"/>
      <c r="BH65" s="448"/>
      <c r="BI65" s="448"/>
      <c r="BJ65" s="448"/>
      <c r="BK65" s="448"/>
      <c r="BL65" s="448"/>
      <c r="BM65" s="448"/>
      <c r="BN65" s="448"/>
      <c r="BO65" s="448"/>
      <c r="BP65" s="448"/>
      <c r="BQ65" s="448"/>
      <c r="BR65" s="448"/>
      <c r="BS65" s="448"/>
      <c r="BT65" s="448"/>
      <c r="BU65" s="448"/>
      <c r="BV65" s="448"/>
      <c r="BW65" s="448"/>
      <c r="BX65" s="448"/>
      <c r="BY65" s="448"/>
      <c r="BZ65" s="448"/>
      <c r="CA65" s="448"/>
      <c r="CB65" s="448"/>
      <c r="CC65" s="448"/>
      <c r="CD65" s="448"/>
      <c r="CE65" s="448"/>
      <c r="CF65" s="448"/>
      <c r="CG65" s="448"/>
      <c r="CH65" s="448"/>
      <c r="CI65" s="448"/>
      <c r="CJ65" s="448"/>
      <c r="CK65" s="448"/>
      <c r="CL65" s="448"/>
      <c r="CM65" s="448"/>
      <c r="CN65" s="448"/>
      <c r="CO65" s="448"/>
      <c r="CP65" s="448"/>
      <c r="CQ65" s="448"/>
      <c r="CR65" s="448"/>
      <c r="CS65" s="448"/>
      <c r="CT65" s="448"/>
      <c r="CU65" s="448"/>
      <c r="CV65" s="448"/>
      <c r="CW65" s="448"/>
      <c r="CX65" s="448"/>
      <c r="CY65" s="448"/>
      <c r="CZ65" s="448"/>
      <c r="DA65" s="448"/>
      <c r="DB65" s="448"/>
      <c r="DC65" s="448"/>
      <c r="DD65" s="448"/>
      <c r="DE65" s="448"/>
      <c r="DF65" s="448"/>
      <c r="DG65" s="448"/>
      <c r="DH65" s="448"/>
      <c r="DI65" s="448"/>
      <c r="DJ65" s="448"/>
      <c r="DK65" s="448"/>
      <c r="DL65" s="448"/>
      <c r="DM65" s="448"/>
      <c r="DN65" s="448"/>
      <c r="DO65" s="448"/>
      <c r="DP65" s="448"/>
      <c r="DQ65" s="448"/>
      <c r="DR65" s="448"/>
      <c r="DS65" s="448"/>
      <c r="DT65" s="448"/>
      <c r="DU65" s="448"/>
      <c r="DV65" s="448"/>
      <c r="DW65" s="448"/>
      <c r="DX65" s="448"/>
      <c r="DY65" s="448"/>
      <c r="DZ65" s="448"/>
      <c r="EA65" s="448"/>
      <c r="EB65" s="448"/>
      <c r="EC65" s="448"/>
      <c r="ED65" s="448"/>
      <c r="EE65" s="448"/>
      <c r="EF65" s="448"/>
      <c r="EG65" s="448"/>
      <c r="EH65" s="448"/>
      <c r="EI65" s="448"/>
      <c r="EJ65" s="448"/>
      <c r="EK65" s="448"/>
      <c r="EL65" s="448"/>
      <c r="EM65" s="448"/>
      <c r="EN65" s="448"/>
      <c r="EO65" s="448"/>
      <c r="EP65" s="448"/>
      <c r="EQ65" s="448"/>
      <c r="ER65" s="448"/>
      <c r="ES65" s="448"/>
      <c r="ET65" s="448"/>
      <c r="EU65" s="448"/>
      <c r="EV65" s="448"/>
      <c r="EW65" s="448"/>
      <c r="EX65" s="448"/>
      <c r="EY65" s="448"/>
      <c r="EZ65" s="448"/>
      <c r="FA65" s="448"/>
      <c r="FB65" s="448"/>
      <c r="FC65" s="448"/>
      <c r="FD65" s="448"/>
      <c r="FE65" s="448"/>
      <c r="FF65" s="448"/>
      <c r="FG65" s="448"/>
      <c r="FH65" s="448"/>
      <c r="FI65" s="448"/>
      <c r="FJ65" s="448"/>
      <c r="FK65" s="448"/>
      <c r="FL65" s="448"/>
      <c r="FM65" s="448"/>
      <c r="FN65" s="448"/>
      <c r="FO65" s="448"/>
      <c r="FP65" s="448"/>
      <c r="FQ65" s="448"/>
      <c r="FR65" s="448"/>
      <c r="FS65" s="448"/>
      <c r="FT65" s="448"/>
      <c r="FU65" s="448"/>
      <c r="FV65" s="448"/>
      <c r="FW65" s="448"/>
      <c r="FX65" s="448"/>
      <c r="FY65" s="448"/>
      <c r="FZ65" s="448"/>
      <c r="GA65" s="448"/>
      <c r="GB65" s="448"/>
      <c r="GC65" s="448"/>
      <c r="GD65" s="448"/>
      <c r="GE65" s="448"/>
      <c r="GF65" s="448"/>
      <c r="GG65" s="448"/>
      <c r="GH65" s="448"/>
      <c r="GI65" s="448"/>
      <c r="GJ65" s="448"/>
      <c r="GK65" s="448"/>
      <c r="GL65" s="448"/>
      <c r="GM65" s="448"/>
      <c r="GN65" s="448"/>
      <c r="GO65" s="448"/>
      <c r="GP65" s="448"/>
      <c r="GQ65" s="448"/>
      <c r="GR65" s="448"/>
      <c r="GS65" s="448"/>
      <c r="GT65" s="448"/>
      <c r="GU65" s="448"/>
      <c r="GV65" s="448"/>
      <c r="GW65" s="448"/>
      <c r="GX65" s="448"/>
      <c r="GY65" s="448"/>
      <c r="GZ65" s="448"/>
      <c r="HA65" s="448"/>
      <c r="HB65" s="448"/>
      <c r="HC65" s="448"/>
      <c r="HD65" s="448"/>
      <c r="HE65" s="448"/>
      <c r="HF65" s="448"/>
      <c r="HG65" s="448"/>
      <c r="HH65" s="448"/>
      <c r="HI65" s="448"/>
      <c r="HJ65" s="448"/>
      <c r="HK65" s="448"/>
      <c r="HL65" s="448"/>
      <c r="HM65" s="448"/>
      <c r="HN65" s="448"/>
      <c r="HO65" s="448"/>
      <c r="HP65" s="448"/>
      <c r="HQ65" s="448"/>
      <c r="HR65" s="448"/>
      <c r="HS65" s="448"/>
      <c r="HT65" s="448"/>
      <c r="HU65" s="448"/>
      <c r="HV65" s="448"/>
      <c r="HW65" s="448"/>
      <c r="HX65" s="448"/>
      <c r="HY65" s="448"/>
      <c r="HZ65" s="448"/>
      <c r="IA65" s="448"/>
      <c r="IB65" s="448"/>
      <c r="IC65" s="448"/>
      <c r="ID65" s="448"/>
      <c r="IE65" s="448"/>
      <c r="IF65" s="448"/>
      <c r="IG65" s="448"/>
      <c r="IH65" s="448"/>
      <c r="II65" s="448"/>
      <c r="IJ65" s="448"/>
      <c r="IK65" s="448"/>
      <c r="IL65" s="448"/>
      <c r="IM65" s="448"/>
      <c r="IN65" s="448"/>
      <c r="IO65" s="448"/>
      <c r="IP65" s="448"/>
      <c r="IQ65" s="448"/>
      <c r="IR65" s="448"/>
      <c r="IS65" s="448"/>
      <c r="IT65" s="448"/>
      <c r="IU65" s="448"/>
      <c r="IV65" s="448"/>
      <c r="IW65" s="448"/>
    </row>
    <row r="66" customFormat="false" ht="12.75" hidden="false" customHeight="false" outlineLevel="1" collapsed="false">
      <c r="A66" s="458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36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537"/>
      <c r="B68" s="538"/>
      <c r="C68" s="538"/>
      <c r="D68" s="538"/>
      <c r="E68" s="538"/>
      <c r="F68" s="538"/>
      <c r="G68" s="538"/>
      <c r="H68" s="538"/>
      <c r="I68" s="538"/>
      <c r="J68" s="538"/>
      <c r="K68" s="538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1" collapsed="false">
      <c r="A69" s="450" t="s">
        <v>283</v>
      </c>
      <c r="B69" s="398"/>
      <c r="C69" s="398"/>
      <c r="D69" s="398"/>
      <c r="E69" s="398"/>
      <c r="F69" s="398"/>
      <c r="G69" s="398"/>
      <c r="H69" s="398"/>
      <c r="I69" s="398"/>
      <c r="J69" s="398"/>
      <c r="K69" s="398"/>
      <c r="L69" s="398"/>
      <c r="M69" s="398"/>
      <c r="N69" s="398"/>
      <c r="O69" s="398"/>
      <c r="P69" s="398"/>
      <c r="Q69" s="398"/>
      <c r="R69" s="398"/>
      <c r="S69" s="398"/>
      <c r="T69" s="398"/>
      <c r="U69" s="398"/>
    </row>
    <row r="70" customFormat="false" ht="12.75" hidden="false" customHeight="false" outlineLevel="1" collapsed="false">
      <c r="A70" s="418"/>
      <c r="B70" s="419"/>
      <c r="C70" s="419"/>
      <c r="D70" s="419"/>
      <c r="E70" s="419"/>
      <c r="F70" s="419"/>
      <c r="G70" s="420"/>
      <c r="H70" s="419"/>
      <c r="I70" s="419"/>
      <c r="J70" s="419"/>
      <c r="K70" s="419"/>
      <c r="L70" s="419"/>
      <c r="M70" s="420"/>
      <c r="N70" s="419"/>
      <c r="O70" s="419"/>
      <c r="P70" s="419"/>
      <c r="Q70" s="419"/>
      <c r="R70" s="419"/>
      <c r="S70" s="420"/>
      <c r="T70" s="419"/>
      <c r="U70" s="419"/>
    </row>
    <row r="71" customFormat="false" ht="12.75" hidden="false" customHeight="false" outlineLevel="1" collapsed="false">
      <c r="A71" s="373"/>
      <c r="B71" s="422" t="n">
        <v>3</v>
      </c>
      <c r="C71" s="422" t="n">
        <v>4</v>
      </c>
      <c r="D71" s="422" t="n">
        <v>5</v>
      </c>
      <c r="E71" s="423" t="n">
        <v>6</v>
      </c>
      <c r="F71" s="422" t="n">
        <v>7</v>
      </c>
      <c r="G71" s="422" t="n">
        <v>8</v>
      </c>
      <c r="H71" s="422" t="n">
        <v>9</v>
      </c>
      <c r="I71" s="422" t="n">
        <v>10</v>
      </c>
      <c r="J71" s="422" t="n">
        <v>11</v>
      </c>
      <c r="K71" s="423" t="n">
        <v>12</v>
      </c>
      <c r="L71" s="422" t="n">
        <v>13</v>
      </c>
      <c r="M71" s="422" t="n">
        <v>14</v>
      </c>
      <c r="N71" s="422" t="n">
        <v>15</v>
      </c>
      <c r="O71" s="422" t="n">
        <v>16</v>
      </c>
      <c r="P71" s="422" t="n">
        <v>17</v>
      </c>
      <c r="Q71" s="423" t="n">
        <v>18</v>
      </c>
      <c r="R71" s="422" t="n">
        <v>19</v>
      </c>
      <c r="S71" s="422" t="n">
        <v>20</v>
      </c>
      <c r="T71" s="422" t="n">
        <v>21</v>
      </c>
      <c r="U71" s="422" t="n">
        <v>22</v>
      </c>
    </row>
    <row r="72" customFormat="false" ht="13.5" hidden="false" customHeight="false" outlineLevel="1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1" collapsed="false">
      <c r="A73" s="373"/>
      <c r="B73" s="425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0" collapsed="false"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customFormat="false" ht="12.75" hidden="false" customHeight="false" outlineLevel="1" collapsed="false">
      <c r="A75" s="426" t="s">
        <v>241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</row>
    <row r="76" customFormat="false" ht="12" hidden="false" customHeight="true" outlineLevel="0" collapsed="false">
      <c r="A76" s="539"/>
      <c r="B76" s="520"/>
      <c r="C76" s="520"/>
      <c r="D76" s="521"/>
      <c r="E76" s="521"/>
      <c r="F76" s="521"/>
      <c r="G76" s="521"/>
      <c r="H76" s="521"/>
      <c r="I76" s="521"/>
      <c r="J76" s="521"/>
      <c r="K76" s="521"/>
      <c r="L76" s="521"/>
      <c r="M76" s="521"/>
      <c r="N76" s="521"/>
      <c r="O76" s="521"/>
      <c r="P76" s="521"/>
      <c r="Q76" s="521"/>
      <c r="R76" s="521"/>
      <c r="S76" s="521"/>
      <c r="T76" s="521"/>
      <c r="U76" s="521"/>
      <c r="V76" s="521"/>
      <c r="W76" s="521"/>
      <c r="X76" s="521"/>
      <c r="Y76" s="521"/>
      <c r="Z76" s="520"/>
      <c r="AA76" s="523"/>
      <c r="AB76" s="523"/>
      <c r="AC76" s="523"/>
      <c r="AD76" s="523"/>
      <c r="AE76" s="523"/>
      <c r="AF76" s="523"/>
      <c r="AG76" s="523"/>
      <c r="AH76" s="523"/>
      <c r="AI76" s="523"/>
      <c r="AJ76" s="523"/>
      <c r="AK76" s="523"/>
      <c r="AL76" s="523"/>
      <c r="AM76" s="523"/>
      <c r="AN76" s="523"/>
      <c r="AO76" s="523"/>
      <c r="AP76" s="523"/>
      <c r="AQ76" s="523"/>
      <c r="AR76" s="523"/>
      <c r="AS76" s="523"/>
      <c r="AT76" s="523"/>
      <c r="AU76" s="523"/>
      <c r="AV76" s="523"/>
      <c r="AW76" s="523"/>
      <c r="AX76" s="523"/>
      <c r="AY76" s="523"/>
      <c r="AZ76" s="523"/>
      <c r="BA76" s="523"/>
      <c r="BB76" s="523"/>
      <c r="BC76" s="523"/>
      <c r="BD76" s="523"/>
      <c r="BE76" s="523"/>
      <c r="BF76" s="523"/>
      <c r="BG76" s="523"/>
      <c r="BH76" s="523"/>
      <c r="BI76" s="523"/>
      <c r="BJ76" s="523"/>
      <c r="BK76" s="523"/>
      <c r="BL76" s="523"/>
      <c r="BM76" s="523"/>
      <c r="BN76" s="523"/>
      <c r="BO76" s="523"/>
      <c r="BP76" s="523"/>
      <c r="BQ76" s="523"/>
      <c r="BR76" s="523"/>
      <c r="BS76" s="523"/>
      <c r="BT76" s="523"/>
      <c r="BU76" s="523"/>
      <c r="BV76" s="523"/>
      <c r="BW76" s="523"/>
      <c r="BX76" s="523"/>
      <c r="BY76" s="523"/>
      <c r="BZ76" s="523"/>
      <c r="CA76" s="523"/>
      <c r="CB76" s="523"/>
      <c r="CC76" s="523"/>
      <c r="CD76" s="523"/>
      <c r="CE76" s="523"/>
      <c r="CF76" s="523"/>
      <c r="CG76" s="523"/>
      <c r="CH76" s="523"/>
      <c r="CI76" s="523"/>
      <c r="CJ76" s="523"/>
      <c r="CK76" s="523"/>
      <c r="CL76" s="523"/>
      <c r="CM76" s="523"/>
      <c r="CN76" s="523"/>
      <c r="CO76" s="523"/>
      <c r="CP76" s="523"/>
      <c r="CQ76" s="523"/>
      <c r="CR76" s="523"/>
      <c r="CS76" s="523"/>
      <c r="CT76" s="523"/>
      <c r="CU76" s="523"/>
      <c r="CV76" s="523"/>
      <c r="CW76" s="523"/>
      <c r="CX76" s="523"/>
      <c r="CY76" s="523"/>
      <c r="CZ76" s="523"/>
      <c r="DA76" s="523"/>
      <c r="DB76" s="523"/>
      <c r="DC76" s="523"/>
      <c r="DD76" s="523"/>
      <c r="DE76" s="523"/>
      <c r="DF76" s="523"/>
      <c r="DG76" s="523"/>
      <c r="DH76" s="523"/>
      <c r="DI76" s="523"/>
      <c r="DJ76" s="523"/>
      <c r="DK76" s="523"/>
      <c r="DL76" s="523"/>
      <c r="DM76" s="523"/>
      <c r="DN76" s="523"/>
      <c r="DO76" s="523"/>
      <c r="DP76" s="523"/>
      <c r="DQ76" s="523"/>
      <c r="DR76" s="523"/>
      <c r="DS76" s="523"/>
      <c r="DT76" s="523"/>
      <c r="DU76" s="523"/>
      <c r="DV76" s="523"/>
      <c r="DW76" s="523"/>
      <c r="DX76" s="523"/>
      <c r="DY76" s="523"/>
      <c r="DZ76" s="523"/>
      <c r="EA76" s="523"/>
      <c r="EB76" s="523"/>
      <c r="EC76" s="523"/>
      <c r="ED76" s="523"/>
      <c r="EE76" s="523"/>
      <c r="EF76" s="523"/>
      <c r="EG76" s="523"/>
      <c r="EH76" s="523"/>
      <c r="EI76" s="523"/>
      <c r="EJ76" s="523"/>
      <c r="EK76" s="523"/>
      <c r="EL76" s="523"/>
      <c r="EM76" s="523"/>
      <c r="EN76" s="523"/>
      <c r="EO76" s="523"/>
      <c r="EP76" s="523"/>
      <c r="EQ76" s="523"/>
      <c r="ER76" s="523"/>
      <c r="ES76" s="523"/>
      <c r="ET76" s="523"/>
      <c r="EU76" s="523"/>
      <c r="EV76" s="523"/>
      <c r="EW76" s="523"/>
      <c r="EX76" s="523"/>
      <c r="EY76" s="523"/>
      <c r="EZ76" s="523"/>
      <c r="FA76" s="523"/>
      <c r="FB76" s="523"/>
      <c r="FC76" s="523"/>
      <c r="FD76" s="523"/>
      <c r="FE76" s="523"/>
      <c r="FF76" s="523"/>
      <c r="FG76" s="523"/>
      <c r="FH76" s="523"/>
      <c r="FI76" s="523"/>
      <c r="FJ76" s="523"/>
      <c r="FK76" s="523"/>
      <c r="FL76" s="523"/>
      <c r="FM76" s="523"/>
      <c r="FN76" s="523"/>
      <c r="FO76" s="523"/>
      <c r="FP76" s="523"/>
      <c r="FQ76" s="523"/>
      <c r="FR76" s="523"/>
      <c r="FS76" s="523"/>
      <c r="FT76" s="523"/>
      <c r="FU76" s="523"/>
      <c r="FV76" s="523"/>
      <c r="FW76" s="523"/>
      <c r="FX76" s="523"/>
      <c r="FY76" s="523"/>
      <c r="FZ76" s="523"/>
      <c r="GA76" s="523"/>
      <c r="GB76" s="523"/>
      <c r="GC76" s="523"/>
      <c r="GD76" s="523"/>
      <c r="GE76" s="523"/>
      <c r="GF76" s="523"/>
      <c r="GG76" s="523"/>
      <c r="GH76" s="523"/>
      <c r="GI76" s="523"/>
      <c r="GJ76" s="523"/>
      <c r="GK76" s="523"/>
      <c r="GL76" s="523"/>
      <c r="GM76" s="523"/>
      <c r="GN76" s="523"/>
      <c r="GO76" s="523"/>
      <c r="GP76" s="523"/>
      <c r="GQ76" s="523"/>
      <c r="GR76" s="523"/>
      <c r="GS76" s="523"/>
      <c r="GT76" s="523"/>
      <c r="GU76" s="523"/>
      <c r="GV76" s="523"/>
      <c r="GW76" s="523"/>
      <c r="GX76" s="523"/>
      <c r="GY76" s="523"/>
      <c r="GZ76" s="523"/>
      <c r="HA76" s="523"/>
      <c r="HB76" s="523"/>
      <c r="HC76" s="523"/>
      <c r="HD76" s="523"/>
      <c r="HE76" s="523"/>
      <c r="HF76" s="523"/>
      <c r="HG76" s="523"/>
      <c r="HH76" s="523"/>
      <c r="HI76" s="523"/>
      <c r="HJ76" s="523"/>
      <c r="HK76" s="523"/>
      <c r="HL76" s="523"/>
      <c r="HM76" s="523"/>
      <c r="HN76" s="523"/>
      <c r="HO76" s="523"/>
      <c r="HP76" s="523"/>
      <c r="HQ76" s="523"/>
      <c r="HR76" s="523"/>
      <c r="HS76" s="523"/>
      <c r="HT76" s="523"/>
      <c r="HU76" s="523"/>
      <c r="HV76" s="523"/>
      <c r="HW76" s="523"/>
      <c r="HX76" s="523"/>
      <c r="HY76" s="523"/>
      <c r="HZ76" s="523"/>
      <c r="IA76" s="523"/>
      <c r="IB76" s="523"/>
      <c r="IC76" s="523"/>
      <c r="ID76" s="523"/>
      <c r="IE76" s="523"/>
      <c r="IF76" s="523"/>
      <c r="IG76" s="523"/>
      <c r="IH76" s="523"/>
      <c r="II76" s="523"/>
      <c r="IJ76" s="523"/>
      <c r="IK76" s="523"/>
      <c r="IL76" s="523"/>
      <c r="IM76" s="523"/>
      <c r="IN76" s="523"/>
      <c r="IO76" s="523"/>
      <c r="IP76" s="523"/>
      <c r="IQ76" s="523"/>
      <c r="IR76" s="523"/>
      <c r="IS76" s="524"/>
      <c r="IT76" s="524"/>
      <c r="IU76" s="524"/>
      <c r="IV76" s="524"/>
      <c r="IW76" s="524"/>
    </row>
    <row r="77" customFormat="false" ht="12" hidden="false" customHeight="true" outlineLevel="0" collapsed="false">
      <c r="A77" s="399" t="s">
        <v>243</v>
      </c>
      <c r="B77" s="525" t="n">
        <f aca="false">Allocation!$C$14*'Summary Output'!$C$8</f>
        <v>145342.720565905</v>
      </c>
      <c r="C77" s="525" t="n">
        <f aca="false">Allocation!$C$14*'Summary Output'!$C$8</f>
        <v>145342.720565905</v>
      </c>
      <c r="D77" s="525" t="n">
        <f aca="false">Allocation!$C$14*'Summary Output'!$C$8</f>
        <v>145342.720565905</v>
      </c>
      <c r="E77" s="525" t="n">
        <f aca="false">Allocation!$C$14*'Summary Output'!$C$8</f>
        <v>145342.720565905</v>
      </c>
      <c r="F77" s="525" t="n">
        <f aca="false">Allocation!$C$14*'Summary Output'!$C$8</f>
        <v>145342.720565905</v>
      </c>
      <c r="G77" s="525" t="n">
        <f aca="false">Allocation!$C$14*'Summary Output'!$C$8</f>
        <v>145342.720565905</v>
      </c>
      <c r="H77" s="525" t="n">
        <f aca="false">Allocation!$C$14*'Summary Output'!$C$8</f>
        <v>145342.720565905</v>
      </c>
      <c r="I77" s="525" t="n">
        <f aca="false">Allocation!$C$14*'Summary Output'!$C$8</f>
        <v>145342.720565905</v>
      </c>
      <c r="J77" s="525" t="n">
        <f aca="false">Allocation!$C$14*'Summary Output'!$C$8</f>
        <v>145342.720565905</v>
      </c>
      <c r="K77" s="525" t="n">
        <f aca="false">Allocation!$C$14*'Summary Output'!$C$8</f>
        <v>145342.720565905</v>
      </c>
      <c r="L77" s="525" t="n">
        <f aca="false">Allocation!$C$14*'Summary Output'!$C$8</f>
        <v>145342.720565905</v>
      </c>
      <c r="M77" s="525" t="n">
        <f aca="false">Allocation!$C$14*'Summary Output'!$C$8</f>
        <v>145342.720565905</v>
      </c>
      <c r="N77" s="525" t="n">
        <f aca="false">Allocation!$C$14*'Summary Output'!$C$8</f>
        <v>145342.720565905</v>
      </c>
      <c r="O77" s="525" t="n">
        <f aca="false">Allocation!$C$14*'Summary Output'!$C$8</f>
        <v>145342.720565905</v>
      </c>
      <c r="P77" s="525" t="n">
        <f aca="false">Allocation!$C$14*'Summary Output'!$C$8</f>
        <v>145342.720565905</v>
      </c>
      <c r="Q77" s="525" t="n">
        <f aca="false">Allocation!$C$14*'Summary Output'!$C$8</f>
        <v>145342.720565905</v>
      </c>
      <c r="R77" s="525" t="n">
        <f aca="false">Allocation!$C$14*'Summary Output'!$C$8</f>
        <v>145342.720565905</v>
      </c>
      <c r="S77" s="525" t="n">
        <f aca="false">Allocation!$C$14*'Summary Output'!$C$8</f>
        <v>145342.720565905</v>
      </c>
      <c r="T77" s="525" t="n">
        <f aca="false">Allocation!$C$14*'Summary Output'!$C$8</f>
        <v>145342.720565905</v>
      </c>
      <c r="U77" s="525" t="n">
        <f aca="false">Allocation!$C$14*'Summary Output'!$C$8</f>
        <v>145342.720565905</v>
      </c>
      <c r="V77" s="525"/>
      <c r="W77" s="525"/>
      <c r="X77" s="525"/>
      <c r="Y77" s="525"/>
      <c r="Z77" s="520"/>
      <c r="AA77" s="523"/>
      <c r="AB77" s="523"/>
      <c r="AC77" s="523"/>
      <c r="AD77" s="523"/>
      <c r="AE77" s="523"/>
      <c r="AF77" s="523"/>
      <c r="AG77" s="523"/>
      <c r="AH77" s="523"/>
      <c r="AI77" s="523"/>
      <c r="AJ77" s="523"/>
      <c r="AK77" s="523"/>
      <c r="AL77" s="523"/>
      <c r="AM77" s="523"/>
      <c r="AN77" s="523"/>
      <c r="AO77" s="523"/>
      <c r="AP77" s="523"/>
      <c r="AQ77" s="523"/>
      <c r="AR77" s="523"/>
      <c r="AS77" s="523"/>
      <c r="AT77" s="523"/>
      <c r="AU77" s="523"/>
      <c r="AV77" s="523"/>
      <c r="AW77" s="523"/>
      <c r="AX77" s="523"/>
      <c r="AY77" s="523"/>
      <c r="AZ77" s="523"/>
      <c r="BA77" s="523"/>
      <c r="BB77" s="523"/>
      <c r="BC77" s="523"/>
      <c r="BD77" s="523"/>
      <c r="BE77" s="523"/>
      <c r="BF77" s="523"/>
      <c r="BG77" s="523"/>
      <c r="BH77" s="523"/>
      <c r="BI77" s="523"/>
      <c r="BJ77" s="523"/>
      <c r="BK77" s="523"/>
      <c r="BL77" s="523"/>
      <c r="BM77" s="523"/>
      <c r="BN77" s="523"/>
      <c r="BO77" s="523"/>
      <c r="BP77" s="523"/>
      <c r="BQ77" s="523"/>
      <c r="BR77" s="523"/>
      <c r="BS77" s="523"/>
      <c r="BT77" s="523"/>
      <c r="BU77" s="523"/>
      <c r="BV77" s="523"/>
      <c r="BW77" s="523"/>
      <c r="BX77" s="523"/>
      <c r="BY77" s="523"/>
      <c r="BZ77" s="523"/>
      <c r="CA77" s="523"/>
      <c r="CB77" s="523"/>
      <c r="CC77" s="523"/>
      <c r="CD77" s="523"/>
      <c r="CE77" s="523"/>
      <c r="CF77" s="523"/>
      <c r="CG77" s="523"/>
      <c r="CH77" s="523"/>
      <c r="CI77" s="523"/>
      <c r="CJ77" s="523"/>
      <c r="CK77" s="523"/>
      <c r="CL77" s="523"/>
      <c r="CM77" s="523"/>
      <c r="CN77" s="523"/>
      <c r="CO77" s="523"/>
      <c r="CP77" s="523"/>
      <c r="CQ77" s="523"/>
      <c r="CR77" s="523"/>
      <c r="CS77" s="523"/>
      <c r="CT77" s="523"/>
      <c r="CU77" s="523"/>
      <c r="CV77" s="523"/>
      <c r="CW77" s="523"/>
      <c r="CX77" s="523"/>
      <c r="CY77" s="523"/>
      <c r="CZ77" s="523"/>
      <c r="DA77" s="523"/>
      <c r="DB77" s="523"/>
      <c r="DC77" s="523"/>
      <c r="DD77" s="523"/>
      <c r="DE77" s="523"/>
      <c r="DF77" s="523"/>
      <c r="DG77" s="523"/>
      <c r="DH77" s="523"/>
      <c r="DI77" s="523"/>
      <c r="DJ77" s="523"/>
      <c r="DK77" s="523"/>
      <c r="DL77" s="523"/>
      <c r="DM77" s="523"/>
      <c r="DN77" s="523"/>
      <c r="DO77" s="523"/>
      <c r="DP77" s="523"/>
      <c r="DQ77" s="523"/>
      <c r="DR77" s="523"/>
      <c r="DS77" s="523"/>
      <c r="DT77" s="523"/>
      <c r="DU77" s="523"/>
      <c r="DV77" s="523"/>
      <c r="DW77" s="523"/>
      <c r="DX77" s="523"/>
      <c r="DY77" s="523"/>
      <c r="DZ77" s="523"/>
      <c r="EA77" s="523"/>
      <c r="EB77" s="523"/>
      <c r="EC77" s="523"/>
      <c r="ED77" s="523"/>
      <c r="EE77" s="523"/>
      <c r="EF77" s="523"/>
      <c r="EG77" s="523"/>
      <c r="EH77" s="523"/>
      <c r="EI77" s="523"/>
      <c r="EJ77" s="523"/>
      <c r="EK77" s="523"/>
      <c r="EL77" s="523"/>
      <c r="EM77" s="523"/>
      <c r="EN77" s="523"/>
      <c r="EO77" s="523"/>
      <c r="EP77" s="523"/>
      <c r="EQ77" s="523"/>
      <c r="ER77" s="523"/>
      <c r="ES77" s="523"/>
      <c r="ET77" s="523"/>
      <c r="EU77" s="523"/>
      <c r="EV77" s="523"/>
      <c r="EW77" s="523"/>
      <c r="EX77" s="523"/>
      <c r="EY77" s="523"/>
      <c r="EZ77" s="523"/>
      <c r="FA77" s="523"/>
      <c r="FB77" s="523"/>
      <c r="FC77" s="523"/>
      <c r="FD77" s="523"/>
      <c r="FE77" s="523"/>
      <c r="FF77" s="523"/>
      <c r="FG77" s="523"/>
      <c r="FH77" s="523"/>
      <c r="FI77" s="523"/>
      <c r="FJ77" s="523"/>
      <c r="FK77" s="523"/>
      <c r="FL77" s="523"/>
      <c r="FM77" s="523"/>
      <c r="FN77" s="523"/>
      <c r="FO77" s="523"/>
      <c r="FP77" s="523"/>
      <c r="FQ77" s="523"/>
      <c r="FR77" s="523"/>
      <c r="FS77" s="523"/>
      <c r="FT77" s="523"/>
      <c r="FU77" s="523"/>
      <c r="FV77" s="523"/>
      <c r="FW77" s="523"/>
      <c r="FX77" s="523"/>
      <c r="FY77" s="523"/>
      <c r="FZ77" s="523"/>
      <c r="GA77" s="523"/>
      <c r="GB77" s="523"/>
      <c r="GC77" s="523"/>
      <c r="GD77" s="523"/>
      <c r="GE77" s="523"/>
      <c r="GF77" s="523"/>
      <c r="GG77" s="523"/>
      <c r="GH77" s="523"/>
      <c r="GI77" s="523"/>
      <c r="GJ77" s="523"/>
      <c r="GK77" s="523"/>
      <c r="GL77" s="523"/>
      <c r="GM77" s="523"/>
      <c r="GN77" s="523"/>
      <c r="GO77" s="523"/>
      <c r="GP77" s="523"/>
      <c r="GQ77" s="523"/>
      <c r="GR77" s="523"/>
      <c r="GS77" s="523"/>
      <c r="GT77" s="523"/>
      <c r="GU77" s="523"/>
      <c r="GV77" s="523"/>
      <c r="GW77" s="523"/>
      <c r="GX77" s="523"/>
      <c r="GY77" s="523"/>
      <c r="GZ77" s="523"/>
      <c r="HA77" s="523"/>
      <c r="HB77" s="523"/>
      <c r="HC77" s="523"/>
      <c r="HD77" s="523"/>
      <c r="HE77" s="523"/>
      <c r="HF77" s="523"/>
      <c r="HG77" s="523"/>
      <c r="HH77" s="523"/>
      <c r="HI77" s="523"/>
      <c r="HJ77" s="523"/>
      <c r="HK77" s="523"/>
      <c r="HL77" s="523"/>
      <c r="HM77" s="523"/>
      <c r="HN77" s="523"/>
      <c r="HO77" s="523"/>
      <c r="HP77" s="523"/>
      <c r="HQ77" s="523"/>
      <c r="HR77" s="523"/>
      <c r="HS77" s="523"/>
      <c r="HT77" s="523"/>
      <c r="HU77" s="523"/>
      <c r="HV77" s="523"/>
      <c r="HW77" s="523"/>
      <c r="HX77" s="523"/>
      <c r="HY77" s="523"/>
      <c r="HZ77" s="523"/>
      <c r="IA77" s="523"/>
      <c r="IB77" s="523"/>
      <c r="IC77" s="523"/>
      <c r="ID77" s="523"/>
      <c r="IE77" s="523"/>
      <c r="IF77" s="523"/>
      <c r="IG77" s="523"/>
      <c r="IH77" s="523"/>
      <c r="II77" s="523"/>
      <c r="IJ77" s="523"/>
      <c r="IK77" s="523"/>
      <c r="IL77" s="523"/>
      <c r="IM77" s="523"/>
      <c r="IN77" s="523"/>
      <c r="IO77" s="523"/>
      <c r="IP77" s="523"/>
      <c r="IQ77" s="523"/>
      <c r="IR77" s="523"/>
      <c r="IS77" s="524"/>
      <c r="IT77" s="524"/>
      <c r="IU77" s="524"/>
      <c r="IV77" s="524"/>
      <c r="IW77" s="524"/>
    </row>
    <row r="78" customFormat="false" ht="12" hidden="false" customHeight="true" outlineLevel="0" collapsed="false">
      <c r="A78" s="399" t="s">
        <v>248</v>
      </c>
      <c r="B78" s="526" t="n">
        <f aca="false">Assumptions!I42</f>
        <v>0.0015</v>
      </c>
      <c r="C78" s="526" t="n">
        <f aca="false">Assumptions!$I$43</f>
        <v>0.001</v>
      </c>
      <c r="D78" s="526" t="n">
        <f aca="false">Assumptions!$I$43</f>
        <v>0.001</v>
      </c>
      <c r="E78" s="526" t="n">
        <f aca="false">Assumptions!$I$43</f>
        <v>0.001</v>
      </c>
      <c r="F78" s="526" t="n">
        <f aca="false">Assumptions!$I$43</f>
        <v>0.001</v>
      </c>
      <c r="G78" s="526" t="n">
        <f aca="false">Assumptions!$I$43</f>
        <v>0.001</v>
      </c>
      <c r="H78" s="526" t="n">
        <f aca="false">Assumptions!$I$43</f>
        <v>0.001</v>
      </c>
      <c r="I78" s="526" t="n">
        <f aca="false">Assumptions!$I$43</f>
        <v>0.001</v>
      </c>
      <c r="J78" s="526" t="n">
        <f aca="false">Assumptions!$I$43</f>
        <v>0.001</v>
      </c>
      <c r="K78" s="526" t="n">
        <f aca="false">Assumptions!$I$43</f>
        <v>0.001</v>
      </c>
      <c r="L78" s="526" t="n">
        <f aca="false">Assumptions!$I$43</f>
        <v>0.001</v>
      </c>
      <c r="M78" s="526" t="n">
        <f aca="false">Assumptions!$I$43</f>
        <v>0.001</v>
      </c>
      <c r="N78" s="526" t="n">
        <f aca="false">Assumptions!$I$43</f>
        <v>0.001</v>
      </c>
      <c r="O78" s="526" t="n">
        <f aca="false">Assumptions!$I$43</f>
        <v>0.001</v>
      </c>
      <c r="P78" s="526" t="n">
        <f aca="false">Assumptions!$I$43</f>
        <v>0.001</v>
      </c>
      <c r="Q78" s="526" t="n">
        <f aca="false">Assumptions!$I$43</f>
        <v>0.001</v>
      </c>
      <c r="R78" s="526" t="n">
        <f aca="false">Assumptions!$I$43</f>
        <v>0.001</v>
      </c>
      <c r="S78" s="526" t="n">
        <f aca="false">Assumptions!$I$43</f>
        <v>0.001</v>
      </c>
      <c r="T78" s="526" t="n">
        <f aca="false">Assumptions!$I$43</f>
        <v>0.001</v>
      </c>
      <c r="U78" s="526" t="n">
        <f aca="false">Assumptions!$I$43</f>
        <v>0.001</v>
      </c>
      <c r="V78" s="526"/>
      <c r="W78" s="526"/>
      <c r="X78" s="526"/>
      <c r="Y78" s="526"/>
      <c r="Z78" s="522"/>
      <c r="AA78" s="523"/>
      <c r="AB78" s="523"/>
      <c r="AC78" s="523"/>
      <c r="AD78" s="523"/>
      <c r="AE78" s="523"/>
      <c r="AF78" s="523"/>
      <c r="AG78" s="523"/>
      <c r="AH78" s="523"/>
      <c r="AI78" s="523"/>
      <c r="AJ78" s="523"/>
      <c r="AK78" s="523"/>
      <c r="AL78" s="523"/>
      <c r="AM78" s="523"/>
      <c r="AN78" s="523"/>
      <c r="AO78" s="523"/>
      <c r="AP78" s="523"/>
      <c r="AQ78" s="523"/>
      <c r="AR78" s="523"/>
      <c r="AS78" s="523"/>
      <c r="AT78" s="523"/>
      <c r="AU78" s="523"/>
      <c r="AV78" s="523"/>
      <c r="AW78" s="523"/>
      <c r="AX78" s="523"/>
      <c r="AY78" s="523"/>
      <c r="AZ78" s="523"/>
      <c r="BA78" s="523"/>
      <c r="BB78" s="523"/>
      <c r="BC78" s="523"/>
      <c r="BD78" s="523"/>
      <c r="BE78" s="523"/>
      <c r="BF78" s="523"/>
      <c r="BG78" s="523"/>
      <c r="BH78" s="523"/>
      <c r="BI78" s="523"/>
      <c r="BJ78" s="523"/>
      <c r="BK78" s="523"/>
      <c r="BL78" s="523"/>
      <c r="BM78" s="523"/>
      <c r="BN78" s="523"/>
      <c r="BO78" s="523"/>
      <c r="BP78" s="523"/>
      <c r="BQ78" s="523"/>
      <c r="BR78" s="523"/>
      <c r="BS78" s="523"/>
      <c r="BT78" s="523"/>
      <c r="BU78" s="523"/>
      <c r="BV78" s="523"/>
      <c r="BW78" s="523"/>
      <c r="BX78" s="523"/>
      <c r="BY78" s="523"/>
      <c r="BZ78" s="523"/>
      <c r="CA78" s="523"/>
      <c r="CB78" s="523"/>
      <c r="CC78" s="523"/>
      <c r="CD78" s="523"/>
      <c r="CE78" s="523"/>
      <c r="CF78" s="523"/>
      <c r="CG78" s="523"/>
      <c r="CH78" s="523"/>
      <c r="CI78" s="523"/>
      <c r="CJ78" s="523"/>
      <c r="CK78" s="523"/>
      <c r="CL78" s="523"/>
      <c r="CM78" s="523"/>
      <c r="CN78" s="523"/>
      <c r="CO78" s="523"/>
      <c r="CP78" s="523"/>
      <c r="CQ78" s="523"/>
      <c r="CR78" s="523"/>
      <c r="CS78" s="523"/>
      <c r="CT78" s="523"/>
      <c r="CU78" s="523"/>
      <c r="CV78" s="523"/>
      <c r="CW78" s="523"/>
      <c r="CX78" s="523"/>
      <c r="CY78" s="523"/>
      <c r="CZ78" s="523"/>
      <c r="DA78" s="523"/>
      <c r="DB78" s="523"/>
      <c r="DC78" s="523"/>
      <c r="DD78" s="523"/>
      <c r="DE78" s="523"/>
      <c r="DF78" s="523"/>
      <c r="DG78" s="523"/>
      <c r="DH78" s="523"/>
      <c r="DI78" s="523"/>
      <c r="DJ78" s="523"/>
      <c r="DK78" s="523"/>
      <c r="DL78" s="523"/>
      <c r="DM78" s="523"/>
      <c r="DN78" s="523"/>
      <c r="DO78" s="523"/>
      <c r="DP78" s="523"/>
      <c r="DQ78" s="523"/>
      <c r="DR78" s="523"/>
      <c r="DS78" s="523"/>
      <c r="DT78" s="523"/>
      <c r="DU78" s="523"/>
      <c r="DV78" s="523"/>
      <c r="DW78" s="523"/>
      <c r="DX78" s="523"/>
      <c r="DY78" s="523"/>
      <c r="DZ78" s="523"/>
      <c r="EA78" s="523"/>
      <c r="EB78" s="523"/>
      <c r="EC78" s="523"/>
      <c r="ED78" s="523"/>
      <c r="EE78" s="523"/>
      <c r="EF78" s="523"/>
      <c r="EG78" s="523"/>
      <c r="EH78" s="523"/>
      <c r="EI78" s="523"/>
      <c r="EJ78" s="523"/>
      <c r="EK78" s="523"/>
      <c r="EL78" s="523"/>
      <c r="EM78" s="523"/>
      <c r="EN78" s="523"/>
      <c r="EO78" s="523"/>
      <c r="EP78" s="523"/>
      <c r="EQ78" s="523"/>
      <c r="ER78" s="523"/>
      <c r="ES78" s="523"/>
      <c r="ET78" s="523"/>
      <c r="EU78" s="523"/>
      <c r="EV78" s="523"/>
      <c r="EW78" s="523"/>
      <c r="EX78" s="523"/>
      <c r="EY78" s="523"/>
      <c r="EZ78" s="523"/>
      <c r="FA78" s="523"/>
      <c r="FB78" s="523"/>
      <c r="FC78" s="523"/>
      <c r="FD78" s="523"/>
      <c r="FE78" s="523"/>
      <c r="FF78" s="523"/>
      <c r="FG78" s="523"/>
      <c r="FH78" s="523"/>
      <c r="FI78" s="523"/>
      <c r="FJ78" s="523"/>
      <c r="FK78" s="523"/>
      <c r="FL78" s="523"/>
      <c r="FM78" s="523"/>
      <c r="FN78" s="523"/>
      <c r="FO78" s="523"/>
      <c r="FP78" s="523"/>
      <c r="FQ78" s="523"/>
      <c r="FR78" s="523"/>
      <c r="FS78" s="523"/>
      <c r="FT78" s="523"/>
      <c r="FU78" s="523"/>
      <c r="FV78" s="523"/>
      <c r="FW78" s="523"/>
      <c r="FX78" s="523"/>
      <c r="FY78" s="523"/>
      <c r="FZ78" s="523"/>
      <c r="GA78" s="523"/>
      <c r="GB78" s="523"/>
      <c r="GC78" s="523"/>
      <c r="GD78" s="523"/>
      <c r="GE78" s="523"/>
      <c r="GF78" s="523"/>
      <c r="GG78" s="523"/>
      <c r="GH78" s="523"/>
      <c r="GI78" s="523"/>
      <c r="GJ78" s="523"/>
      <c r="GK78" s="523"/>
      <c r="GL78" s="523"/>
      <c r="GM78" s="523"/>
      <c r="GN78" s="523"/>
      <c r="GO78" s="523"/>
      <c r="GP78" s="523"/>
      <c r="GQ78" s="523"/>
      <c r="GR78" s="523"/>
      <c r="GS78" s="523"/>
      <c r="GT78" s="523"/>
      <c r="GU78" s="523"/>
      <c r="GV78" s="523"/>
      <c r="GW78" s="523"/>
      <c r="GX78" s="523"/>
      <c r="GY78" s="523"/>
      <c r="GZ78" s="523"/>
      <c r="HA78" s="523"/>
      <c r="HB78" s="523"/>
      <c r="HC78" s="523"/>
      <c r="HD78" s="523"/>
      <c r="HE78" s="523"/>
      <c r="HF78" s="523"/>
      <c r="HG78" s="523"/>
      <c r="HH78" s="523"/>
      <c r="HI78" s="523"/>
      <c r="HJ78" s="523"/>
      <c r="HK78" s="523"/>
      <c r="HL78" s="523"/>
      <c r="HM78" s="523"/>
      <c r="HN78" s="523"/>
      <c r="HO78" s="523"/>
      <c r="HP78" s="523"/>
      <c r="HQ78" s="523"/>
      <c r="HR78" s="523"/>
      <c r="HS78" s="523"/>
      <c r="HT78" s="523"/>
      <c r="HU78" s="523"/>
      <c r="HV78" s="523"/>
      <c r="HW78" s="523"/>
      <c r="HX78" s="523"/>
      <c r="HY78" s="523"/>
      <c r="HZ78" s="523"/>
      <c r="IA78" s="523"/>
      <c r="IB78" s="523"/>
      <c r="IC78" s="523"/>
      <c r="ID78" s="523"/>
      <c r="IE78" s="523"/>
      <c r="IF78" s="523"/>
      <c r="IG78" s="523"/>
      <c r="IH78" s="523"/>
      <c r="II78" s="523"/>
      <c r="IJ78" s="523"/>
      <c r="IK78" s="523"/>
      <c r="IL78" s="523"/>
      <c r="IM78" s="523"/>
      <c r="IN78" s="523"/>
      <c r="IO78" s="523"/>
      <c r="IP78" s="527"/>
      <c r="IQ78" s="527"/>
      <c r="IR78" s="527"/>
      <c r="IS78" s="527"/>
      <c r="IT78" s="527"/>
      <c r="IU78" s="527"/>
      <c r="IV78" s="527"/>
      <c r="IW78" s="527"/>
    </row>
    <row r="79" customFormat="false" ht="12" hidden="false" customHeight="true" outlineLevel="0" collapsed="false">
      <c r="A79" s="53" t="s">
        <v>249</v>
      </c>
      <c r="B79" s="528" t="n">
        <f aca="false">B77*B78</f>
        <v>218.014080848857</v>
      </c>
      <c r="C79" s="528" t="n">
        <f aca="false">C77*C78</f>
        <v>145.342720565905</v>
      </c>
      <c r="D79" s="528" t="n">
        <f aca="false">D77*D78</f>
        <v>145.342720565905</v>
      </c>
      <c r="E79" s="528" t="n">
        <f aca="false">E77*E78</f>
        <v>145.342720565905</v>
      </c>
      <c r="F79" s="528" t="n">
        <f aca="false">F77*F78</f>
        <v>145.342720565905</v>
      </c>
      <c r="G79" s="528" t="n">
        <f aca="false">G77*G78</f>
        <v>145.342720565905</v>
      </c>
      <c r="H79" s="528" t="n">
        <f aca="false">H77*H78</f>
        <v>145.342720565905</v>
      </c>
      <c r="I79" s="528" t="n">
        <f aca="false">I77*I78</f>
        <v>145.342720565905</v>
      </c>
      <c r="J79" s="528" t="n">
        <f aca="false">J77*J78</f>
        <v>145.342720565905</v>
      </c>
      <c r="K79" s="528" t="n">
        <f aca="false">K77*K78</f>
        <v>145.342720565905</v>
      </c>
      <c r="L79" s="528" t="n">
        <f aca="false">L77*L78</f>
        <v>145.342720565905</v>
      </c>
      <c r="M79" s="528" t="n">
        <f aca="false">M77*M78</f>
        <v>145.342720565905</v>
      </c>
      <c r="N79" s="528" t="n">
        <f aca="false">N77*N78</f>
        <v>145.342720565905</v>
      </c>
      <c r="O79" s="528" t="n">
        <f aca="false">O77*O78</f>
        <v>145.342720565905</v>
      </c>
      <c r="P79" s="528" t="n">
        <f aca="false">P77*P78</f>
        <v>145.342720565905</v>
      </c>
      <c r="Q79" s="528" t="n">
        <f aca="false">Q77*Q78</f>
        <v>145.342720565905</v>
      </c>
      <c r="R79" s="528" t="n">
        <f aca="false">R77*R78</f>
        <v>145.342720565905</v>
      </c>
      <c r="S79" s="528" t="n">
        <f aca="false">S77*S78</f>
        <v>145.342720565905</v>
      </c>
      <c r="T79" s="528" t="n">
        <f aca="false">T77*T78</f>
        <v>145.342720565905</v>
      </c>
      <c r="U79" s="528" t="n">
        <f aca="false">U77*U78</f>
        <v>145.342720565905</v>
      </c>
      <c r="V79" s="528"/>
      <c r="W79" s="528"/>
      <c r="X79" s="528"/>
      <c r="Y79" s="528"/>
      <c r="Z79" s="522"/>
      <c r="AA79" s="523"/>
      <c r="AB79" s="523"/>
      <c r="AC79" s="523"/>
      <c r="AD79" s="523"/>
      <c r="AE79" s="523"/>
      <c r="AF79" s="523"/>
      <c r="AG79" s="523"/>
      <c r="AH79" s="523"/>
      <c r="AI79" s="523"/>
      <c r="AJ79" s="523"/>
      <c r="AK79" s="523"/>
      <c r="AL79" s="523"/>
      <c r="AM79" s="523"/>
      <c r="AN79" s="523"/>
      <c r="AO79" s="523"/>
      <c r="AP79" s="523"/>
      <c r="AQ79" s="523"/>
      <c r="AR79" s="523"/>
      <c r="AS79" s="523"/>
      <c r="AT79" s="523"/>
      <c r="AU79" s="523"/>
      <c r="AV79" s="523"/>
      <c r="AW79" s="523"/>
      <c r="AX79" s="523"/>
      <c r="AY79" s="523"/>
      <c r="AZ79" s="523"/>
      <c r="BA79" s="523"/>
      <c r="BB79" s="523"/>
      <c r="BC79" s="523"/>
      <c r="BD79" s="523"/>
      <c r="BE79" s="523"/>
      <c r="BF79" s="523"/>
      <c r="BG79" s="523"/>
      <c r="BH79" s="523"/>
      <c r="BI79" s="523"/>
      <c r="BJ79" s="523"/>
      <c r="BK79" s="523"/>
      <c r="BL79" s="523"/>
      <c r="BM79" s="523"/>
      <c r="BN79" s="523"/>
      <c r="BO79" s="523"/>
      <c r="BP79" s="523"/>
      <c r="BQ79" s="523"/>
      <c r="BR79" s="523"/>
      <c r="BS79" s="523"/>
      <c r="BT79" s="523"/>
      <c r="BU79" s="523"/>
      <c r="BV79" s="523"/>
      <c r="BW79" s="523"/>
      <c r="BX79" s="523"/>
      <c r="BY79" s="523"/>
      <c r="BZ79" s="523"/>
      <c r="CA79" s="523"/>
      <c r="CB79" s="523"/>
      <c r="CC79" s="523"/>
      <c r="CD79" s="523"/>
      <c r="CE79" s="523"/>
      <c r="CF79" s="523"/>
      <c r="CG79" s="523"/>
      <c r="CH79" s="523"/>
      <c r="CI79" s="523"/>
      <c r="CJ79" s="523"/>
      <c r="CK79" s="523"/>
      <c r="CL79" s="523"/>
      <c r="CM79" s="523"/>
      <c r="CN79" s="523"/>
      <c r="CO79" s="523"/>
      <c r="CP79" s="523"/>
      <c r="CQ79" s="523"/>
      <c r="CR79" s="523"/>
      <c r="CS79" s="523"/>
      <c r="CT79" s="523"/>
      <c r="CU79" s="523"/>
      <c r="CV79" s="523"/>
      <c r="CW79" s="523"/>
      <c r="CX79" s="523"/>
      <c r="CY79" s="523"/>
      <c r="CZ79" s="523"/>
      <c r="DA79" s="523"/>
      <c r="DB79" s="523"/>
      <c r="DC79" s="523"/>
      <c r="DD79" s="523"/>
      <c r="DE79" s="523"/>
      <c r="DF79" s="523"/>
      <c r="DG79" s="523"/>
      <c r="DH79" s="523"/>
      <c r="DI79" s="523"/>
      <c r="DJ79" s="523"/>
      <c r="DK79" s="523"/>
      <c r="DL79" s="523"/>
      <c r="DM79" s="523"/>
      <c r="DN79" s="523"/>
      <c r="DO79" s="523"/>
      <c r="DP79" s="523"/>
      <c r="DQ79" s="523"/>
      <c r="DR79" s="523"/>
      <c r="DS79" s="523"/>
      <c r="DT79" s="523"/>
      <c r="DU79" s="523"/>
      <c r="DV79" s="523"/>
      <c r="DW79" s="523"/>
      <c r="DX79" s="523"/>
      <c r="DY79" s="523"/>
      <c r="DZ79" s="523"/>
      <c r="EA79" s="523"/>
      <c r="EB79" s="523"/>
      <c r="EC79" s="523"/>
      <c r="ED79" s="523"/>
      <c r="EE79" s="523"/>
      <c r="EF79" s="523"/>
      <c r="EG79" s="523"/>
      <c r="EH79" s="523"/>
      <c r="EI79" s="523"/>
      <c r="EJ79" s="523"/>
      <c r="EK79" s="523"/>
      <c r="EL79" s="523"/>
      <c r="EM79" s="523"/>
      <c r="EN79" s="523"/>
      <c r="EO79" s="523"/>
      <c r="EP79" s="523"/>
      <c r="EQ79" s="523"/>
      <c r="ER79" s="523"/>
      <c r="ES79" s="523"/>
      <c r="ET79" s="523"/>
      <c r="EU79" s="523"/>
      <c r="EV79" s="523"/>
      <c r="EW79" s="523"/>
      <c r="EX79" s="523"/>
      <c r="EY79" s="523"/>
      <c r="EZ79" s="523"/>
      <c r="FA79" s="523"/>
      <c r="FB79" s="523"/>
      <c r="FC79" s="523"/>
      <c r="FD79" s="523"/>
      <c r="FE79" s="523"/>
      <c r="FF79" s="523"/>
      <c r="FG79" s="523"/>
      <c r="FH79" s="523"/>
      <c r="FI79" s="523"/>
      <c r="FJ79" s="523"/>
      <c r="FK79" s="523"/>
      <c r="FL79" s="523"/>
      <c r="FM79" s="523"/>
      <c r="FN79" s="523"/>
      <c r="FO79" s="523"/>
      <c r="FP79" s="523"/>
      <c r="FQ79" s="523"/>
      <c r="FR79" s="523"/>
      <c r="FS79" s="523"/>
      <c r="FT79" s="523"/>
      <c r="FU79" s="523"/>
      <c r="FV79" s="523"/>
      <c r="FW79" s="523"/>
      <c r="FX79" s="523"/>
      <c r="FY79" s="523"/>
      <c r="FZ79" s="523"/>
      <c r="GA79" s="523"/>
      <c r="GB79" s="523"/>
      <c r="GC79" s="523"/>
      <c r="GD79" s="523"/>
      <c r="GE79" s="523"/>
      <c r="GF79" s="523"/>
      <c r="GG79" s="523"/>
      <c r="GH79" s="523"/>
      <c r="GI79" s="523"/>
      <c r="GJ79" s="523"/>
      <c r="GK79" s="523"/>
      <c r="GL79" s="523"/>
      <c r="GM79" s="523"/>
      <c r="GN79" s="523"/>
      <c r="GO79" s="523"/>
      <c r="GP79" s="523"/>
      <c r="GQ79" s="523"/>
      <c r="GR79" s="523"/>
      <c r="GS79" s="523"/>
      <c r="GT79" s="523"/>
      <c r="GU79" s="523"/>
      <c r="GV79" s="523"/>
      <c r="GW79" s="523"/>
      <c r="GX79" s="523"/>
      <c r="GY79" s="523"/>
      <c r="GZ79" s="523"/>
      <c r="HA79" s="523"/>
      <c r="HB79" s="523"/>
      <c r="HC79" s="523"/>
      <c r="HD79" s="523"/>
      <c r="HE79" s="523"/>
      <c r="HF79" s="523"/>
      <c r="HG79" s="523"/>
      <c r="HH79" s="523"/>
      <c r="HI79" s="523"/>
      <c r="HJ79" s="523"/>
      <c r="HK79" s="523"/>
      <c r="HL79" s="523"/>
      <c r="HM79" s="523"/>
      <c r="HN79" s="523"/>
      <c r="HO79" s="523"/>
      <c r="HP79" s="523"/>
      <c r="HQ79" s="523"/>
      <c r="HR79" s="523"/>
      <c r="HS79" s="523"/>
      <c r="HT79" s="523"/>
      <c r="HU79" s="523"/>
      <c r="HV79" s="523"/>
      <c r="HW79" s="523"/>
      <c r="HX79" s="523"/>
      <c r="HY79" s="523"/>
      <c r="HZ79" s="523"/>
      <c r="IA79" s="523"/>
      <c r="IB79" s="523"/>
      <c r="IC79" s="523"/>
      <c r="ID79" s="523"/>
      <c r="IE79" s="523"/>
      <c r="IF79" s="523"/>
      <c r="IG79" s="523"/>
      <c r="IH79" s="523"/>
      <c r="II79" s="523"/>
      <c r="IJ79" s="523"/>
      <c r="IK79" s="523"/>
      <c r="IL79" s="523"/>
      <c r="IM79" s="523"/>
      <c r="IN79" s="523"/>
      <c r="IO79" s="523"/>
      <c r="IP79" s="523"/>
      <c r="IQ79" s="523"/>
      <c r="IR79" s="527"/>
      <c r="IS79" s="527"/>
      <c r="IT79" s="527"/>
      <c r="IU79" s="527"/>
      <c r="IV79" s="527"/>
      <c r="IW79" s="527"/>
    </row>
    <row r="80" customFormat="false" ht="12" hidden="false" customHeight="true" outlineLevel="0" collapsed="false">
      <c r="A80" s="540"/>
      <c r="B80" s="540"/>
      <c r="C80" s="540"/>
      <c r="D80" s="541"/>
      <c r="E80" s="541"/>
      <c r="F80" s="541"/>
      <c r="G80" s="541"/>
      <c r="H80" s="541"/>
      <c r="I80" s="541"/>
      <c r="J80" s="541"/>
      <c r="K80" s="541"/>
      <c r="L80" s="541"/>
      <c r="M80" s="541"/>
      <c r="N80" s="541"/>
      <c r="O80" s="541"/>
      <c r="P80" s="541"/>
      <c r="Q80" s="541"/>
      <c r="R80" s="541"/>
      <c r="S80" s="541"/>
      <c r="T80" s="541"/>
      <c r="U80" s="541"/>
      <c r="V80" s="541"/>
      <c r="W80" s="541"/>
      <c r="X80" s="541"/>
      <c r="Y80" s="541"/>
      <c r="Z80" s="522"/>
      <c r="AA80" s="523"/>
      <c r="AB80" s="523"/>
      <c r="AC80" s="523"/>
      <c r="AD80" s="523"/>
      <c r="AE80" s="523"/>
      <c r="AF80" s="523"/>
      <c r="AG80" s="523"/>
      <c r="AH80" s="523"/>
      <c r="AI80" s="523"/>
      <c r="AJ80" s="523"/>
      <c r="AK80" s="523"/>
      <c r="AL80" s="523"/>
      <c r="AM80" s="523"/>
      <c r="AN80" s="523"/>
      <c r="AO80" s="523"/>
      <c r="AP80" s="523"/>
      <c r="AQ80" s="523"/>
      <c r="AR80" s="523"/>
      <c r="AS80" s="523"/>
      <c r="AT80" s="523"/>
      <c r="AU80" s="523"/>
      <c r="AV80" s="523"/>
      <c r="AW80" s="523"/>
      <c r="AX80" s="523"/>
      <c r="AY80" s="523"/>
      <c r="AZ80" s="523"/>
      <c r="BA80" s="523"/>
      <c r="BB80" s="523"/>
      <c r="BC80" s="523"/>
      <c r="BD80" s="523"/>
      <c r="BE80" s="523"/>
      <c r="BF80" s="523"/>
      <c r="BG80" s="523"/>
      <c r="BH80" s="523"/>
      <c r="BI80" s="523"/>
      <c r="BJ80" s="523"/>
      <c r="BK80" s="523"/>
      <c r="BL80" s="523"/>
      <c r="BM80" s="523"/>
      <c r="BN80" s="523"/>
      <c r="BO80" s="523"/>
      <c r="BP80" s="523"/>
      <c r="BQ80" s="523"/>
      <c r="BR80" s="523"/>
      <c r="BS80" s="523"/>
      <c r="BT80" s="523"/>
      <c r="BU80" s="523"/>
      <c r="BV80" s="523"/>
      <c r="BW80" s="523"/>
      <c r="BX80" s="523"/>
      <c r="BY80" s="523"/>
      <c r="BZ80" s="523"/>
      <c r="CA80" s="523"/>
      <c r="CB80" s="523"/>
      <c r="CC80" s="523"/>
      <c r="CD80" s="523"/>
      <c r="CE80" s="523"/>
      <c r="CF80" s="523"/>
      <c r="CG80" s="523"/>
      <c r="CH80" s="523"/>
      <c r="CI80" s="523"/>
      <c r="CJ80" s="523"/>
      <c r="CK80" s="523"/>
      <c r="CL80" s="523"/>
      <c r="CM80" s="523"/>
      <c r="CN80" s="523"/>
      <c r="CO80" s="523"/>
      <c r="CP80" s="523"/>
      <c r="CQ80" s="523"/>
      <c r="CR80" s="523"/>
      <c r="CS80" s="523"/>
      <c r="CT80" s="523"/>
      <c r="CU80" s="523"/>
      <c r="CV80" s="523"/>
      <c r="CW80" s="523"/>
      <c r="CX80" s="523"/>
      <c r="CY80" s="523"/>
      <c r="CZ80" s="523"/>
      <c r="DA80" s="523"/>
      <c r="DB80" s="523"/>
      <c r="DC80" s="523"/>
      <c r="DD80" s="523"/>
      <c r="DE80" s="523"/>
      <c r="DF80" s="523"/>
      <c r="DG80" s="523"/>
      <c r="DH80" s="523"/>
      <c r="DI80" s="523"/>
      <c r="DJ80" s="523"/>
      <c r="DK80" s="523"/>
      <c r="DL80" s="523"/>
      <c r="DM80" s="523"/>
      <c r="DN80" s="523"/>
      <c r="DO80" s="523"/>
      <c r="DP80" s="523"/>
      <c r="DQ80" s="523"/>
      <c r="DR80" s="523"/>
      <c r="DS80" s="523"/>
      <c r="DT80" s="523"/>
      <c r="DU80" s="523"/>
      <c r="DV80" s="523"/>
      <c r="DW80" s="523"/>
      <c r="DX80" s="523"/>
      <c r="DY80" s="523"/>
      <c r="DZ80" s="523"/>
      <c r="EA80" s="523"/>
      <c r="EB80" s="523"/>
      <c r="EC80" s="523"/>
      <c r="ED80" s="523"/>
      <c r="EE80" s="523"/>
      <c r="EF80" s="523"/>
      <c r="EG80" s="523"/>
      <c r="EH80" s="523"/>
      <c r="EI80" s="523"/>
      <c r="EJ80" s="523"/>
      <c r="EK80" s="523"/>
      <c r="EL80" s="523"/>
      <c r="EM80" s="523"/>
      <c r="EN80" s="523"/>
      <c r="EO80" s="523"/>
      <c r="EP80" s="523"/>
      <c r="EQ80" s="523"/>
      <c r="ER80" s="523"/>
      <c r="ES80" s="523"/>
      <c r="ET80" s="523"/>
      <c r="EU80" s="523"/>
      <c r="EV80" s="523"/>
      <c r="EW80" s="523"/>
      <c r="EX80" s="523"/>
      <c r="EY80" s="523"/>
      <c r="EZ80" s="523"/>
      <c r="FA80" s="523"/>
      <c r="FB80" s="523"/>
      <c r="FC80" s="523"/>
      <c r="FD80" s="523"/>
      <c r="FE80" s="523"/>
      <c r="FF80" s="523"/>
      <c r="FG80" s="523"/>
      <c r="FH80" s="523"/>
      <c r="FI80" s="523"/>
      <c r="FJ80" s="523"/>
      <c r="FK80" s="523"/>
      <c r="FL80" s="523"/>
      <c r="FM80" s="523"/>
      <c r="FN80" s="523"/>
      <c r="FO80" s="523"/>
      <c r="FP80" s="523"/>
      <c r="FQ80" s="523"/>
      <c r="FR80" s="523"/>
      <c r="FS80" s="523"/>
      <c r="FT80" s="523"/>
      <c r="FU80" s="523"/>
      <c r="FV80" s="523"/>
      <c r="FW80" s="523"/>
      <c r="FX80" s="523"/>
      <c r="FY80" s="523"/>
      <c r="FZ80" s="523"/>
      <c r="GA80" s="523"/>
      <c r="GB80" s="523"/>
      <c r="GC80" s="523"/>
      <c r="GD80" s="523"/>
      <c r="GE80" s="523"/>
      <c r="GF80" s="523"/>
      <c r="GG80" s="523"/>
      <c r="GH80" s="523"/>
      <c r="GI80" s="523"/>
      <c r="GJ80" s="523"/>
      <c r="GK80" s="523"/>
      <c r="GL80" s="523"/>
      <c r="GM80" s="523"/>
      <c r="GN80" s="523"/>
      <c r="GO80" s="523"/>
      <c r="GP80" s="523"/>
      <c r="GQ80" s="523"/>
      <c r="GR80" s="523"/>
      <c r="GS80" s="523"/>
      <c r="GT80" s="523"/>
      <c r="GU80" s="523"/>
      <c r="GV80" s="523"/>
      <c r="GW80" s="523"/>
      <c r="GX80" s="523"/>
      <c r="GY80" s="523"/>
      <c r="GZ80" s="523"/>
      <c r="HA80" s="523"/>
      <c r="HB80" s="523"/>
      <c r="HC80" s="523"/>
      <c r="HD80" s="523"/>
      <c r="HE80" s="523"/>
      <c r="HF80" s="523"/>
      <c r="HG80" s="523"/>
      <c r="HH80" s="523"/>
      <c r="HI80" s="523"/>
      <c r="HJ80" s="523"/>
      <c r="HK80" s="523"/>
      <c r="HL80" s="523"/>
      <c r="HM80" s="523"/>
      <c r="HN80" s="523"/>
      <c r="HO80" s="523"/>
      <c r="HP80" s="523"/>
      <c r="HQ80" s="523"/>
      <c r="HR80" s="523"/>
      <c r="HS80" s="523"/>
      <c r="HT80" s="523"/>
      <c r="HU80" s="523"/>
      <c r="HV80" s="523"/>
      <c r="HW80" s="523"/>
      <c r="HX80" s="523"/>
      <c r="HY80" s="523"/>
      <c r="HZ80" s="523"/>
      <c r="IA80" s="523"/>
      <c r="IB80" s="523"/>
      <c r="IC80" s="523"/>
      <c r="ID80" s="523"/>
      <c r="IE80" s="523"/>
      <c r="IF80" s="523"/>
      <c r="IG80" s="523"/>
      <c r="IH80" s="523"/>
      <c r="II80" s="523"/>
      <c r="IJ80" s="523"/>
      <c r="IK80" s="523"/>
      <c r="IL80" s="523"/>
      <c r="IM80" s="523"/>
      <c r="IN80" s="523"/>
      <c r="IO80" s="523"/>
      <c r="IP80" s="523"/>
      <c r="IQ80" s="523"/>
      <c r="IR80" s="527"/>
      <c r="IS80" s="527"/>
      <c r="IT80" s="527"/>
      <c r="IU80" s="527"/>
      <c r="IV80" s="527"/>
      <c r="IW80" s="527"/>
    </row>
    <row r="81" customFormat="false" ht="12" hidden="false" customHeight="true" outlineLevel="0" collapsed="false">
      <c r="A81" s="540"/>
      <c r="B81" s="540"/>
      <c r="C81" s="540"/>
      <c r="D81" s="541"/>
      <c r="E81" s="541"/>
      <c r="F81" s="541"/>
      <c r="G81" s="541"/>
      <c r="H81" s="541"/>
      <c r="I81" s="541"/>
      <c r="J81" s="541"/>
      <c r="K81" s="541"/>
      <c r="L81" s="541"/>
      <c r="M81" s="541"/>
      <c r="N81" s="541"/>
      <c r="O81" s="541"/>
      <c r="P81" s="541"/>
      <c r="Q81" s="541"/>
      <c r="R81" s="541"/>
      <c r="S81" s="541"/>
      <c r="T81" s="541"/>
      <c r="U81" s="541"/>
      <c r="V81" s="541"/>
      <c r="W81" s="541"/>
      <c r="X81" s="541"/>
      <c r="Y81" s="541"/>
      <c r="Z81" s="522"/>
      <c r="AA81" s="523"/>
      <c r="AB81" s="523"/>
      <c r="AC81" s="523"/>
      <c r="AD81" s="523"/>
      <c r="AE81" s="523"/>
      <c r="AF81" s="523"/>
      <c r="AG81" s="523"/>
      <c r="AH81" s="523"/>
      <c r="AI81" s="523"/>
      <c r="AJ81" s="523"/>
      <c r="AK81" s="523"/>
      <c r="AL81" s="523"/>
      <c r="AM81" s="523"/>
      <c r="AN81" s="523"/>
      <c r="AO81" s="523"/>
      <c r="AP81" s="523"/>
      <c r="AQ81" s="523"/>
      <c r="AR81" s="523"/>
      <c r="AS81" s="523"/>
      <c r="AT81" s="523"/>
      <c r="AU81" s="523"/>
      <c r="AV81" s="523"/>
      <c r="AW81" s="523"/>
      <c r="AX81" s="523"/>
      <c r="AY81" s="523"/>
      <c r="AZ81" s="523"/>
      <c r="BA81" s="523"/>
      <c r="BB81" s="523"/>
      <c r="BC81" s="523"/>
      <c r="BD81" s="523"/>
      <c r="BE81" s="523"/>
      <c r="BF81" s="523"/>
      <c r="BG81" s="523"/>
      <c r="BH81" s="523"/>
      <c r="BI81" s="523"/>
      <c r="BJ81" s="523"/>
      <c r="BK81" s="523"/>
      <c r="BL81" s="523"/>
      <c r="BM81" s="523"/>
      <c r="BN81" s="523"/>
      <c r="BO81" s="523"/>
      <c r="BP81" s="523"/>
      <c r="BQ81" s="523"/>
      <c r="BR81" s="523"/>
      <c r="BS81" s="523"/>
      <c r="BT81" s="523"/>
      <c r="BU81" s="523"/>
      <c r="BV81" s="523"/>
      <c r="BW81" s="523"/>
      <c r="BX81" s="523"/>
      <c r="BY81" s="523"/>
      <c r="BZ81" s="523"/>
      <c r="CA81" s="523"/>
      <c r="CB81" s="523"/>
      <c r="CC81" s="523"/>
      <c r="CD81" s="523"/>
      <c r="CE81" s="523"/>
      <c r="CF81" s="523"/>
      <c r="CG81" s="523"/>
      <c r="CH81" s="523"/>
      <c r="CI81" s="523"/>
      <c r="CJ81" s="523"/>
      <c r="CK81" s="523"/>
      <c r="CL81" s="523"/>
      <c r="CM81" s="523"/>
      <c r="CN81" s="523"/>
      <c r="CO81" s="523"/>
      <c r="CP81" s="523"/>
      <c r="CQ81" s="523"/>
      <c r="CR81" s="523"/>
      <c r="CS81" s="523"/>
      <c r="CT81" s="523"/>
      <c r="CU81" s="523"/>
      <c r="CV81" s="523"/>
      <c r="CW81" s="523"/>
      <c r="CX81" s="523"/>
      <c r="CY81" s="523"/>
      <c r="CZ81" s="523"/>
      <c r="DA81" s="523"/>
      <c r="DB81" s="523"/>
      <c r="DC81" s="523"/>
      <c r="DD81" s="523"/>
      <c r="DE81" s="523"/>
      <c r="DF81" s="523"/>
      <c r="DG81" s="523"/>
      <c r="DH81" s="523"/>
      <c r="DI81" s="523"/>
      <c r="DJ81" s="523"/>
      <c r="DK81" s="523"/>
      <c r="DL81" s="523"/>
      <c r="DM81" s="523"/>
      <c r="DN81" s="523"/>
      <c r="DO81" s="523"/>
      <c r="DP81" s="523"/>
      <c r="DQ81" s="523"/>
      <c r="DR81" s="523"/>
      <c r="DS81" s="523"/>
      <c r="DT81" s="523"/>
      <c r="DU81" s="523"/>
      <c r="DV81" s="523"/>
      <c r="DW81" s="523"/>
      <c r="DX81" s="523"/>
      <c r="DY81" s="523"/>
      <c r="DZ81" s="523"/>
      <c r="EA81" s="523"/>
      <c r="EB81" s="523"/>
      <c r="EC81" s="523"/>
      <c r="ED81" s="523"/>
      <c r="EE81" s="523"/>
      <c r="EF81" s="523"/>
      <c r="EG81" s="523"/>
      <c r="EH81" s="523"/>
      <c r="EI81" s="523"/>
      <c r="EJ81" s="523"/>
      <c r="EK81" s="523"/>
      <c r="EL81" s="523"/>
      <c r="EM81" s="523"/>
      <c r="EN81" s="523"/>
      <c r="EO81" s="523"/>
      <c r="EP81" s="523"/>
      <c r="EQ81" s="523"/>
      <c r="ER81" s="523"/>
      <c r="ES81" s="523"/>
      <c r="ET81" s="523"/>
      <c r="EU81" s="523"/>
      <c r="EV81" s="523"/>
      <c r="EW81" s="523"/>
      <c r="EX81" s="523"/>
      <c r="EY81" s="523"/>
      <c r="EZ81" s="523"/>
      <c r="FA81" s="523"/>
      <c r="FB81" s="523"/>
      <c r="FC81" s="523"/>
      <c r="FD81" s="523"/>
      <c r="FE81" s="523"/>
      <c r="FF81" s="523"/>
      <c r="FG81" s="523"/>
      <c r="FH81" s="523"/>
      <c r="FI81" s="523"/>
      <c r="FJ81" s="523"/>
      <c r="FK81" s="523"/>
      <c r="FL81" s="523"/>
      <c r="FM81" s="523"/>
      <c r="FN81" s="523"/>
      <c r="FO81" s="523"/>
      <c r="FP81" s="523"/>
      <c r="FQ81" s="523"/>
      <c r="FR81" s="523"/>
      <c r="FS81" s="523"/>
      <c r="FT81" s="523"/>
      <c r="FU81" s="523"/>
      <c r="FV81" s="523"/>
      <c r="FW81" s="523"/>
      <c r="FX81" s="523"/>
      <c r="FY81" s="523"/>
      <c r="FZ81" s="523"/>
      <c r="GA81" s="523"/>
      <c r="GB81" s="523"/>
      <c r="GC81" s="523"/>
      <c r="GD81" s="523"/>
      <c r="GE81" s="523"/>
      <c r="GF81" s="523"/>
      <c r="GG81" s="523"/>
      <c r="GH81" s="523"/>
      <c r="GI81" s="523"/>
      <c r="GJ81" s="523"/>
      <c r="GK81" s="523"/>
      <c r="GL81" s="523"/>
      <c r="GM81" s="523"/>
      <c r="GN81" s="523"/>
      <c r="GO81" s="523"/>
      <c r="GP81" s="523"/>
      <c r="GQ81" s="523"/>
      <c r="GR81" s="523"/>
      <c r="GS81" s="523"/>
      <c r="GT81" s="523"/>
      <c r="GU81" s="523"/>
      <c r="GV81" s="523"/>
      <c r="GW81" s="523"/>
      <c r="GX81" s="523"/>
      <c r="GY81" s="523"/>
      <c r="GZ81" s="523"/>
      <c r="HA81" s="523"/>
      <c r="HB81" s="523"/>
      <c r="HC81" s="523"/>
      <c r="HD81" s="523"/>
      <c r="HE81" s="523"/>
      <c r="HF81" s="523"/>
      <c r="HG81" s="523"/>
      <c r="HH81" s="523"/>
      <c r="HI81" s="523"/>
      <c r="HJ81" s="523"/>
      <c r="HK81" s="523"/>
      <c r="HL81" s="523"/>
      <c r="HM81" s="523"/>
      <c r="HN81" s="523"/>
      <c r="HO81" s="523"/>
      <c r="HP81" s="523"/>
      <c r="HQ81" s="523"/>
      <c r="HR81" s="523"/>
      <c r="HS81" s="523"/>
      <c r="HT81" s="523"/>
      <c r="HU81" s="523"/>
      <c r="HV81" s="523"/>
      <c r="HW81" s="523"/>
      <c r="HX81" s="523"/>
      <c r="HY81" s="523"/>
      <c r="HZ81" s="523"/>
      <c r="IA81" s="523"/>
      <c r="IB81" s="523"/>
      <c r="IC81" s="523"/>
      <c r="ID81" s="523"/>
      <c r="IE81" s="523"/>
      <c r="IF81" s="523"/>
      <c r="IG81" s="523"/>
      <c r="IH81" s="523"/>
      <c r="II81" s="523"/>
      <c r="IJ81" s="523"/>
      <c r="IK81" s="523"/>
      <c r="IL81" s="523"/>
      <c r="IM81" s="523"/>
      <c r="IN81" s="523"/>
      <c r="IO81" s="523"/>
      <c r="IP81" s="523"/>
      <c r="IQ81" s="523"/>
      <c r="IR81" s="527"/>
      <c r="IS81" s="527"/>
      <c r="IT81" s="527"/>
      <c r="IU81" s="527"/>
      <c r="IV81" s="527"/>
      <c r="IW81" s="527"/>
    </row>
    <row r="82" customFormat="false" ht="12" hidden="false" customHeight="true" outlineLevel="0" collapsed="false">
      <c r="A82" s="426" t="s">
        <v>217</v>
      </c>
      <c r="B82" s="540"/>
      <c r="C82" s="540"/>
      <c r="D82" s="541"/>
      <c r="E82" s="541"/>
      <c r="F82" s="541"/>
      <c r="G82" s="541"/>
      <c r="H82" s="541"/>
      <c r="I82" s="541"/>
      <c r="J82" s="541"/>
      <c r="K82" s="541"/>
      <c r="L82" s="541"/>
      <c r="M82" s="541"/>
      <c r="N82" s="541"/>
      <c r="O82" s="541"/>
      <c r="P82" s="541"/>
      <c r="Q82" s="541"/>
      <c r="R82" s="541"/>
      <c r="S82" s="541"/>
      <c r="T82" s="541"/>
      <c r="U82" s="541"/>
      <c r="V82" s="541"/>
      <c r="W82" s="541"/>
      <c r="X82" s="541"/>
      <c r="Y82" s="541"/>
      <c r="Z82" s="522"/>
      <c r="AA82" s="523"/>
      <c r="AB82" s="523"/>
      <c r="AC82" s="523"/>
      <c r="AD82" s="523"/>
      <c r="AE82" s="523"/>
      <c r="AF82" s="523"/>
      <c r="AG82" s="523"/>
      <c r="AH82" s="523"/>
      <c r="AI82" s="523"/>
      <c r="AJ82" s="523"/>
      <c r="AK82" s="523"/>
      <c r="AL82" s="523"/>
      <c r="AM82" s="523"/>
      <c r="AN82" s="523"/>
      <c r="AO82" s="523"/>
      <c r="AP82" s="523"/>
      <c r="AQ82" s="523"/>
      <c r="AR82" s="523"/>
      <c r="AS82" s="523"/>
      <c r="AT82" s="523"/>
      <c r="AU82" s="523"/>
      <c r="AV82" s="523"/>
      <c r="AW82" s="523"/>
      <c r="AX82" s="523"/>
      <c r="AY82" s="523"/>
      <c r="AZ82" s="523"/>
      <c r="BA82" s="523"/>
      <c r="BB82" s="523"/>
      <c r="BC82" s="523"/>
      <c r="BD82" s="523"/>
      <c r="BE82" s="523"/>
      <c r="BF82" s="523"/>
      <c r="BG82" s="523"/>
      <c r="BH82" s="523"/>
      <c r="BI82" s="523"/>
      <c r="BJ82" s="523"/>
      <c r="BK82" s="523"/>
      <c r="BL82" s="523"/>
      <c r="BM82" s="523"/>
      <c r="BN82" s="523"/>
      <c r="BO82" s="523"/>
      <c r="BP82" s="523"/>
      <c r="BQ82" s="523"/>
      <c r="BR82" s="523"/>
      <c r="BS82" s="523"/>
      <c r="BT82" s="523"/>
      <c r="BU82" s="523"/>
      <c r="BV82" s="523"/>
      <c r="BW82" s="523"/>
      <c r="BX82" s="523"/>
      <c r="BY82" s="523"/>
      <c r="BZ82" s="523"/>
      <c r="CA82" s="523"/>
      <c r="CB82" s="523"/>
      <c r="CC82" s="523"/>
      <c r="CD82" s="523"/>
      <c r="CE82" s="523"/>
      <c r="CF82" s="523"/>
      <c r="CG82" s="523"/>
      <c r="CH82" s="523"/>
      <c r="CI82" s="523"/>
      <c r="CJ82" s="523"/>
      <c r="CK82" s="523"/>
      <c r="CL82" s="523"/>
      <c r="CM82" s="523"/>
      <c r="CN82" s="523"/>
      <c r="CO82" s="523"/>
      <c r="CP82" s="523"/>
      <c r="CQ82" s="523"/>
      <c r="CR82" s="523"/>
      <c r="CS82" s="523"/>
      <c r="CT82" s="523"/>
      <c r="CU82" s="523"/>
      <c r="CV82" s="523"/>
      <c r="CW82" s="523"/>
      <c r="CX82" s="523"/>
      <c r="CY82" s="523"/>
      <c r="CZ82" s="523"/>
      <c r="DA82" s="523"/>
      <c r="DB82" s="523"/>
      <c r="DC82" s="523"/>
      <c r="DD82" s="523"/>
      <c r="DE82" s="523"/>
      <c r="DF82" s="523"/>
      <c r="DG82" s="523"/>
      <c r="DH82" s="523"/>
      <c r="DI82" s="523"/>
      <c r="DJ82" s="523"/>
      <c r="DK82" s="523"/>
      <c r="DL82" s="523"/>
      <c r="DM82" s="523"/>
      <c r="DN82" s="523"/>
      <c r="DO82" s="523"/>
      <c r="DP82" s="523"/>
      <c r="DQ82" s="523"/>
      <c r="DR82" s="523"/>
      <c r="DS82" s="523"/>
      <c r="DT82" s="523"/>
      <c r="DU82" s="523"/>
      <c r="DV82" s="523"/>
      <c r="DW82" s="523"/>
      <c r="DX82" s="523"/>
      <c r="DY82" s="523"/>
      <c r="DZ82" s="523"/>
      <c r="EA82" s="523"/>
      <c r="EB82" s="523"/>
      <c r="EC82" s="523"/>
      <c r="ED82" s="523"/>
      <c r="EE82" s="523"/>
      <c r="EF82" s="523"/>
      <c r="EG82" s="523"/>
      <c r="EH82" s="523"/>
      <c r="EI82" s="523"/>
      <c r="EJ82" s="523"/>
      <c r="EK82" s="523"/>
      <c r="EL82" s="523"/>
      <c r="EM82" s="523"/>
      <c r="EN82" s="523"/>
      <c r="EO82" s="523"/>
      <c r="EP82" s="523"/>
      <c r="EQ82" s="523"/>
      <c r="ER82" s="523"/>
      <c r="ES82" s="523"/>
      <c r="ET82" s="523"/>
      <c r="EU82" s="523"/>
      <c r="EV82" s="523"/>
      <c r="EW82" s="523"/>
      <c r="EX82" s="523"/>
      <c r="EY82" s="523"/>
      <c r="EZ82" s="523"/>
      <c r="FA82" s="523"/>
      <c r="FB82" s="523"/>
      <c r="FC82" s="523"/>
      <c r="FD82" s="523"/>
      <c r="FE82" s="523"/>
      <c r="FF82" s="523"/>
      <c r="FG82" s="523"/>
      <c r="FH82" s="523"/>
      <c r="FI82" s="523"/>
      <c r="FJ82" s="523"/>
      <c r="FK82" s="523"/>
      <c r="FL82" s="523"/>
      <c r="FM82" s="523"/>
      <c r="FN82" s="523"/>
      <c r="FO82" s="523"/>
      <c r="FP82" s="523"/>
      <c r="FQ82" s="523"/>
      <c r="FR82" s="523"/>
      <c r="FS82" s="523"/>
      <c r="FT82" s="523"/>
      <c r="FU82" s="523"/>
      <c r="FV82" s="523"/>
      <c r="FW82" s="523"/>
      <c r="FX82" s="523"/>
      <c r="FY82" s="523"/>
      <c r="FZ82" s="523"/>
      <c r="GA82" s="523"/>
      <c r="GB82" s="523"/>
      <c r="GC82" s="523"/>
      <c r="GD82" s="523"/>
      <c r="GE82" s="523"/>
      <c r="GF82" s="523"/>
      <c r="GG82" s="523"/>
      <c r="GH82" s="523"/>
      <c r="GI82" s="523"/>
      <c r="GJ82" s="523"/>
      <c r="GK82" s="523"/>
      <c r="GL82" s="523"/>
      <c r="GM82" s="523"/>
      <c r="GN82" s="523"/>
      <c r="GO82" s="523"/>
      <c r="GP82" s="523"/>
      <c r="GQ82" s="523"/>
      <c r="GR82" s="523"/>
      <c r="GS82" s="523"/>
      <c r="GT82" s="523"/>
      <c r="GU82" s="523"/>
      <c r="GV82" s="523"/>
      <c r="GW82" s="523"/>
      <c r="GX82" s="523"/>
      <c r="GY82" s="523"/>
      <c r="GZ82" s="523"/>
      <c r="HA82" s="523"/>
      <c r="HB82" s="523"/>
      <c r="HC82" s="523"/>
      <c r="HD82" s="523"/>
      <c r="HE82" s="523"/>
      <c r="HF82" s="523"/>
      <c r="HG82" s="523"/>
      <c r="HH82" s="523"/>
      <c r="HI82" s="523"/>
      <c r="HJ82" s="523"/>
      <c r="HK82" s="523"/>
      <c r="HL82" s="523"/>
      <c r="HM82" s="523"/>
      <c r="HN82" s="523"/>
      <c r="HO82" s="523"/>
      <c r="HP82" s="523"/>
      <c r="HQ82" s="523"/>
      <c r="HR82" s="523"/>
      <c r="HS82" s="523"/>
      <c r="HT82" s="523"/>
      <c r="HU82" s="523"/>
      <c r="HV82" s="523"/>
      <c r="HW82" s="523"/>
      <c r="HX82" s="523"/>
      <c r="HY82" s="523"/>
      <c r="HZ82" s="523"/>
      <c r="IA82" s="523"/>
      <c r="IB82" s="523"/>
      <c r="IC82" s="523"/>
      <c r="ID82" s="523"/>
      <c r="IE82" s="523"/>
      <c r="IF82" s="523"/>
      <c r="IG82" s="523"/>
      <c r="IH82" s="523"/>
      <c r="II82" s="523"/>
      <c r="IJ82" s="523"/>
      <c r="IK82" s="523"/>
      <c r="IL82" s="523"/>
      <c r="IM82" s="523"/>
      <c r="IN82" s="523"/>
      <c r="IO82" s="523"/>
      <c r="IP82" s="523"/>
      <c r="IQ82" s="523"/>
      <c r="IR82" s="527"/>
      <c r="IS82" s="527"/>
      <c r="IT82" s="527"/>
      <c r="IU82" s="527"/>
      <c r="IV82" s="527"/>
      <c r="IW82" s="527"/>
    </row>
    <row r="83" customFormat="false" ht="12" hidden="false" customHeight="true" outlineLevel="0" collapsed="false">
      <c r="A83" s="426"/>
      <c r="B83" s="540"/>
      <c r="C83" s="540"/>
      <c r="D83" s="541"/>
      <c r="E83" s="541"/>
      <c r="F83" s="541"/>
      <c r="G83" s="541"/>
      <c r="H83" s="541"/>
      <c r="I83" s="541"/>
      <c r="J83" s="541"/>
      <c r="K83" s="541"/>
      <c r="L83" s="541"/>
      <c r="M83" s="541"/>
      <c r="N83" s="541"/>
      <c r="O83" s="541"/>
      <c r="P83" s="541"/>
      <c r="Q83" s="541"/>
      <c r="R83" s="541"/>
      <c r="S83" s="541"/>
      <c r="T83" s="541"/>
      <c r="U83" s="541"/>
      <c r="V83" s="541"/>
      <c r="W83" s="541"/>
      <c r="X83" s="541"/>
      <c r="Y83" s="541"/>
      <c r="Z83" s="522"/>
      <c r="AA83" s="523"/>
      <c r="AB83" s="523"/>
      <c r="AC83" s="523"/>
      <c r="AD83" s="523"/>
      <c r="AE83" s="523"/>
      <c r="AF83" s="523"/>
      <c r="AG83" s="523"/>
      <c r="AH83" s="523"/>
      <c r="AI83" s="523"/>
      <c r="AJ83" s="523"/>
      <c r="AK83" s="523"/>
      <c r="AL83" s="523"/>
      <c r="AM83" s="523"/>
      <c r="AN83" s="523"/>
      <c r="AO83" s="523"/>
      <c r="AP83" s="523"/>
      <c r="AQ83" s="523"/>
      <c r="AR83" s="523"/>
      <c r="AS83" s="523"/>
      <c r="AT83" s="523"/>
      <c r="AU83" s="523"/>
      <c r="AV83" s="523"/>
      <c r="AW83" s="523"/>
      <c r="AX83" s="523"/>
      <c r="AY83" s="523"/>
      <c r="AZ83" s="523"/>
      <c r="BA83" s="523"/>
      <c r="BB83" s="523"/>
      <c r="BC83" s="523"/>
      <c r="BD83" s="523"/>
      <c r="BE83" s="523"/>
      <c r="BF83" s="523"/>
      <c r="BG83" s="523"/>
      <c r="BH83" s="523"/>
      <c r="BI83" s="523"/>
      <c r="BJ83" s="523"/>
      <c r="BK83" s="523"/>
      <c r="BL83" s="523"/>
      <c r="BM83" s="523"/>
      <c r="BN83" s="523"/>
      <c r="BO83" s="523"/>
      <c r="BP83" s="523"/>
      <c r="BQ83" s="523"/>
      <c r="BR83" s="523"/>
      <c r="BS83" s="523"/>
      <c r="BT83" s="523"/>
      <c r="BU83" s="523"/>
      <c r="BV83" s="523"/>
      <c r="BW83" s="523"/>
      <c r="BX83" s="523"/>
      <c r="BY83" s="523"/>
      <c r="BZ83" s="523"/>
      <c r="CA83" s="523"/>
      <c r="CB83" s="523"/>
      <c r="CC83" s="523"/>
      <c r="CD83" s="523"/>
      <c r="CE83" s="523"/>
      <c r="CF83" s="523"/>
      <c r="CG83" s="523"/>
      <c r="CH83" s="523"/>
      <c r="CI83" s="523"/>
      <c r="CJ83" s="523"/>
      <c r="CK83" s="523"/>
      <c r="CL83" s="523"/>
      <c r="CM83" s="523"/>
      <c r="CN83" s="523"/>
      <c r="CO83" s="523"/>
      <c r="CP83" s="523"/>
      <c r="CQ83" s="523"/>
      <c r="CR83" s="523"/>
      <c r="CS83" s="523"/>
      <c r="CT83" s="523"/>
      <c r="CU83" s="523"/>
      <c r="CV83" s="523"/>
      <c r="CW83" s="523"/>
      <c r="CX83" s="523"/>
      <c r="CY83" s="523"/>
      <c r="CZ83" s="523"/>
      <c r="DA83" s="523"/>
      <c r="DB83" s="523"/>
      <c r="DC83" s="523"/>
      <c r="DD83" s="523"/>
      <c r="DE83" s="523"/>
      <c r="DF83" s="523"/>
      <c r="DG83" s="523"/>
      <c r="DH83" s="523"/>
      <c r="DI83" s="523"/>
      <c r="DJ83" s="523"/>
      <c r="DK83" s="523"/>
      <c r="DL83" s="523"/>
      <c r="DM83" s="523"/>
      <c r="DN83" s="523"/>
      <c r="DO83" s="523"/>
      <c r="DP83" s="523"/>
      <c r="DQ83" s="523"/>
      <c r="DR83" s="523"/>
      <c r="DS83" s="523"/>
      <c r="DT83" s="523"/>
      <c r="DU83" s="523"/>
      <c r="DV83" s="523"/>
      <c r="DW83" s="523"/>
      <c r="DX83" s="523"/>
      <c r="DY83" s="523"/>
      <c r="DZ83" s="523"/>
      <c r="EA83" s="523"/>
      <c r="EB83" s="523"/>
      <c r="EC83" s="523"/>
      <c r="ED83" s="523"/>
      <c r="EE83" s="523"/>
      <c r="EF83" s="523"/>
      <c r="EG83" s="523"/>
      <c r="EH83" s="523"/>
      <c r="EI83" s="523"/>
      <c r="EJ83" s="523"/>
      <c r="EK83" s="523"/>
      <c r="EL83" s="523"/>
      <c r="EM83" s="523"/>
      <c r="EN83" s="523"/>
      <c r="EO83" s="523"/>
      <c r="EP83" s="523"/>
      <c r="EQ83" s="523"/>
      <c r="ER83" s="523"/>
      <c r="ES83" s="523"/>
      <c r="ET83" s="523"/>
      <c r="EU83" s="523"/>
      <c r="EV83" s="523"/>
      <c r="EW83" s="523"/>
      <c r="EX83" s="523"/>
      <c r="EY83" s="523"/>
      <c r="EZ83" s="523"/>
      <c r="FA83" s="523"/>
      <c r="FB83" s="523"/>
      <c r="FC83" s="523"/>
      <c r="FD83" s="523"/>
      <c r="FE83" s="523"/>
      <c r="FF83" s="523"/>
      <c r="FG83" s="523"/>
      <c r="FH83" s="523"/>
      <c r="FI83" s="523"/>
      <c r="FJ83" s="523"/>
      <c r="FK83" s="523"/>
      <c r="FL83" s="523"/>
      <c r="FM83" s="523"/>
      <c r="FN83" s="523"/>
      <c r="FO83" s="523"/>
      <c r="FP83" s="523"/>
      <c r="FQ83" s="523"/>
      <c r="FR83" s="523"/>
      <c r="FS83" s="523"/>
      <c r="FT83" s="523"/>
      <c r="FU83" s="523"/>
      <c r="FV83" s="523"/>
      <c r="FW83" s="523"/>
      <c r="FX83" s="523"/>
      <c r="FY83" s="523"/>
      <c r="FZ83" s="523"/>
      <c r="GA83" s="523"/>
      <c r="GB83" s="523"/>
      <c r="GC83" s="523"/>
      <c r="GD83" s="523"/>
      <c r="GE83" s="523"/>
      <c r="GF83" s="523"/>
      <c r="GG83" s="523"/>
      <c r="GH83" s="523"/>
      <c r="GI83" s="523"/>
      <c r="GJ83" s="523"/>
      <c r="GK83" s="523"/>
      <c r="GL83" s="523"/>
      <c r="GM83" s="523"/>
      <c r="GN83" s="523"/>
      <c r="GO83" s="523"/>
      <c r="GP83" s="523"/>
      <c r="GQ83" s="523"/>
      <c r="GR83" s="523"/>
      <c r="GS83" s="523"/>
      <c r="GT83" s="523"/>
      <c r="GU83" s="523"/>
      <c r="GV83" s="523"/>
      <c r="GW83" s="523"/>
      <c r="GX83" s="523"/>
      <c r="GY83" s="523"/>
      <c r="GZ83" s="523"/>
      <c r="HA83" s="523"/>
      <c r="HB83" s="523"/>
      <c r="HC83" s="523"/>
      <c r="HD83" s="523"/>
      <c r="HE83" s="523"/>
      <c r="HF83" s="523"/>
      <c r="HG83" s="523"/>
      <c r="HH83" s="523"/>
      <c r="HI83" s="523"/>
      <c r="HJ83" s="523"/>
      <c r="HK83" s="523"/>
      <c r="HL83" s="523"/>
      <c r="HM83" s="523"/>
      <c r="HN83" s="523"/>
      <c r="HO83" s="523"/>
      <c r="HP83" s="523"/>
      <c r="HQ83" s="523"/>
      <c r="HR83" s="523"/>
      <c r="HS83" s="523"/>
      <c r="HT83" s="523"/>
      <c r="HU83" s="523"/>
      <c r="HV83" s="523"/>
      <c r="HW83" s="523"/>
      <c r="HX83" s="523"/>
      <c r="HY83" s="523"/>
      <c r="HZ83" s="523"/>
      <c r="IA83" s="523"/>
      <c r="IB83" s="523"/>
      <c r="IC83" s="523"/>
      <c r="ID83" s="523"/>
      <c r="IE83" s="523"/>
      <c r="IF83" s="523"/>
      <c r="IG83" s="523"/>
      <c r="IH83" s="523"/>
      <c r="II83" s="523"/>
      <c r="IJ83" s="523"/>
      <c r="IK83" s="523"/>
      <c r="IL83" s="523"/>
      <c r="IM83" s="523"/>
      <c r="IN83" s="523"/>
      <c r="IO83" s="523"/>
      <c r="IP83" s="523"/>
      <c r="IQ83" s="523"/>
      <c r="IR83" s="527"/>
      <c r="IS83" s="527"/>
      <c r="IT83" s="527"/>
      <c r="IU83" s="527"/>
      <c r="IV83" s="527"/>
      <c r="IW83" s="527"/>
    </row>
    <row r="84" customFormat="false" ht="12.75" hidden="false" customHeight="false" outlineLevel="1" collapsed="false">
      <c r="A84" s="399" t="s">
        <v>250</v>
      </c>
      <c r="B84" s="26" t="e">
        <f aca="false">B40-B12</f>
        <v>#VALUE!</v>
      </c>
      <c r="C84" s="26" t="e">
        <f aca="false">C40-C12</f>
        <v>#VALUE!</v>
      </c>
      <c r="D84" s="26" t="e">
        <f aca="false">D40-D12</f>
        <v>#VALUE!</v>
      </c>
      <c r="E84" s="26" t="e">
        <f aca="false">E40</f>
        <v>#VALUE!</v>
      </c>
      <c r="F84" s="26" t="e">
        <f aca="false">F40</f>
        <v>#VALUE!</v>
      </c>
      <c r="G84" s="26" t="e">
        <f aca="false">G40</f>
        <v>#VALUE!</v>
      </c>
      <c r="H84" s="26" t="e">
        <f aca="false">H40</f>
        <v>#VALUE!</v>
      </c>
      <c r="I84" s="26" t="e">
        <f aca="false">I40</f>
        <v>#VALUE!</v>
      </c>
      <c r="J84" s="26" t="e">
        <f aca="false">J40</f>
        <v>#VALUE!</v>
      </c>
      <c r="K84" s="26" t="e">
        <f aca="false">K40</f>
        <v>#VALUE!</v>
      </c>
      <c r="L84" s="26" t="e">
        <f aca="false">L40</f>
        <v>#VALUE!</v>
      </c>
      <c r="M84" s="26" t="e">
        <f aca="false">M40</f>
        <v>#VALUE!</v>
      </c>
      <c r="N84" s="26" t="e">
        <f aca="false">N40</f>
        <v>#VALUE!</v>
      </c>
      <c r="O84" s="26" t="e">
        <f aca="false">O40</f>
        <v>#VALUE!</v>
      </c>
      <c r="P84" s="26" t="e">
        <f aca="false">P40</f>
        <v>#VALUE!</v>
      </c>
      <c r="Q84" s="26" t="e">
        <f aca="false">Q40</f>
        <v>#VALUE!</v>
      </c>
      <c r="R84" s="26" t="e">
        <f aca="false">R40</f>
        <v>#VALUE!</v>
      </c>
      <c r="S84" s="26" t="e">
        <f aca="false">S40</f>
        <v>#VALUE!</v>
      </c>
      <c r="T84" s="26" t="e">
        <f aca="false">T40</f>
        <v>#VALUE!</v>
      </c>
      <c r="U84" s="26" t="e">
        <f aca="false">U40</f>
        <v>#VALUE!</v>
      </c>
      <c r="W84" s="459" t="e">
        <f aca="false">SUM(B84:U84)</f>
        <v>#VALUE!</v>
      </c>
    </row>
    <row r="85" customFormat="false" ht="12.75" hidden="false" customHeight="false" outlineLevel="1" collapsed="false">
      <c r="A85" s="399" t="s">
        <v>221</v>
      </c>
      <c r="B85" s="26" t="e">
        <f aca="false">B34</f>
        <v>#VALUE!</v>
      </c>
      <c r="C85" s="26" t="e">
        <f aca="false">C34</f>
        <v>#VALUE!</v>
      </c>
      <c r="D85" s="26" t="e">
        <f aca="false">D34</f>
        <v>#VALUE!</v>
      </c>
      <c r="E85" s="26" t="e">
        <f aca="false">E34</f>
        <v>#VALUE!</v>
      </c>
      <c r="F85" s="26" t="e">
        <f aca="false">F34</f>
        <v>#VALUE!</v>
      </c>
      <c r="G85" s="26" t="e">
        <f aca="false">G34</f>
        <v>#VALUE!</v>
      </c>
      <c r="H85" s="26" t="e">
        <f aca="false">H34</f>
        <v>#VALUE!</v>
      </c>
      <c r="I85" s="26" t="e">
        <f aca="false">I34</f>
        <v>#VALUE!</v>
      </c>
      <c r="J85" s="26" t="e">
        <f aca="false">J34</f>
        <v>#VALUE!</v>
      </c>
      <c r="K85" s="26" t="e">
        <f aca="false">K34</f>
        <v>#VALUE!</v>
      </c>
      <c r="L85" s="26" t="e">
        <f aca="false">L34</f>
        <v>#VALUE!</v>
      </c>
      <c r="M85" s="26" t="e">
        <f aca="false">M34</f>
        <v>#VALUE!</v>
      </c>
      <c r="N85" s="26" t="e">
        <f aca="false">N34</f>
        <v>#VALUE!</v>
      </c>
      <c r="O85" s="26" t="e">
        <f aca="false">O34</f>
        <v>#VALUE!</v>
      </c>
      <c r="P85" s="26" t="e">
        <f aca="false">P34</f>
        <v>#VALUE!</v>
      </c>
      <c r="Q85" s="26" t="e">
        <f aca="false">Q34</f>
        <v>#VALUE!</v>
      </c>
      <c r="R85" s="26" t="e">
        <f aca="false">R34</f>
        <v>#VALUE!</v>
      </c>
      <c r="S85" s="26" t="e">
        <f aca="false">S34</f>
        <v>#VALUE!</v>
      </c>
      <c r="T85" s="26" t="e">
        <f aca="false">T34</f>
        <v>#VALUE!</v>
      </c>
      <c r="U85" s="26" t="e">
        <f aca="false">U34</f>
        <v>#VALUE!</v>
      </c>
      <c r="W85" s="459" t="e">
        <f aca="false">SUM(B85:U85)</f>
        <v>#VALUE!</v>
      </c>
    </row>
    <row r="86" customFormat="false" ht="15" hidden="false" customHeight="false" outlineLevel="1" collapsed="false">
      <c r="A86" s="399" t="s">
        <v>251</v>
      </c>
      <c r="B86" s="322" t="e">
        <f aca="false">-Depreciation!C99</f>
        <v>#VALUE!</v>
      </c>
      <c r="C86" s="322" t="e">
        <f aca="false">-Depreciation!D99</f>
        <v>#VALUE!</v>
      </c>
      <c r="D86" s="322" t="e">
        <f aca="false">-Depreciation!E99</f>
        <v>#VALUE!</v>
      </c>
      <c r="E86" s="322" t="e">
        <f aca="false">-Depreciation!F99</f>
        <v>#VALUE!</v>
      </c>
      <c r="F86" s="322" t="e">
        <f aca="false">-Depreciation!G99</f>
        <v>#VALUE!</v>
      </c>
      <c r="G86" s="322" t="e">
        <f aca="false">-Depreciation!H99</f>
        <v>#VALUE!</v>
      </c>
      <c r="H86" s="322" t="e">
        <f aca="false">-Depreciation!I99</f>
        <v>#VALUE!</v>
      </c>
      <c r="I86" s="322" t="e">
        <f aca="false">-Depreciation!J99</f>
        <v>#VALUE!</v>
      </c>
      <c r="J86" s="322" t="e">
        <f aca="false">-Depreciation!K99</f>
        <v>#VALUE!</v>
      </c>
      <c r="K86" s="322" t="e">
        <f aca="false">-Depreciation!L99</f>
        <v>#VALUE!</v>
      </c>
      <c r="L86" s="322" t="e">
        <f aca="false">-Depreciation!M99</f>
        <v>#VALUE!</v>
      </c>
      <c r="M86" s="322" t="e">
        <f aca="false">-Depreciation!N99</f>
        <v>#VALUE!</v>
      </c>
      <c r="N86" s="322" t="e">
        <f aca="false">-Depreciation!O99</f>
        <v>#VALUE!</v>
      </c>
      <c r="O86" s="322" t="e">
        <f aca="false">-Depreciation!P99</f>
        <v>#VALUE!</v>
      </c>
      <c r="P86" s="322" t="e">
        <f aca="false">-Depreciation!Q99</f>
        <v>#VALUE!</v>
      </c>
      <c r="Q86" s="322" t="e">
        <f aca="false">-Depreciation!R99</f>
        <v>#VALUE!</v>
      </c>
      <c r="R86" s="322" t="e">
        <f aca="false">-Depreciation!S99</f>
        <v>#VALUE!</v>
      </c>
      <c r="S86" s="322" t="e">
        <f aca="false">-Depreciation!T99</f>
        <v>#VALUE!</v>
      </c>
      <c r="T86" s="322" t="e">
        <f aca="false">-Depreciation!U99</f>
        <v>#VALUE!</v>
      </c>
      <c r="U86" s="322" t="e">
        <f aca="false">-Depreciation!V99</f>
        <v>#VALUE!</v>
      </c>
      <c r="W86" s="467" t="e">
        <f aca="false">SUM(B86:U86)</f>
        <v>#VALUE!</v>
      </c>
    </row>
    <row r="87" customFormat="false" ht="12.75" hidden="false" customHeight="false" outlineLevel="1" collapsed="false">
      <c r="A87" s="432" t="s">
        <v>252</v>
      </c>
      <c r="B87" s="26" t="e">
        <f aca="false">SUM(B84:B86)</f>
        <v>#VALUE!</v>
      </c>
      <c r="C87" s="26" t="e">
        <f aca="false">SUM(C84:C86)</f>
        <v>#VALUE!</v>
      </c>
      <c r="D87" s="26" t="e">
        <f aca="false">SUM(D84:D86)</f>
        <v>#VALUE!</v>
      </c>
      <c r="E87" s="26" t="e">
        <f aca="false">SUM(E84:E86)</f>
        <v>#VALUE!</v>
      </c>
      <c r="F87" s="26" t="e">
        <f aca="false">SUM(F84:F86)</f>
        <v>#VALUE!</v>
      </c>
      <c r="G87" s="26" t="e">
        <f aca="false">SUM(G84:G86)</f>
        <v>#VALUE!</v>
      </c>
      <c r="H87" s="26" t="e">
        <f aca="false">SUM(H84:H86)</f>
        <v>#VALUE!</v>
      </c>
      <c r="I87" s="26" t="e">
        <f aca="false">SUM(I84:I86)</f>
        <v>#VALUE!</v>
      </c>
      <c r="J87" s="26" t="e">
        <f aca="false">SUM(J84:J86)</f>
        <v>#VALUE!</v>
      </c>
      <c r="K87" s="26" t="e">
        <f aca="false">SUM(K84:K86)</f>
        <v>#VALUE!</v>
      </c>
      <c r="L87" s="26" t="e">
        <f aca="false">SUM(L84:L86)</f>
        <v>#VALUE!</v>
      </c>
      <c r="M87" s="26" t="e">
        <f aca="false">SUM(M84:M86)</f>
        <v>#VALUE!</v>
      </c>
      <c r="N87" s="26" t="e">
        <f aca="false">SUM(N84:N86)</f>
        <v>#VALUE!</v>
      </c>
      <c r="O87" s="26" t="e">
        <f aca="false">SUM(O84:O86)</f>
        <v>#VALUE!</v>
      </c>
      <c r="P87" s="26" t="e">
        <f aca="false">SUM(P84:P86)</f>
        <v>#VALUE!</v>
      </c>
      <c r="Q87" s="26" t="e">
        <f aca="false">SUM(Q84:Q86)</f>
        <v>#VALUE!</v>
      </c>
      <c r="R87" s="26" t="e">
        <f aca="false">SUM(R84:R86)</f>
        <v>#VALUE!</v>
      </c>
      <c r="S87" s="26" t="e">
        <f aca="false">SUM(S84:S86)</f>
        <v>#VALUE!</v>
      </c>
      <c r="T87" s="26" t="e">
        <f aca="false">SUM(T84:T86)</f>
        <v>#VALUE!</v>
      </c>
      <c r="U87" s="26" t="e">
        <f aca="false">SUM(U84:U86)</f>
        <v>#VALUE!</v>
      </c>
      <c r="W87" s="459" t="e">
        <f aca="false">SUM(B87:U87)</f>
        <v>#VALUE!</v>
      </c>
    </row>
    <row r="88" customFormat="false" ht="12.75" hidden="false" customHeight="false" outlineLevel="1" collapsed="false">
      <c r="A88" s="399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</row>
    <row r="89" customFormat="false" ht="12.75" hidden="false" customHeight="false" outlineLevel="1" collapsed="false">
      <c r="A89" s="399" t="s">
        <v>93</v>
      </c>
      <c r="B89" s="468" t="n">
        <f aca="false">Assumptions!$I$39</f>
        <v>0.0718</v>
      </c>
      <c r="C89" s="468" t="n">
        <f aca="false">Assumptions!$I$39</f>
        <v>0.0718</v>
      </c>
      <c r="D89" s="468" t="n">
        <f aca="false">Assumptions!$I$39</f>
        <v>0.0718</v>
      </c>
      <c r="E89" s="468" t="n">
        <f aca="false">Assumptions!$I$39</f>
        <v>0.0718</v>
      </c>
      <c r="F89" s="468" t="n">
        <f aca="false">Assumptions!$I$39</f>
        <v>0.0718</v>
      </c>
      <c r="G89" s="468" t="n">
        <f aca="false">Assumptions!$I$39</f>
        <v>0.0718</v>
      </c>
      <c r="H89" s="468" t="n">
        <f aca="false">Assumptions!$I$39</f>
        <v>0.0718</v>
      </c>
      <c r="I89" s="468" t="n">
        <f aca="false">Assumptions!$I$39</f>
        <v>0.0718</v>
      </c>
      <c r="J89" s="468" t="n">
        <f aca="false">Assumptions!$I$39</f>
        <v>0.0718</v>
      </c>
      <c r="K89" s="468" t="n">
        <f aca="false">Assumptions!$I$39</f>
        <v>0.0718</v>
      </c>
      <c r="L89" s="468" t="n">
        <f aca="false">Assumptions!$I$39</f>
        <v>0.0718</v>
      </c>
      <c r="M89" s="468" t="n">
        <f aca="false">Assumptions!$I$39</f>
        <v>0.0718</v>
      </c>
      <c r="N89" s="468" t="n">
        <f aca="false">Assumptions!$I$39</f>
        <v>0.0718</v>
      </c>
      <c r="O89" s="468" t="n">
        <f aca="false">Assumptions!$I$39</f>
        <v>0.0718</v>
      </c>
      <c r="P89" s="468" t="n">
        <f aca="false">Assumptions!$I$39</f>
        <v>0.0718</v>
      </c>
      <c r="Q89" s="468" t="n">
        <f aca="false">Assumptions!$I$39</f>
        <v>0.0718</v>
      </c>
      <c r="R89" s="468" t="n">
        <f aca="false">Assumptions!$I$39</f>
        <v>0.0718</v>
      </c>
      <c r="S89" s="468" t="n">
        <f aca="false">Assumptions!$I$39</f>
        <v>0.0718</v>
      </c>
      <c r="T89" s="468" t="n">
        <f aca="false">Assumptions!$I$39</f>
        <v>0.0718</v>
      </c>
      <c r="U89" s="468" t="n">
        <f aca="false">Assumptions!$I$39</f>
        <v>0.0718</v>
      </c>
    </row>
    <row r="90" customFormat="false" ht="12.75" hidden="false" customHeight="false" outlineLevel="1" collapsed="false">
      <c r="A90" s="399" t="s">
        <v>253</v>
      </c>
      <c r="B90" s="26" t="e">
        <f aca="false">B87*B89</f>
        <v>#VALUE!</v>
      </c>
      <c r="C90" s="26" t="e">
        <f aca="false">C87*C89</f>
        <v>#VALUE!</v>
      </c>
      <c r="D90" s="26" t="e">
        <f aca="false">D87*D89</f>
        <v>#VALUE!</v>
      </c>
      <c r="E90" s="26" t="e">
        <f aca="false">E87*E89</f>
        <v>#VALUE!</v>
      </c>
      <c r="F90" s="26" t="e">
        <f aca="false">F87*F89</f>
        <v>#VALUE!</v>
      </c>
      <c r="G90" s="26" t="e">
        <f aca="false">G87*G89</f>
        <v>#VALUE!</v>
      </c>
      <c r="H90" s="26" t="e">
        <f aca="false">H87*H89</f>
        <v>#VALUE!</v>
      </c>
      <c r="I90" s="26" t="e">
        <f aca="false">I87*I89</f>
        <v>#VALUE!</v>
      </c>
      <c r="J90" s="26" t="e">
        <f aca="false">J87*J89</f>
        <v>#VALUE!</v>
      </c>
      <c r="K90" s="26" t="e">
        <f aca="false">K87*K89</f>
        <v>#VALUE!</v>
      </c>
      <c r="L90" s="26" t="e">
        <f aca="false">L87*L89</f>
        <v>#VALUE!</v>
      </c>
      <c r="M90" s="26" t="e">
        <f aca="false">M87*M89</f>
        <v>#VALUE!</v>
      </c>
      <c r="N90" s="26" t="e">
        <f aca="false">N87*N89</f>
        <v>#VALUE!</v>
      </c>
      <c r="O90" s="26" t="e">
        <f aca="false">O87*O89</f>
        <v>#VALUE!</v>
      </c>
      <c r="P90" s="26" t="e">
        <f aca="false">P87*P89</f>
        <v>#VALUE!</v>
      </c>
      <c r="Q90" s="26" t="e">
        <f aca="false">Q87*Q89</f>
        <v>#VALUE!</v>
      </c>
      <c r="R90" s="26" t="e">
        <f aca="false">R87*R89</f>
        <v>#VALUE!</v>
      </c>
      <c r="S90" s="26" t="e">
        <f aca="false">S87*S89</f>
        <v>#VALUE!</v>
      </c>
      <c r="T90" s="26" t="e">
        <f aca="false">T87*T89</f>
        <v>#VALUE!</v>
      </c>
      <c r="U90" s="26" t="e">
        <f aca="false">U87*U89</f>
        <v>#VALUE!</v>
      </c>
    </row>
    <row r="91" customFormat="false" ht="12.75" hidden="false" customHeight="false" outlineLevel="1" collapsed="false">
      <c r="A91" s="399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</row>
    <row r="92" customFormat="false" ht="12.75" hidden="false" customHeight="false" outlineLevel="1" collapsed="false">
      <c r="A92" s="399" t="s">
        <v>254</v>
      </c>
      <c r="B92" s="26" t="n">
        <v>0</v>
      </c>
      <c r="C92" s="26" t="e">
        <f aca="false">B96</f>
        <v>#VALUE!</v>
      </c>
      <c r="D92" s="26" t="e">
        <f aca="false">C96</f>
        <v>#VALUE!</v>
      </c>
      <c r="E92" s="26" t="e">
        <f aca="false">D96</f>
        <v>#VALUE!</v>
      </c>
      <c r="F92" s="26" t="e">
        <f aca="false">E96</f>
        <v>#VALUE!</v>
      </c>
      <c r="G92" s="26" t="e">
        <f aca="false">F96</f>
        <v>#VALUE!</v>
      </c>
      <c r="H92" s="26" t="e">
        <f aca="false">G96</f>
        <v>#VALUE!</v>
      </c>
      <c r="I92" s="26" t="e">
        <f aca="false">H96</f>
        <v>#VALUE!</v>
      </c>
      <c r="J92" s="26" t="e">
        <f aca="false">I96</f>
        <v>#VALUE!</v>
      </c>
      <c r="K92" s="26" t="e">
        <f aca="false">J96</f>
        <v>#VALUE!</v>
      </c>
      <c r="L92" s="26" t="e">
        <f aca="false">K96</f>
        <v>#VALUE!</v>
      </c>
      <c r="M92" s="26" t="e">
        <f aca="false">L96</f>
        <v>#VALUE!</v>
      </c>
      <c r="N92" s="26" t="e">
        <f aca="false">M96</f>
        <v>#VALUE!</v>
      </c>
      <c r="O92" s="26" t="e">
        <f aca="false">N96</f>
        <v>#VALUE!</v>
      </c>
      <c r="P92" s="26" t="e">
        <f aca="false">O96</f>
        <v>#VALUE!</v>
      </c>
      <c r="Q92" s="26" t="e">
        <f aca="false">P96</f>
        <v>#VALUE!</v>
      </c>
      <c r="R92" s="26" t="n">
        <v>0</v>
      </c>
      <c r="S92" s="26" t="e">
        <f aca="false">R96</f>
        <v>#VALUE!</v>
      </c>
      <c r="T92" s="26" t="e">
        <f aca="false">S96</f>
        <v>#VALUE!</v>
      </c>
      <c r="U92" s="26" t="e">
        <f aca="false">T96</f>
        <v>#VALUE!</v>
      </c>
    </row>
    <row r="93" customFormat="false" ht="12.75" hidden="false" customHeight="false" outlineLevel="1" collapsed="false">
      <c r="A93" s="399" t="s">
        <v>255</v>
      </c>
      <c r="B93" s="26" t="e">
        <f aca="false">IF(B69&gt;2020,0,IF(B90&lt;0,-B90,0))</f>
        <v>#VALUE!</v>
      </c>
      <c r="C93" s="26" t="e">
        <f aca="false">IF(C69&gt;2020,0,IF(C90&lt;0,-C90,0))</f>
        <v>#VALUE!</v>
      </c>
      <c r="D93" s="26" t="e">
        <f aca="false">IF(D69&gt;2020,0,IF(D90&lt;0,-D90,0))</f>
        <v>#VALUE!</v>
      </c>
      <c r="E93" s="26" t="e">
        <f aca="false">IF(E69&gt;2020,0,IF(E90&lt;0,-E90,0))</f>
        <v>#VALUE!</v>
      </c>
      <c r="F93" s="26" t="e">
        <f aca="false">IF(F69&gt;2020,0,IF(F90&lt;0,-F90,0))</f>
        <v>#VALUE!</v>
      </c>
      <c r="G93" s="26" t="e">
        <f aca="false">IF(G69&gt;2020,0,IF(G90&lt;0,-G90,0))</f>
        <v>#VALUE!</v>
      </c>
      <c r="H93" s="26" t="e">
        <f aca="false">IF(H69&gt;2020,0,IF(H90&lt;0,-H90,0))</f>
        <v>#VALUE!</v>
      </c>
      <c r="I93" s="26" t="e">
        <f aca="false">IF(I69&gt;2020,0,IF(I90&lt;0,-I90,0))</f>
        <v>#VALUE!</v>
      </c>
      <c r="J93" s="26" t="e">
        <f aca="false">IF(J69&gt;2020,0,IF(J90&lt;0,-J90,0))</f>
        <v>#VALUE!</v>
      </c>
      <c r="K93" s="26" t="e">
        <f aca="false">IF(K69&gt;2020,0,IF(K90&lt;0,-K90,0))</f>
        <v>#VALUE!</v>
      </c>
      <c r="L93" s="26" t="e">
        <f aca="false">IF(L69&gt;2020,0,IF(L90&lt;0,-L90,0))</f>
        <v>#VALUE!</v>
      </c>
      <c r="M93" s="26" t="e">
        <f aca="false">IF(M69&gt;2020,0,IF(M90&lt;0,-M90,0))</f>
        <v>#VALUE!</v>
      </c>
      <c r="N93" s="26" t="e">
        <f aca="false">IF(N69&gt;2020,0,IF(N90&lt;0,-N90,0))</f>
        <v>#VALUE!</v>
      </c>
      <c r="O93" s="26" t="e">
        <f aca="false">IF(O69&gt;2020,0,IF(O90&lt;0,-O90,0))</f>
        <v>#VALUE!</v>
      </c>
      <c r="P93" s="26" t="e">
        <f aca="false">IF(P69&gt;2020,0,IF(P90&lt;0,-P90,0))</f>
        <v>#VALUE!</v>
      </c>
      <c r="Q93" s="26" t="e">
        <f aca="false">IF(Q69&gt;2020,0,IF(Q90&lt;0,-Q90,0))</f>
        <v>#VALUE!</v>
      </c>
      <c r="R93" s="26" t="e">
        <f aca="false">IF(R69&gt;2020,0,IF(R90&lt;0,-R90,0))</f>
        <v>#VALUE!</v>
      </c>
      <c r="S93" s="26" t="e">
        <f aca="false">IF(S69&gt;2020,0,IF(S90&lt;0,-S90,0))</f>
        <v>#VALUE!</v>
      </c>
      <c r="T93" s="26" t="e">
        <f aca="false">IF(T69&gt;2020,0,IF(T90&lt;0,-T90,0))</f>
        <v>#VALUE!</v>
      </c>
      <c r="U93" s="26" t="e">
        <f aca="false">IF(U69&gt;2020,0,IF(U90&lt;0,-U90,0))</f>
        <v>#VALUE!</v>
      </c>
    </row>
    <row r="94" customFormat="false" ht="12.75" hidden="false" customHeight="false" outlineLevel="1" collapsed="false">
      <c r="A94" s="399" t="s">
        <v>256</v>
      </c>
      <c r="B94" s="469" t="n">
        <v>0</v>
      </c>
      <c r="C94" s="469" t="n">
        <v>0</v>
      </c>
      <c r="D94" s="469" t="n">
        <v>0</v>
      </c>
      <c r="E94" s="469" t="n">
        <v>0</v>
      </c>
      <c r="F94" s="469" t="n">
        <v>0</v>
      </c>
      <c r="G94" s="469" t="n">
        <v>0</v>
      </c>
      <c r="H94" s="469" t="n">
        <v>0</v>
      </c>
      <c r="I94" s="469" t="n">
        <v>0</v>
      </c>
      <c r="J94" s="469" t="n">
        <v>0</v>
      </c>
      <c r="K94" s="469" t="n">
        <v>0</v>
      </c>
      <c r="L94" s="469" t="n">
        <v>0</v>
      </c>
      <c r="M94" s="469" t="n">
        <v>0</v>
      </c>
      <c r="N94" s="469" t="n">
        <v>0</v>
      </c>
      <c r="O94" s="469" t="n">
        <v>0</v>
      </c>
      <c r="P94" s="469" t="n">
        <v>0</v>
      </c>
      <c r="Q94" s="469" t="n">
        <v>0</v>
      </c>
      <c r="R94" s="469" t="n">
        <v>0</v>
      </c>
      <c r="S94" s="469" t="n">
        <v>0</v>
      </c>
      <c r="T94" s="26" t="e">
        <f aca="false">IF(L93&gt;(SUM(M95:S95)+SUM(L94:S94))*-1,L93-(SUM(L95:S95)+SUM(L94:S94))*-1,0)</f>
        <v>#VALUE!</v>
      </c>
      <c r="U94" s="26" t="e">
        <f aca="false">IF(M93&gt;(SUM(N95:T95)+SUM(M94:T94))*-1,M93-(SUM(M95:T95)+SUM(M94:T94))*-1,0)</f>
        <v>#VALUE!</v>
      </c>
    </row>
    <row r="95" customFormat="false" ht="12.75" hidden="false" customHeight="false" outlineLevel="1" collapsed="false">
      <c r="A95" s="33" t="s">
        <v>228</v>
      </c>
      <c r="B95" s="322" t="e">
        <f aca="false">IF(B90&lt;0,0,IF(B92&gt;B90,-B90,-B92))</f>
        <v>#VALUE!</v>
      </c>
      <c r="C95" s="322" t="e">
        <f aca="false">IF(C90&lt;0,0,IF(C92&gt;C90,-C90,-C92))</f>
        <v>#VALUE!</v>
      </c>
      <c r="D95" s="322" t="e">
        <f aca="false">IF(D90&lt;0,0,IF(D92&gt;D90,-D90,-D92))</f>
        <v>#VALUE!</v>
      </c>
      <c r="E95" s="322" t="e">
        <f aca="false">IF(E90&lt;0,0,IF(E92&gt;E90,-E90,-E92))</f>
        <v>#VALUE!</v>
      </c>
      <c r="F95" s="322" t="e">
        <f aca="false">IF(F90&lt;0,0,IF(F92&gt;F90,-F90,-F92))</f>
        <v>#VALUE!</v>
      </c>
      <c r="G95" s="322" t="e">
        <f aca="false">IF(G90&lt;0,0,IF(G92&gt;G90,-G90,-G92))</f>
        <v>#VALUE!</v>
      </c>
      <c r="H95" s="322" t="e">
        <f aca="false">IF(H90&lt;0,0,IF(H92&gt;H90,-H90,-H92))</f>
        <v>#VALUE!</v>
      </c>
      <c r="I95" s="322" t="e">
        <f aca="false">IF(I90&lt;0,0,IF(I92&gt;I90,-I90,-I92))</f>
        <v>#VALUE!</v>
      </c>
      <c r="J95" s="322" t="e">
        <f aca="false">IF(J90&lt;0,0,IF(J92&gt;J90,-J90,-J92))</f>
        <v>#VALUE!</v>
      </c>
      <c r="K95" s="322" t="e">
        <f aca="false">IF(K90&lt;0,0,IF(K92&gt;K90,-K90,-K92))</f>
        <v>#VALUE!</v>
      </c>
      <c r="L95" s="322" t="e">
        <f aca="false">IF(L90&lt;0,0,IF(L92&gt;L90,-L90,-L92))</f>
        <v>#VALUE!</v>
      </c>
      <c r="M95" s="322" t="e">
        <f aca="false">IF(M90&lt;0,0,IF(M92&gt;M90,-M90,-M92))</f>
        <v>#VALUE!</v>
      </c>
      <c r="N95" s="322" t="e">
        <f aca="false">IF(N90&lt;0,0,IF(N92&gt;N90,-N90,-N92))</f>
        <v>#VALUE!</v>
      </c>
      <c r="O95" s="322" t="e">
        <f aca="false">IF(O90&lt;0,0,IF(O92&gt;O90,-O90,-O92))</f>
        <v>#VALUE!</v>
      </c>
      <c r="P95" s="322" t="e">
        <f aca="false">IF(P90&lt;0,0,IF(P92&gt;P90,-P90,-P92))</f>
        <v>#VALUE!</v>
      </c>
      <c r="Q95" s="322" t="e">
        <f aca="false">IF(Q90&lt;0,0,IF(Q92&gt;Q90,-Q90,-Q92))</f>
        <v>#VALUE!</v>
      </c>
      <c r="R95" s="322" t="e">
        <f aca="false">IF(R90&lt;0,0,IF(R92&gt;R90,-R90,-R92))</f>
        <v>#VALUE!</v>
      </c>
      <c r="S95" s="322" t="e">
        <f aca="false">IF(S90&lt;0,0,IF(S92&gt;S90,-S90,-S92))</f>
        <v>#VALUE!</v>
      </c>
      <c r="T95" s="322" t="e">
        <f aca="false">IF(T90&lt;0,0,IF(T92&gt;T90,-T90,-T92))</f>
        <v>#VALUE!</v>
      </c>
      <c r="U95" s="322" t="e">
        <f aca="false">IF(U90&lt;0,0,IF(U92&gt;U90,-U90,-U92))</f>
        <v>#VALUE!</v>
      </c>
    </row>
    <row r="96" customFormat="false" ht="12.75" hidden="false" customHeight="false" outlineLevel="1" collapsed="false">
      <c r="A96" s="33" t="s">
        <v>257</v>
      </c>
      <c r="B96" s="322" t="e">
        <f aca="false">SUM(B92:B95)</f>
        <v>#VALUE!</v>
      </c>
      <c r="C96" s="322" t="e">
        <f aca="false">SUM(C92:C95)</f>
        <v>#VALUE!</v>
      </c>
      <c r="D96" s="322" t="e">
        <f aca="false">SUM(D92:D95)</f>
        <v>#VALUE!</v>
      </c>
      <c r="E96" s="322" t="e">
        <f aca="false">SUM(E92:E95)</f>
        <v>#VALUE!</v>
      </c>
      <c r="F96" s="322" t="e">
        <f aca="false">SUM(F92:F95)</f>
        <v>#VALUE!</v>
      </c>
      <c r="G96" s="322" t="e">
        <f aca="false">SUM(G92:G95)</f>
        <v>#VALUE!</v>
      </c>
      <c r="H96" s="322" t="e">
        <f aca="false">SUM(H92:H95)</f>
        <v>#VALUE!</v>
      </c>
      <c r="I96" s="322" t="e">
        <f aca="false">SUM(I92:I95)</f>
        <v>#VALUE!</v>
      </c>
      <c r="J96" s="322" t="e">
        <f aca="false">SUM(J92:J95)</f>
        <v>#VALUE!</v>
      </c>
      <c r="K96" s="322" t="e">
        <f aca="false">SUM(K92:K95)</f>
        <v>#VALUE!</v>
      </c>
      <c r="L96" s="322" t="e">
        <f aca="false">SUM(L92:L95)</f>
        <v>#VALUE!</v>
      </c>
      <c r="M96" s="322" t="e">
        <f aca="false">SUM(M92:M95)</f>
        <v>#VALUE!</v>
      </c>
      <c r="N96" s="322" t="e">
        <f aca="false">SUM(N92:N95)</f>
        <v>#VALUE!</v>
      </c>
      <c r="O96" s="322" t="e">
        <f aca="false">SUM(O92:O95)</f>
        <v>#VALUE!</v>
      </c>
      <c r="P96" s="322" t="e">
        <f aca="false">SUM(P92:P95)</f>
        <v>#VALUE!</v>
      </c>
      <c r="Q96" s="322" t="e">
        <f aca="false">SUM(Q92:Q95)</f>
        <v>#VALUE!</v>
      </c>
      <c r="R96" s="322" t="e">
        <f aca="false">SUM(R92:R95)</f>
        <v>#VALUE!</v>
      </c>
      <c r="S96" s="322" t="e">
        <f aca="false">SUM(S92:S95)</f>
        <v>#VALUE!</v>
      </c>
      <c r="T96" s="322" t="e">
        <f aca="false">SUM(T92:T95)</f>
        <v>#VALUE!</v>
      </c>
      <c r="U96" s="322" t="e">
        <f aca="false">SUM(U92:U95)</f>
        <v>#VALUE!</v>
      </c>
    </row>
    <row r="97" customFormat="false" ht="12.75" hidden="false" customHeight="false" outlineLevel="1" collapsed="false">
      <c r="A97" s="33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</row>
    <row r="98" customFormat="false" ht="13.5" hidden="false" customHeight="false" outlineLevel="1" collapsed="false">
      <c r="A98" s="53" t="s">
        <v>218</v>
      </c>
      <c r="B98" s="428" t="e">
        <f aca="false">IF(B90&lt;0,0,B90+B95)</f>
        <v>#VALUE!</v>
      </c>
      <c r="C98" s="428" t="e">
        <f aca="false">IF(C90&lt;0,0,C90+C95)</f>
        <v>#VALUE!</v>
      </c>
      <c r="D98" s="428" t="e">
        <f aca="false">IF(D90&lt;0,0,D90+D95)</f>
        <v>#VALUE!</v>
      </c>
      <c r="E98" s="428" t="e">
        <f aca="false">IF(E90&lt;0,0,E90+E95)</f>
        <v>#VALUE!</v>
      </c>
      <c r="F98" s="428" t="e">
        <f aca="false">IF(F90&lt;0,0,F90+F95)</f>
        <v>#VALUE!</v>
      </c>
      <c r="G98" s="428" t="e">
        <f aca="false">IF(G90&lt;0,0,G90+G95)</f>
        <v>#VALUE!</v>
      </c>
      <c r="H98" s="428" t="e">
        <f aca="false">IF(H90&lt;0,0,H90+H95)</f>
        <v>#VALUE!</v>
      </c>
      <c r="I98" s="428" t="e">
        <f aca="false">IF(I90&lt;0,0,I90+I95)</f>
        <v>#VALUE!</v>
      </c>
      <c r="J98" s="428" t="e">
        <f aca="false">IF(J90&lt;0,0,J90+J95)</f>
        <v>#VALUE!</v>
      </c>
      <c r="K98" s="428" t="e">
        <f aca="false">IF(K90&lt;0,0,K90+K95)</f>
        <v>#VALUE!</v>
      </c>
      <c r="L98" s="428" t="e">
        <f aca="false">IF(L90&lt;0,0,L90+L95)</f>
        <v>#VALUE!</v>
      </c>
      <c r="M98" s="428" t="e">
        <f aca="false">IF(M90&lt;0,0,M90+M95)</f>
        <v>#VALUE!</v>
      </c>
      <c r="N98" s="428" t="e">
        <f aca="false">IF(N90&lt;0,0,N90+N95)</f>
        <v>#VALUE!</v>
      </c>
      <c r="O98" s="428" t="e">
        <f aca="false">IF(O90&lt;0,0,O90+O95)</f>
        <v>#VALUE!</v>
      </c>
      <c r="P98" s="428" t="e">
        <f aca="false">IF(P90&lt;0,0,P90+P95)</f>
        <v>#VALUE!</v>
      </c>
      <c r="Q98" s="428" t="e">
        <f aca="false">IF(Q90&lt;0,0,Q90+Q95)</f>
        <v>#VALUE!</v>
      </c>
      <c r="R98" s="428" t="e">
        <f aca="false">IF(R90&lt;0,0,R90+R95)</f>
        <v>#VALUE!</v>
      </c>
      <c r="S98" s="428" t="e">
        <f aca="false">IF(S90&lt;0,0,S90+S95)</f>
        <v>#VALUE!</v>
      </c>
      <c r="T98" s="428" t="e">
        <f aca="false">IF(T90&lt;0,0,T90+T95)</f>
        <v>#VALUE!</v>
      </c>
      <c r="U98" s="428" t="e">
        <f aca="false">IF(U90&lt;0,0,U90+U95)</f>
        <v>#VALUE!</v>
      </c>
      <c r="W98" s="459" t="e">
        <f aca="false">SUM(B98:U98)</f>
        <v>#VALUE!</v>
      </c>
    </row>
    <row r="99" customFormat="false" ht="15.75" hidden="false" customHeight="false" outlineLevel="1" collapsed="false">
      <c r="A99" s="119"/>
      <c r="B99" s="131"/>
      <c r="C99" s="492"/>
      <c r="D99" s="131"/>
      <c r="E99" s="131"/>
      <c r="F99" s="131"/>
      <c r="G99" s="131"/>
      <c r="H99" s="131"/>
      <c r="I99" s="131"/>
      <c r="J99" s="131"/>
      <c r="K99" s="131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2.75" hidden="false" customHeight="false" outlineLevel="1" collapsed="false">
      <c r="A100" s="418"/>
      <c r="B100" s="492"/>
      <c r="C100" s="513"/>
      <c r="D100" s="514"/>
      <c r="E100" s="514"/>
      <c r="F100" s="514"/>
      <c r="G100" s="514"/>
      <c r="H100" s="514"/>
      <c r="I100" s="514"/>
      <c r="J100" s="514"/>
      <c r="K100" s="514"/>
      <c r="L100" s="26"/>
      <c r="M100" s="26"/>
      <c r="N100" s="26"/>
      <c r="O100" s="26"/>
      <c r="P100" s="26"/>
      <c r="Q100" s="26"/>
      <c r="R100" s="26"/>
      <c r="S100" s="26"/>
      <c r="T100" s="26"/>
      <c r="U100" s="26"/>
    </row>
    <row r="101" customFormat="false" ht="12.75" hidden="false" customHeight="false" outlineLevel="1" collapsed="false">
      <c r="A101" s="477"/>
      <c r="B101" s="366"/>
      <c r="C101" s="366"/>
      <c r="D101" s="366"/>
      <c r="E101" s="366"/>
      <c r="F101" s="366"/>
      <c r="G101" s="366"/>
      <c r="H101" s="366"/>
      <c r="I101" s="366"/>
      <c r="J101" s="366"/>
      <c r="K101" s="366"/>
      <c r="L101" s="366"/>
      <c r="M101" s="366"/>
      <c r="N101" s="366"/>
      <c r="O101" s="366"/>
      <c r="P101" s="366"/>
      <c r="Q101" s="366"/>
      <c r="R101" s="366"/>
      <c r="S101" s="366"/>
      <c r="T101" s="366"/>
      <c r="U101" s="366"/>
    </row>
    <row r="102" customFormat="false" ht="12.75" hidden="false" customHeight="false" outlineLevel="1" collapsed="false">
      <c r="A102" s="471"/>
      <c r="B102" s="471"/>
      <c r="C102" s="471"/>
      <c r="D102" s="471"/>
      <c r="E102" s="471"/>
      <c r="F102" s="471"/>
      <c r="G102" s="471"/>
      <c r="H102" s="471"/>
      <c r="I102" s="471"/>
      <c r="J102" s="471"/>
      <c r="K102" s="471"/>
      <c r="L102" s="471"/>
      <c r="M102" s="471"/>
      <c r="N102" s="471"/>
      <c r="O102" s="471"/>
      <c r="P102" s="471"/>
      <c r="Q102" s="471"/>
      <c r="R102" s="471"/>
      <c r="S102" s="471"/>
      <c r="T102" s="471"/>
      <c r="U102" s="471"/>
    </row>
    <row r="103" customFormat="false" ht="12.75" hidden="false" customHeight="false" outlineLevel="1" collapsed="false">
      <c r="A103" s="379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72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473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131"/>
      <c r="B106" s="366"/>
      <c r="C106" s="366"/>
      <c r="D106" s="366"/>
      <c r="E106" s="366"/>
      <c r="F106" s="366"/>
      <c r="G106" s="366"/>
      <c r="H106" s="366"/>
      <c r="I106" s="366"/>
      <c r="J106" s="366"/>
      <c r="K106" s="366"/>
      <c r="L106" s="366"/>
      <c r="M106" s="366"/>
      <c r="N106" s="366"/>
      <c r="O106" s="366"/>
      <c r="P106" s="366"/>
      <c r="Q106" s="366"/>
      <c r="R106" s="366"/>
      <c r="S106" s="366"/>
      <c r="T106" s="366"/>
      <c r="U106" s="366"/>
    </row>
    <row r="107" customFormat="false" ht="12.75" hidden="false" customHeight="false" outlineLevel="1" collapsed="false">
      <c r="A107" s="131"/>
      <c r="B107" s="366"/>
      <c r="C107" s="366"/>
      <c r="D107" s="366"/>
      <c r="E107" s="366"/>
      <c r="F107" s="366"/>
      <c r="G107" s="366"/>
      <c r="H107" s="366"/>
      <c r="I107" s="366"/>
      <c r="J107" s="366"/>
      <c r="K107" s="366"/>
      <c r="L107" s="366"/>
      <c r="M107" s="366"/>
      <c r="N107" s="366"/>
      <c r="O107" s="366"/>
      <c r="P107" s="366"/>
      <c r="Q107" s="366"/>
      <c r="R107" s="366"/>
      <c r="S107" s="366"/>
      <c r="T107" s="366"/>
      <c r="U107" s="366"/>
    </row>
    <row r="108" customFormat="false" ht="12.75" hidden="false" customHeight="false" outlineLevel="1" collapsed="false">
      <c r="A108" s="131"/>
      <c r="B108" s="366"/>
      <c r="C108" s="366"/>
      <c r="D108" s="366"/>
      <c r="E108" s="366"/>
      <c r="F108" s="366"/>
      <c r="G108" s="366"/>
      <c r="H108" s="366"/>
      <c r="I108" s="366"/>
      <c r="J108" s="366"/>
      <c r="K108" s="366"/>
      <c r="L108" s="366"/>
      <c r="M108" s="366"/>
      <c r="N108" s="366"/>
      <c r="O108" s="366"/>
      <c r="P108" s="366"/>
      <c r="Q108" s="366"/>
      <c r="R108" s="366"/>
      <c r="S108" s="366"/>
      <c r="T108" s="366"/>
      <c r="U108" s="366"/>
    </row>
    <row r="109" customFormat="false" ht="18.75" hidden="false" customHeight="false" outlineLevel="1" collapsed="false">
      <c r="A109" s="478"/>
      <c r="B109" s="366"/>
      <c r="C109" s="366"/>
      <c r="D109" s="366"/>
      <c r="E109" s="366"/>
      <c r="F109" s="366"/>
      <c r="G109" s="366"/>
      <c r="H109" s="366"/>
      <c r="I109" s="366"/>
      <c r="J109" s="366"/>
      <c r="K109" s="366"/>
      <c r="L109" s="366"/>
      <c r="M109" s="366"/>
      <c r="N109" s="366"/>
      <c r="O109" s="366"/>
      <c r="P109" s="366"/>
      <c r="Q109" s="366"/>
      <c r="R109" s="366"/>
      <c r="S109" s="366"/>
      <c r="T109" s="366"/>
      <c r="U109" s="366"/>
    </row>
    <row r="110" customFormat="false" ht="12.75" hidden="false" customHeight="false" outlineLevel="1" collapsed="false">
      <c r="A110" s="418"/>
      <c r="B110" s="366"/>
      <c r="C110" s="366"/>
      <c r="D110" s="366"/>
      <c r="E110" s="366"/>
      <c r="F110" s="366"/>
      <c r="G110" s="366"/>
      <c r="H110" s="366"/>
      <c r="I110" s="366"/>
      <c r="J110" s="366"/>
      <c r="K110" s="366"/>
      <c r="L110" s="366"/>
      <c r="M110" s="366"/>
      <c r="N110" s="366"/>
      <c r="O110" s="366"/>
      <c r="P110" s="366"/>
      <c r="Q110" s="366"/>
      <c r="R110" s="366"/>
      <c r="S110" s="366"/>
      <c r="T110" s="366"/>
      <c r="U110" s="366"/>
    </row>
    <row r="111" customFormat="false" ht="12.75" hidden="false" customHeight="false" outlineLevel="1" collapsed="false">
      <c r="A111" s="418"/>
      <c r="B111" s="366"/>
      <c r="C111" s="366"/>
      <c r="D111" s="366"/>
      <c r="E111" s="366"/>
      <c r="F111" s="366"/>
      <c r="G111" s="366"/>
      <c r="H111" s="366"/>
      <c r="I111" s="366"/>
      <c r="J111" s="366"/>
      <c r="K111" s="366"/>
      <c r="L111" s="366"/>
      <c r="M111" s="366"/>
      <c r="N111" s="366"/>
      <c r="O111" s="366"/>
      <c r="P111" s="366"/>
      <c r="Q111" s="366"/>
      <c r="R111" s="366"/>
      <c r="S111" s="366"/>
      <c r="T111" s="366"/>
      <c r="U111" s="366"/>
    </row>
    <row r="112" customFormat="false" ht="12.75" hidden="false" customHeight="false" outlineLevel="1" collapsed="false">
      <c r="A112" s="131"/>
      <c r="B112" s="366"/>
      <c r="C112" s="366"/>
      <c r="D112" s="366"/>
      <c r="E112" s="366"/>
      <c r="F112" s="366"/>
      <c r="G112" s="366"/>
      <c r="H112" s="366"/>
      <c r="I112" s="366"/>
      <c r="J112" s="366"/>
      <c r="K112" s="366"/>
      <c r="L112" s="366"/>
      <c r="M112" s="366"/>
      <c r="N112" s="366"/>
      <c r="O112" s="366"/>
      <c r="P112" s="366"/>
      <c r="Q112" s="366"/>
      <c r="R112" s="366"/>
      <c r="S112" s="366"/>
      <c r="T112" s="366"/>
      <c r="U112" s="366"/>
    </row>
    <row r="113" customFormat="false" ht="12.75" hidden="false" customHeight="false" outlineLevel="1" collapsed="false">
      <c r="A113" s="131"/>
      <c r="B113" s="366"/>
      <c r="C113" s="366"/>
      <c r="D113" s="366"/>
      <c r="E113" s="366"/>
      <c r="F113" s="366"/>
      <c r="G113" s="366"/>
      <c r="H113" s="366"/>
      <c r="I113" s="366"/>
      <c r="J113" s="366"/>
      <c r="K113" s="366"/>
      <c r="L113" s="366"/>
      <c r="M113" s="366"/>
      <c r="N113" s="366"/>
      <c r="O113" s="366"/>
      <c r="P113" s="366"/>
      <c r="Q113" s="366"/>
      <c r="R113" s="366"/>
      <c r="S113" s="366"/>
      <c r="T113" s="366"/>
      <c r="U113" s="366"/>
    </row>
    <row r="114" customFormat="false" ht="12.75" hidden="false" customHeight="false" outlineLevel="1" collapsed="false">
      <c r="A114" s="219"/>
      <c r="B114" s="216"/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</row>
    <row r="115" customFormat="false" ht="12.75" hidden="false" customHeight="false" outlineLevel="1" collapsed="false">
      <c r="A115" s="477"/>
      <c r="B115" s="366"/>
      <c r="C115" s="36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83"/>
      <c r="B116" s="366"/>
      <c r="C116" s="36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83"/>
      <c r="B117" s="366"/>
      <c r="C117" s="36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79"/>
      <c r="B118" s="366"/>
      <c r="C118" s="36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66"/>
      <c r="B119" s="366"/>
      <c r="C119" s="36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477"/>
      <c r="B120" s="366"/>
      <c r="C120" s="36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83"/>
      <c r="B121" s="366"/>
      <c r="C121" s="36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83"/>
      <c r="B122" s="366"/>
      <c r="C122" s="36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83"/>
      <c r="B123" s="366"/>
      <c r="C123" s="36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83"/>
      <c r="B124" s="366"/>
      <c r="C124" s="36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66"/>
      <c r="B125" s="366"/>
      <c r="C125" s="36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77"/>
      <c r="B126" s="366"/>
      <c r="C126" s="36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366"/>
      <c r="B127" s="366"/>
      <c r="C127" s="36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77"/>
      <c r="B128" s="366"/>
      <c r="C128" s="36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83"/>
      <c r="B129" s="366"/>
      <c r="C129" s="36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77"/>
      <c r="B130" s="366"/>
      <c r="C130" s="36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476"/>
      <c r="B131" s="366"/>
      <c r="C131" s="36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83"/>
      <c r="B132" s="366"/>
      <c r="C132" s="36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79"/>
      <c r="B133" s="366"/>
      <c r="C133" s="36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83"/>
      <c r="B134" s="366"/>
      <c r="C134" s="36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79"/>
      <c r="B135" s="366"/>
      <c r="C135" s="36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383"/>
      <c r="B136" s="366"/>
      <c r="C136" s="36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383"/>
      <c r="B137" s="366"/>
      <c r="C137" s="36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383"/>
      <c r="B138" s="366"/>
      <c r="C138" s="36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83"/>
      <c r="B139" s="366"/>
      <c r="C139" s="36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83"/>
      <c r="B140" s="366"/>
      <c r="C140" s="36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83"/>
      <c r="B141" s="366"/>
      <c r="C141" s="36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77"/>
      <c r="B142" s="366"/>
      <c r="C142" s="36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474"/>
      <c r="B143" s="366"/>
      <c r="C143" s="36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383"/>
      <c r="B144" s="366"/>
      <c r="C144" s="36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476"/>
      <c r="B145" s="366"/>
      <c r="C145" s="36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476"/>
      <c r="B146" s="366"/>
      <c r="C146" s="36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83"/>
      <c r="B147" s="366"/>
      <c r="C147" s="36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83"/>
      <c r="B148" s="366"/>
      <c r="C148" s="36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379"/>
      <c r="B149" s="366"/>
      <c r="C149" s="36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77"/>
      <c r="B150" s="366"/>
      <c r="C150" s="36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77"/>
      <c r="B151" s="366"/>
      <c r="C151" s="36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477"/>
      <c r="B152" s="366"/>
      <c r="C152" s="36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477"/>
      <c r="B153" s="366"/>
      <c r="C153" s="36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477"/>
      <c r="B154" s="366"/>
      <c r="C154" s="36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477"/>
      <c r="B155" s="366"/>
      <c r="C155" s="36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477"/>
      <c r="B156" s="366"/>
      <c r="C156" s="36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131"/>
      <c r="B157" s="366"/>
      <c r="C157" s="366"/>
      <c r="D157" s="366"/>
      <c r="E157" s="366"/>
      <c r="F157" s="366"/>
      <c r="G157" s="366"/>
      <c r="H157" s="366"/>
      <c r="I157" s="366"/>
      <c r="J157" s="366"/>
      <c r="K157" s="366"/>
      <c r="L157" s="366"/>
      <c r="M157" s="366"/>
      <c r="N157" s="366"/>
      <c r="O157" s="366"/>
      <c r="P157" s="366"/>
      <c r="Q157" s="366"/>
      <c r="R157" s="366"/>
      <c r="S157" s="366"/>
      <c r="T157" s="366"/>
      <c r="U157" s="366"/>
    </row>
    <row r="158" customFormat="false" ht="12.75" hidden="false" customHeight="false" outlineLevel="1" collapsed="false">
      <c r="A158" s="131"/>
      <c r="B158" s="366"/>
      <c r="C158" s="366"/>
      <c r="D158" s="366"/>
      <c r="E158" s="366"/>
      <c r="F158" s="366"/>
      <c r="G158" s="366"/>
      <c r="H158" s="366"/>
      <c r="I158" s="366"/>
      <c r="J158" s="366"/>
      <c r="K158" s="366"/>
      <c r="L158" s="366"/>
      <c r="M158" s="366"/>
      <c r="N158" s="366"/>
      <c r="O158" s="366"/>
      <c r="P158" s="366"/>
      <c r="Q158" s="366"/>
      <c r="R158" s="366"/>
      <c r="S158" s="366"/>
      <c r="T158" s="366"/>
      <c r="U158" s="366"/>
    </row>
    <row r="159" customFormat="false" ht="12.75" hidden="false" customHeight="false" outlineLevel="1" collapsed="false">
      <c r="A159" s="131"/>
      <c r="B159" s="131"/>
      <c r="C159" s="131"/>
      <c r="D159" s="366"/>
      <c r="E159" s="366"/>
      <c r="F159" s="366"/>
      <c r="G159" s="366"/>
      <c r="H159" s="366"/>
      <c r="I159" s="366"/>
      <c r="J159" s="366"/>
      <c r="K159" s="366"/>
      <c r="L159" s="366"/>
      <c r="M159" s="366"/>
      <c r="N159" s="366"/>
      <c r="O159" s="366"/>
      <c r="P159" s="366"/>
      <c r="Q159" s="366"/>
      <c r="R159" s="366"/>
      <c r="S159" s="366"/>
      <c r="T159" s="366"/>
      <c r="U159" s="366"/>
    </row>
    <row r="160" customFormat="false" ht="18.75" hidden="false" customHeight="false" outlineLevel="1" collapsed="false">
      <c r="A160" s="479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</row>
    <row r="161" customFormat="false" ht="12.75" hidden="false" customHeight="false" outlineLevel="1" collapsed="false">
      <c r="A161" s="418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</row>
    <row r="162" customFormat="false" ht="12.75" hidden="false" customHeight="false" outlineLevel="1" collapsed="false">
      <c r="A162" s="418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</row>
    <row r="163" customFormat="false" ht="12.75" hidden="false" customHeight="false" outlineLevel="1" collapsed="false">
      <c r="A163" s="131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</row>
    <row r="164" customFormat="false" ht="12.75" hidden="false" customHeight="false" outlineLevel="1" collapsed="false">
      <c r="A164" s="219"/>
      <c r="B164" s="216"/>
      <c r="C164" s="216"/>
      <c r="D164" s="216"/>
      <c r="E164" s="216"/>
      <c r="F164" s="216"/>
      <c r="G164" s="216"/>
      <c r="H164" s="216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</row>
    <row r="165" customFormat="false" ht="12.75" hidden="false" customHeight="false" outlineLevel="1" collapsed="false">
      <c r="A165" s="418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</row>
    <row r="166" customFormat="false" ht="12.75" hidden="false" customHeight="false" outlineLevel="1" collapsed="false">
      <c r="A166" s="177"/>
      <c r="B166" s="480"/>
      <c r="C166" s="480"/>
      <c r="D166" s="480"/>
      <c r="E166" s="480"/>
      <c r="F166" s="480"/>
      <c r="G166" s="480"/>
      <c r="H166" s="480"/>
      <c r="I166" s="131"/>
      <c r="J166" s="480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customFormat="false" ht="12.75" hidden="false" customHeight="false" outlineLevel="1" collapsed="false">
      <c r="A167" s="177"/>
      <c r="B167" s="480"/>
      <c r="C167" s="480"/>
      <c r="D167" s="480"/>
      <c r="E167" s="480"/>
      <c r="F167" s="480"/>
      <c r="G167" s="480"/>
      <c r="H167" s="480"/>
      <c r="I167" s="131"/>
      <c r="J167" s="480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customFormat="false" ht="12.75" hidden="false" customHeight="false" outlineLevel="1" collapsed="false">
      <c r="A168" s="177"/>
      <c r="B168" s="480"/>
      <c r="C168" s="480"/>
      <c r="D168" s="480"/>
      <c r="E168" s="480"/>
      <c r="F168" s="480"/>
      <c r="G168" s="480"/>
      <c r="H168" s="480"/>
      <c r="I168" s="131"/>
      <c r="J168" s="480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customFormat="false" ht="12.75" hidden="false" customHeight="false" outlineLevel="1" collapsed="false">
      <c r="A169" s="177"/>
      <c r="B169" s="480"/>
      <c r="C169" s="480"/>
      <c r="D169" s="480"/>
      <c r="E169" s="480"/>
      <c r="F169" s="480"/>
      <c r="G169" s="480"/>
      <c r="H169" s="480"/>
      <c r="I169" s="131"/>
      <c r="J169" s="480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customFormat="false" ht="12.75" hidden="false" customHeight="false" outlineLevel="1" collapsed="false">
      <c r="A170" s="177"/>
      <c r="B170" s="480"/>
      <c r="C170" s="480"/>
      <c r="D170" s="480"/>
      <c r="E170" s="480"/>
      <c r="F170" s="480"/>
      <c r="G170" s="480"/>
      <c r="H170" s="480"/>
      <c r="I170" s="131"/>
      <c r="J170" s="480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customFormat="false" ht="12.75" hidden="false" customHeight="false" outlineLevel="1" collapsed="false">
      <c r="A171" s="131"/>
      <c r="B171" s="480"/>
      <c r="C171" s="480"/>
      <c r="D171" s="480"/>
      <c r="E171" s="480"/>
      <c r="F171" s="480"/>
      <c r="G171" s="480"/>
      <c r="H171" s="480"/>
      <c r="I171" s="131"/>
      <c r="J171" s="480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customFormat="false" ht="12.75" hidden="false" customHeight="false" outlineLevel="1" collapsed="false">
      <c r="A172" s="418"/>
      <c r="B172" s="480"/>
      <c r="C172" s="480"/>
      <c r="D172" s="480"/>
      <c r="E172" s="480"/>
      <c r="F172" s="480"/>
      <c r="G172" s="480"/>
      <c r="H172" s="480"/>
      <c r="I172" s="131"/>
      <c r="J172" s="480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customFormat="false" ht="12.75" hidden="false" customHeight="false" outlineLevel="1" collapsed="false">
      <c r="A173" s="177"/>
      <c r="B173" s="480"/>
      <c r="C173" s="480"/>
      <c r="D173" s="480"/>
      <c r="E173" s="480"/>
      <c r="F173" s="480"/>
      <c r="G173" s="480"/>
      <c r="H173" s="480"/>
      <c r="I173" s="131"/>
      <c r="J173" s="480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customFormat="false" ht="12.75" hidden="false" customHeight="false" outlineLevel="1" collapsed="false">
      <c r="A174" s="177"/>
      <c r="B174" s="480"/>
      <c r="C174" s="480"/>
      <c r="D174" s="480"/>
      <c r="E174" s="480"/>
      <c r="F174" s="480"/>
      <c r="G174" s="480"/>
      <c r="H174" s="480"/>
      <c r="I174" s="131"/>
      <c r="J174" s="480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customFormat="false" ht="12.75" hidden="false" customHeight="false" outlineLevel="1" collapsed="false">
      <c r="A175" s="177"/>
      <c r="B175" s="480"/>
      <c r="C175" s="480"/>
      <c r="D175" s="480"/>
      <c r="E175" s="480"/>
      <c r="F175" s="480"/>
      <c r="G175" s="480"/>
      <c r="H175" s="480"/>
      <c r="I175" s="131"/>
      <c r="J175" s="480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customFormat="false" ht="12.75" hidden="false" customHeight="false" outlineLevel="1" collapsed="false">
      <c r="A176" s="177"/>
      <c r="B176" s="480"/>
      <c r="C176" s="480"/>
      <c r="D176" s="480"/>
      <c r="E176" s="480"/>
      <c r="F176" s="480"/>
      <c r="G176" s="480"/>
      <c r="H176" s="480"/>
      <c r="I176" s="131"/>
      <c r="J176" s="480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customFormat="false" ht="12.75" hidden="false" customHeight="false" outlineLevel="1" collapsed="false">
      <c r="A177" s="177"/>
      <c r="B177" s="480"/>
      <c r="C177" s="480"/>
      <c r="D177" s="480"/>
      <c r="E177" s="480"/>
      <c r="F177" s="480"/>
      <c r="G177" s="480"/>
      <c r="H177" s="480"/>
      <c r="I177" s="131"/>
      <c r="J177" s="480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customFormat="false" ht="12.75" hidden="false" customHeight="false" outlineLevel="1" collapsed="false">
      <c r="A178" s="177"/>
      <c r="B178" s="480"/>
      <c r="C178" s="480"/>
      <c r="D178" s="480"/>
      <c r="E178" s="480"/>
      <c r="F178" s="480"/>
      <c r="G178" s="480"/>
      <c r="H178" s="480"/>
      <c r="I178" s="131"/>
      <c r="J178" s="480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customFormat="false" ht="12.75" hidden="false" customHeight="false" outlineLevel="1" collapsed="false">
      <c r="A179" s="177"/>
      <c r="B179" s="480"/>
      <c r="C179" s="480"/>
      <c r="D179" s="480"/>
      <c r="E179" s="480"/>
      <c r="F179" s="480"/>
      <c r="G179" s="480"/>
      <c r="H179" s="480"/>
      <c r="I179" s="131"/>
      <c r="J179" s="480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customFormat="false" ht="12.75" hidden="false" customHeight="false" outlineLevel="1" collapsed="false">
      <c r="A180" s="177"/>
      <c r="B180" s="480"/>
      <c r="C180" s="480"/>
      <c r="D180" s="480"/>
      <c r="E180" s="480"/>
      <c r="F180" s="480"/>
      <c r="G180" s="480"/>
      <c r="H180" s="480"/>
      <c r="I180" s="131"/>
      <c r="J180" s="480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customFormat="false" ht="12.75" hidden="false" customHeight="false" outlineLevel="1" collapsed="false">
      <c r="A181" s="177"/>
      <c r="B181" s="480"/>
      <c r="C181" s="480"/>
      <c r="D181" s="480"/>
      <c r="E181" s="480"/>
      <c r="F181" s="480"/>
      <c r="G181" s="480"/>
      <c r="H181" s="480"/>
      <c r="I181" s="131"/>
      <c r="J181" s="480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customFormat="false" ht="12.75" hidden="false" customHeight="false" outlineLevel="1" collapsed="false">
      <c r="A182" s="177"/>
      <c r="B182" s="480"/>
      <c r="C182" s="480"/>
      <c r="D182" s="480"/>
      <c r="E182" s="480"/>
      <c r="F182" s="480"/>
      <c r="G182" s="480"/>
      <c r="H182" s="480"/>
      <c r="I182" s="131"/>
      <c r="J182" s="480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customFormat="false" ht="12.75" hidden="false" customHeight="false" outlineLevel="1" collapsed="false">
      <c r="A183" s="177"/>
      <c r="B183" s="480"/>
      <c r="C183" s="480"/>
      <c r="D183" s="480"/>
      <c r="E183" s="480"/>
      <c r="F183" s="480"/>
      <c r="G183" s="480"/>
      <c r="H183" s="480"/>
      <c r="I183" s="131"/>
      <c r="J183" s="480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customFormat="false" ht="12.75" hidden="false" customHeight="false" outlineLevel="1" collapsed="false">
      <c r="A184" s="418"/>
      <c r="B184" s="480"/>
      <c r="C184" s="480"/>
      <c r="D184" s="480"/>
      <c r="E184" s="480"/>
      <c r="F184" s="480"/>
      <c r="G184" s="480"/>
      <c r="H184" s="480"/>
      <c r="I184" s="131"/>
      <c r="J184" s="480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  <row r="185" customFormat="false" ht="12.75" hidden="false" customHeight="false" outlineLevel="1" collapsed="false">
      <c r="A185" s="177"/>
      <c r="B185" s="480"/>
      <c r="C185" s="480"/>
      <c r="D185" s="480"/>
      <c r="E185" s="480"/>
      <c r="F185" s="480"/>
      <c r="G185" s="480"/>
      <c r="H185" s="480"/>
      <c r="I185" s="131"/>
      <c r="J185" s="480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</row>
    <row r="186" customFormat="false" ht="12.75" hidden="false" customHeight="false" outlineLevel="1" collapsed="false">
      <c r="A186" s="177"/>
      <c r="B186" s="480"/>
      <c r="C186" s="480"/>
      <c r="D186" s="480"/>
      <c r="E186" s="480"/>
      <c r="F186" s="480"/>
      <c r="G186" s="480"/>
      <c r="H186" s="480"/>
      <c r="I186" s="131"/>
      <c r="J186" s="480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</row>
    <row r="187" customFormat="false" ht="12.75" hidden="false" customHeight="false" outlineLevel="1" collapsed="false">
      <c r="A187" s="418"/>
      <c r="B187" s="480"/>
      <c r="C187" s="480"/>
      <c r="D187" s="480"/>
      <c r="E187" s="480"/>
      <c r="F187" s="480"/>
      <c r="G187" s="480"/>
      <c r="H187" s="480"/>
      <c r="I187" s="131"/>
      <c r="J187" s="480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</row>
    <row r="188" customFormat="false" ht="12.75" hidden="false" customHeight="false" outlineLevel="1" collapsed="false">
      <c r="A188" s="418"/>
      <c r="B188" s="480"/>
      <c r="C188" s="480"/>
      <c r="D188" s="480"/>
      <c r="E188" s="480"/>
      <c r="F188" s="480"/>
      <c r="G188" s="480"/>
      <c r="H188" s="480"/>
      <c r="I188" s="131"/>
      <c r="J188" s="480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</row>
    <row r="189" customFormat="false" ht="12.75" hidden="false" customHeight="false" outlineLevel="1" collapsed="false">
      <c r="A189" s="131"/>
      <c r="B189" s="480"/>
      <c r="C189" s="480"/>
      <c r="D189" s="480"/>
      <c r="E189" s="480"/>
      <c r="F189" s="480"/>
      <c r="G189" s="480"/>
      <c r="H189" s="480"/>
      <c r="I189" s="131"/>
      <c r="J189" s="480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131"/>
      <c r="B190" s="480"/>
      <c r="C190" s="480"/>
      <c r="D190" s="480"/>
      <c r="E190" s="480"/>
      <c r="F190" s="480"/>
      <c r="G190" s="480"/>
      <c r="H190" s="480"/>
      <c r="I190" s="131"/>
      <c r="J190" s="480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418"/>
      <c r="B191" s="480"/>
      <c r="C191" s="480"/>
      <c r="D191" s="480"/>
      <c r="E191" s="480"/>
      <c r="F191" s="480"/>
      <c r="G191" s="480"/>
      <c r="H191" s="480"/>
      <c r="I191" s="131"/>
      <c r="J191" s="480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177"/>
      <c r="B192" s="480"/>
      <c r="C192" s="480"/>
      <c r="D192" s="480"/>
      <c r="E192" s="480"/>
      <c r="F192" s="480"/>
      <c r="G192" s="480"/>
      <c r="H192" s="480"/>
      <c r="I192" s="131"/>
      <c r="J192" s="480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418"/>
      <c r="B193" s="480"/>
      <c r="C193" s="480"/>
      <c r="D193" s="480"/>
      <c r="E193" s="480"/>
      <c r="F193" s="480"/>
      <c r="G193" s="480"/>
      <c r="H193" s="480"/>
      <c r="I193" s="131"/>
      <c r="J193" s="480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131"/>
      <c r="B194" s="480"/>
      <c r="C194" s="480"/>
      <c r="D194" s="480"/>
      <c r="E194" s="480"/>
      <c r="F194" s="480"/>
      <c r="G194" s="480"/>
      <c r="H194" s="480"/>
      <c r="I194" s="131"/>
      <c r="J194" s="480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418"/>
      <c r="B195" s="480"/>
      <c r="C195" s="480"/>
      <c r="D195" s="480"/>
      <c r="E195" s="480"/>
      <c r="F195" s="480"/>
      <c r="G195" s="480"/>
      <c r="H195" s="480"/>
      <c r="I195" s="131"/>
      <c r="J195" s="480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77"/>
      <c r="B196" s="480"/>
      <c r="C196" s="480"/>
      <c r="D196" s="480"/>
      <c r="E196" s="480"/>
      <c r="F196" s="480"/>
      <c r="G196" s="480"/>
      <c r="H196" s="480"/>
      <c r="I196" s="131"/>
      <c r="J196" s="480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77"/>
      <c r="B197" s="480"/>
      <c r="C197" s="480"/>
      <c r="D197" s="480"/>
      <c r="E197" s="480"/>
      <c r="F197" s="480"/>
      <c r="G197" s="480"/>
      <c r="H197" s="480"/>
      <c r="I197" s="131"/>
      <c r="J197" s="480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80"/>
      <c r="C198" s="480"/>
      <c r="D198" s="480"/>
      <c r="E198" s="480"/>
      <c r="F198" s="480"/>
      <c r="G198" s="480"/>
      <c r="H198" s="480"/>
      <c r="I198" s="131"/>
      <c r="J198" s="480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80"/>
      <c r="C199" s="480"/>
      <c r="D199" s="480"/>
      <c r="E199" s="480"/>
      <c r="F199" s="480"/>
      <c r="G199" s="480"/>
      <c r="H199" s="480"/>
      <c r="I199" s="131"/>
      <c r="J199" s="480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77"/>
      <c r="B200" s="480"/>
      <c r="C200" s="480"/>
      <c r="D200" s="480"/>
      <c r="E200" s="480"/>
      <c r="F200" s="480"/>
      <c r="G200" s="480"/>
      <c r="H200" s="480"/>
      <c r="I200" s="131"/>
      <c r="J200" s="480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177"/>
      <c r="B201" s="480"/>
      <c r="C201" s="480"/>
      <c r="D201" s="480"/>
      <c r="E201" s="480"/>
      <c r="F201" s="480"/>
      <c r="G201" s="480"/>
      <c r="H201" s="480"/>
      <c r="I201" s="131"/>
      <c r="J201" s="480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418"/>
      <c r="B202" s="480"/>
      <c r="C202" s="480"/>
      <c r="D202" s="480"/>
      <c r="E202" s="480"/>
      <c r="F202" s="480"/>
      <c r="G202" s="480"/>
      <c r="H202" s="480"/>
      <c r="I202" s="131"/>
      <c r="J202" s="480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418"/>
      <c r="B203" s="480"/>
      <c r="C203" s="480"/>
      <c r="D203" s="480"/>
      <c r="E203" s="480"/>
      <c r="F203" s="480"/>
      <c r="G203" s="480"/>
      <c r="H203" s="480"/>
      <c r="I203" s="131"/>
      <c r="J203" s="480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31"/>
      <c r="B204" s="480"/>
      <c r="C204" s="480"/>
      <c r="D204" s="480"/>
      <c r="E204" s="480"/>
      <c r="F204" s="480"/>
      <c r="G204" s="480"/>
      <c r="H204" s="480"/>
      <c r="I204" s="131"/>
      <c r="J204" s="480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418"/>
      <c r="B205" s="480"/>
      <c r="C205" s="480"/>
      <c r="D205" s="480"/>
      <c r="E205" s="480"/>
      <c r="F205" s="480"/>
      <c r="G205" s="480"/>
      <c r="H205" s="480"/>
      <c r="I205" s="131"/>
      <c r="J205" s="480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418"/>
      <c r="B206" s="480"/>
      <c r="C206" s="480"/>
      <c r="D206" s="480"/>
      <c r="E206" s="480"/>
      <c r="F206" s="480"/>
      <c r="G206" s="480"/>
      <c r="H206" s="480"/>
      <c r="I206" s="131"/>
      <c r="J206" s="480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418"/>
      <c r="B208" s="131"/>
      <c r="C208" s="26"/>
      <c r="D208" s="26"/>
      <c r="E208" s="26"/>
      <c r="F208" s="26"/>
      <c r="G208" s="26"/>
      <c r="H208" s="26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418"/>
      <c r="B209" s="131"/>
      <c r="C209" s="26"/>
      <c r="D209" s="26"/>
      <c r="E209" s="26"/>
      <c r="F209" s="26"/>
      <c r="G209" s="26"/>
      <c r="H209" s="26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418"/>
      <c r="B210" s="131"/>
      <c r="C210" s="26"/>
      <c r="D210" s="26"/>
      <c r="E210" s="26"/>
      <c r="F210" s="26"/>
      <c r="G210" s="26"/>
      <c r="H210" s="26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418"/>
      <c r="B211" s="131"/>
      <c r="C211" s="26"/>
      <c r="D211" s="26"/>
      <c r="E211" s="26"/>
      <c r="F211" s="26"/>
      <c r="G211" s="26"/>
      <c r="H211" s="26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8.75" hidden="false" customHeight="false" outlineLevel="1" collapsed="false">
      <c r="A213" s="478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418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31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481"/>
      <c r="B217" s="482"/>
      <c r="C217" s="482"/>
      <c r="D217" s="482"/>
      <c r="E217" s="482"/>
      <c r="F217" s="482"/>
      <c r="G217" s="482"/>
      <c r="H217" s="482"/>
      <c r="I217" s="482"/>
      <c r="J217" s="482"/>
      <c r="K217" s="482"/>
      <c r="L217" s="482"/>
      <c r="M217" s="482"/>
      <c r="N217" s="482"/>
      <c r="O217" s="482"/>
      <c r="P217" s="482"/>
      <c r="Q217" s="482"/>
      <c r="R217" s="482"/>
      <c r="S217" s="482"/>
      <c r="T217" s="482"/>
      <c r="U217" s="482"/>
      <c r="V217" s="482"/>
      <c r="W217" s="482"/>
      <c r="X217" s="482"/>
      <c r="Y217" s="482"/>
      <c r="Z217" s="482"/>
      <c r="AA217" s="482"/>
      <c r="AB217" s="482"/>
      <c r="AC217" s="482"/>
      <c r="AD217" s="482"/>
      <c r="AE217" s="482"/>
      <c r="AF217" s="482"/>
      <c r="AG217" s="482"/>
      <c r="AH217" s="482"/>
      <c r="AI217" s="482"/>
      <c r="AJ217" s="482"/>
      <c r="AK217" s="482"/>
      <c r="AL217" s="482"/>
      <c r="AM217" s="482"/>
      <c r="AN217" s="482"/>
      <c r="AO217" s="482"/>
      <c r="AP217" s="482"/>
      <c r="AQ217" s="482"/>
      <c r="AR217" s="482"/>
      <c r="AS217" s="482"/>
      <c r="AT217" s="482"/>
      <c r="AU217" s="482"/>
      <c r="AV217" s="482"/>
      <c r="AW217" s="482"/>
      <c r="AX217" s="482"/>
      <c r="AY217" s="482"/>
      <c r="AZ217" s="482"/>
      <c r="BA217" s="482"/>
      <c r="BB217" s="482"/>
      <c r="BC217" s="482"/>
      <c r="BD217" s="482"/>
      <c r="BE217" s="482"/>
      <c r="BF217" s="482"/>
      <c r="BG217" s="482"/>
      <c r="BH217" s="482"/>
      <c r="BI217" s="482"/>
      <c r="BJ217" s="482"/>
      <c r="BK217" s="482"/>
      <c r="BL217" s="482"/>
      <c r="BM217" s="482"/>
      <c r="BN217" s="482"/>
      <c r="BO217" s="482"/>
      <c r="BP217" s="482"/>
      <c r="BQ217" s="482"/>
      <c r="BR217" s="482"/>
      <c r="BS217" s="482"/>
      <c r="BT217" s="482"/>
      <c r="BU217" s="482"/>
      <c r="BV217" s="482"/>
      <c r="BW217" s="482"/>
      <c r="BX217" s="482"/>
      <c r="BY217" s="482"/>
      <c r="BZ217" s="482"/>
      <c r="CA217" s="482"/>
      <c r="CB217" s="482"/>
      <c r="CC217" s="482"/>
      <c r="CD217" s="482"/>
      <c r="CE217" s="482"/>
      <c r="CF217" s="482"/>
      <c r="CG217" s="482"/>
      <c r="CH217" s="482"/>
      <c r="CI217" s="482"/>
      <c r="CJ217" s="482"/>
      <c r="CK217" s="482"/>
      <c r="CL217" s="482"/>
      <c r="CM217" s="482"/>
      <c r="CN217" s="482"/>
      <c r="CO217" s="482"/>
      <c r="CP217" s="482"/>
      <c r="CQ217" s="482"/>
      <c r="CR217" s="482"/>
      <c r="CS217" s="482"/>
      <c r="CT217" s="482"/>
      <c r="CU217" s="482"/>
      <c r="CV217" s="482"/>
      <c r="CW217" s="482"/>
      <c r="CX217" s="482"/>
      <c r="CY217" s="482"/>
      <c r="CZ217" s="482"/>
      <c r="DA217" s="482"/>
      <c r="DB217" s="482"/>
      <c r="DC217" s="482"/>
      <c r="DD217" s="482"/>
      <c r="DE217" s="482"/>
      <c r="DF217" s="482"/>
      <c r="DG217" s="482"/>
      <c r="DH217" s="482"/>
      <c r="DI217" s="482"/>
      <c r="DJ217" s="482"/>
      <c r="DK217" s="482"/>
      <c r="DL217" s="482"/>
      <c r="DM217" s="482"/>
      <c r="DN217" s="482"/>
      <c r="DO217" s="482"/>
      <c r="DP217" s="482"/>
      <c r="DQ217" s="482"/>
      <c r="DR217" s="482"/>
      <c r="DS217" s="482"/>
      <c r="DT217" s="482"/>
      <c r="DU217" s="482"/>
      <c r="DV217" s="482"/>
      <c r="DW217" s="482"/>
      <c r="DX217" s="482"/>
      <c r="DY217" s="482"/>
      <c r="DZ217" s="482"/>
      <c r="EA217" s="482"/>
      <c r="EB217" s="482"/>
      <c r="EC217" s="482"/>
      <c r="ED217" s="482"/>
      <c r="EE217" s="482"/>
      <c r="EF217" s="482"/>
      <c r="EG217" s="482"/>
      <c r="EH217" s="482"/>
      <c r="EI217" s="482"/>
      <c r="EJ217" s="482"/>
      <c r="EK217" s="482"/>
      <c r="EL217" s="482"/>
      <c r="EM217" s="482"/>
      <c r="EN217" s="482"/>
      <c r="EO217" s="482"/>
      <c r="EP217" s="482"/>
      <c r="EQ217" s="482"/>
      <c r="ER217" s="482"/>
      <c r="ES217" s="482"/>
      <c r="ET217" s="482"/>
      <c r="EU217" s="482"/>
      <c r="EV217" s="482"/>
      <c r="EW217" s="482"/>
      <c r="EX217" s="482"/>
      <c r="EY217" s="482"/>
      <c r="EZ217" s="482"/>
      <c r="FA217" s="482"/>
      <c r="FB217" s="482"/>
      <c r="FC217" s="482"/>
      <c r="FD217" s="482"/>
      <c r="FE217" s="482"/>
      <c r="FF217" s="482"/>
      <c r="FG217" s="482"/>
      <c r="FH217" s="482"/>
      <c r="FI217" s="482"/>
      <c r="FJ217" s="482"/>
      <c r="FK217" s="482"/>
      <c r="FL217" s="482"/>
      <c r="FM217" s="482"/>
      <c r="FN217" s="482"/>
      <c r="FO217" s="482"/>
      <c r="FP217" s="482"/>
      <c r="FQ217" s="482"/>
      <c r="FR217" s="482"/>
      <c r="FS217" s="482"/>
      <c r="FT217" s="482"/>
      <c r="FU217" s="482"/>
      <c r="FV217" s="482"/>
      <c r="FW217" s="482"/>
      <c r="FX217" s="482"/>
      <c r="FY217" s="482"/>
      <c r="FZ217" s="482"/>
      <c r="GA217" s="482"/>
      <c r="GB217" s="482"/>
      <c r="GC217" s="482"/>
      <c r="GD217" s="482"/>
      <c r="GE217" s="482"/>
      <c r="GF217" s="482"/>
      <c r="GG217" s="482"/>
      <c r="GH217" s="482"/>
      <c r="GI217" s="482"/>
      <c r="GJ217" s="482"/>
      <c r="GK217" s="482"/>
      <c r="GL217" s="482"/>
      <c r="GM217" s="482"/>
      <c r="GN217" s="482"/>
      <c r="GO217" s="482"/>
      <c r="GP217" s="482"/>
      <c r="GQ217" s="482"/>
      <c r="GR217" s="482"/>
      <c r="GS217" s="482"/>
      <c r="GT217" s="482"/>
      <c r="GU217" s="482"/>
      <c r="GV217" s="482"/>
      <c r="GW217" s="482"/>
      <c r="GX217" s="482"/>
      <c r="GY217" s="482"/>
      <c r="GZ217" s="482"/>
      <c r="HA217" s="482"/>
      <c r="HB217" s="482"/>
      <c r="HC217" s="482"/>
      <c r="HD217" s="482"/>
      <c r="HE217" s="482"/>
      <c r="HF217" s="482"/>
      <c r="HG217" s="482"/>
      <c r="HH217" s="482"/>
      <c r="HI217" s="482"/>
      <c r="HJ217" s="482"/>
      <c r="HK217" s="482"/>
      <c r="HL217" s="482"/>
      <c r="HM217" s="482"/>
      <c r="HN217" s="482"/>
      <c r="HO217" s="482"/>
      <c r="HP217" s="482"/>
      <c r="HQ217" s="482"/>
      <c r="HR217" s="482"/>
      <c r="HS217" s="482"/>
      <c r="HT217" s="482"/>
      <c r="HU217" s="482"/>
      <c r="HV217" s="482"/>
      <c r="HW217" s="482"/>
      <c r="HX217" s="482"/>
      <c r="HY217" s="482"/>
      <c r="HZ217" s="482"/>
      <c r="IA217" s="482"/>
      <c r="IB217" s="482"/>
      <c r="IC217" s="482"/>
      <c r="ID217" s="482"/>
      <c r="IE217" s="482"/>
      <c r="IF217" s="482"/>
      <c r="IG217" s="482"/>
      <c r="IH217" s="482"/>
      <c r="II217" s="482"/>
      <c r="IJ217" s="482"/>
      <c r="IK217" s="482"/>
      <c r="IL217" s="482"/>
      <c r="IM217" s="482"/>
      <c r="IN217" s="482"/>
      <c r="IO217" s="482"/>
      <c r="IP217" s="482"/>
      <c r="IQ217" s="482"/>
      <c r="IR217" s="482"/>
      <c r="IS217" s="482"/>
      <c r="IT217" s="482"/>
      <c r="IU217" s="482"/>
      <c r="IV217" s="482"/>
      <c r="IW217" s="482"/>
    </row>
    <row r="218" customFormat="false" ht="12.75" hidden="false" customHeight="false" outlineLevel="1" collapsed="false">
      <c r="A218" s="418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418"/>
      <c r="B219" s="131"/>
      <c r="C219" s="224"/>
      <c r="D219" s="224"/>
      <c r="E219" s="224"/>
      <c r="F219" s="224"/>
      <c r="G219" s="224"/>
      <c r="H219" s="224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418"/>
      <c r="B220" s="131"/>
      <c r="C220" s="224"/>
      <c r="D220" s="224"/>
      <c r="E220" s="224"/>
      <c r="F220" s="224"/>
      <c r="G220" s="224"/>
      <c r="H220" s="224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31"/>
      <c r="B221" s="131"/>
      <c r="C221" s="483"/>
      <c r="D221" s="483"/>
      <c r="E221" s="483"/>
      <c r="F221" s="483"/>
      <c r="G221" s="483"/>
      <c r="H221" s="483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418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48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484"/>
      <c r="B224" s="131"/>
      <c r="C224" s="26"/>
      <c r="D224" s="26"/>
      <c r="E224" s="26"/>
      <c r="F224" s="26"/>
      <c r="G224" s="26"/>
      <c r="H224" s="26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484"/>
      <c r="B225" s="131"/>
      <c r="C225" s="26"/>
      <c r="D225" s="26"/>
      <c r="E225" s="26"/>
      <c r="F225" s="26"/>
      <c r="G225" s="26"/>
      <c r="H225" s="26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484"/>
      <c r="B226" s="131"/>
      <c r="C226" s="26"/>
      <c r="D226" s="26"/>
      <c r="E226" s="26"/>
      <c r="F226" s="26"/>
      <c r="G226" s="26"/>
      <c r="H226" s="26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484"/>
      <c r="B227" s="131"/>
      <c r="C227" s="26"/>
      <c r="D227" s="26"/>
      <c r="E227" s="26"/>
      <c r="F227" s="26"/>
      <c r="G227" s="26"/>
      <c r="H227" s="26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484"/>
      <c r="B228" s="131"/>
      <c r="C228" s="224"/>
      <c r="D228" s="224"/>
      <c r="E228" s="224"/>
      <c r="F228" s="224"/>
      <c r="G228" s="224"/>
      <c r="H228" s="224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8"/>
      <c r="B229" s="131"/>
      <c r="C229" s="485"/>
      <c r="D229" s="485"/>
      <c r="E229" s="485"/>
      <c r="F229" s="485"/>
      <c r="G229" s="485"/>
      <c r="H229" s="485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484"/>
      <c r="B230" s="131"/>
      <c r="C230" s="486"/>
      <c r="D230" s="486"/>
      <c r="E230" s="486"/>
      <c r="F230" s="486"/>
      <c r="G230" s="486"/>
      <c r="H230" s="486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484"/>
      <c r="B231" s="131"/>
      <c r="C231" s="486"/>
      <c r="D231" s="486"/>
      <c r="E231" s="486"/>
      <c r="F231" s="486"/>
      <c r="G231" s="486"/>
      <c r="H231" s="486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84"/>
      <c r="B232" s="131"/>
      <c r="C232" s="486"/>
      <c r="D232" s="486"/>
      <c r="E232" s="486"/>
      <c r="F232" s="486"/>
      <c r="G232" s="486"/>
      <c r="H232" s="486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84"/>
      <c r="B233" s="131"/>
      <c r="C233" s="486"/>
      <c r="D233" s="486"/>
      <c r="E233" s="486"/>
      <c r="F233" s="486"/>
      <c r="G233" s="486"/>
      <c r="H233" s="486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484"/>
      <c r="B234" s="131"/>
      <c r="C234" s="485"/>
      <c r="D234" s="485"/>
      <c r="E234" s="485"/>
      <c r="F234" s="485"/>
      <c r="G234" s="485"/>
      <c r="H234" s="485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418"/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31"/>
      <c r="B236" s="131"/>
      <c r="C236" s="26"/>
      <c r="D236" s="26"/>
      <c r="E236" s="26"/>
      <c r="F236" s="26"/>
      <c r="G236" s="26"/>
      <c r="H236" s="26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31"/>
      <c r="B237" s="131"/>
      <c r="C237" s="26"/>
      <c r="D237" s="26"/>
      <c r="E237" s="26"/>
      <c r="F237" s="26"/>
      <c r="G237" s="26"/>
      <c r="H237" s="26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31"/>
      <c r="B238" s="131"/>
      <c r="C238" s="26"/>
      <c r="D238" s="26"/>
      <c r="E238" s="26"/>
      <c r="F238" s="26"/>
      <c r="G238" s="26"/>
      <c r="H238" s="26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31"/>
      <c r="B239" s="469"/>
      <c r="C239" s="26"/>
      <c r="D239" s="26"/>
      <c r="E239" s="26"/>
      <c r="F239" s="26"/>
      <c r="G239" s="26"/>
      <c r="H239" s="26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418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131"/>
      <c r="B242" s="131"/>
      <c r="C242" s="224"/>
      <c r="D242" s="224"/>
      <c r="E242" s="224"/>
      <c r="F242" s="224"/>
      <c r="G242" s="224"/>
      <c r="H242" s="224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484"/>
      <c r="B243" s="131"/>
      <c r="C243" s="224"/>
      <c r="D243" s="224"/>
      <c r="E243" s="224"/>
      <c r="F243" s="224"/>
      <c r="G243" s="224"/>
      <c r="H243" s="224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484"/>
      <c r="B244" s="131"/>
      <c r="C244" s="224"/>
      <c r="D244" s="224"/>
      <c r="E244" s="224"/>
      <c r="F244" s="224"/>
      <c r="G244" s="224"/>
      <c r="H244" s="224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484"/>
      <c r="B245" s="469"/>
      <c r="C245" s="224"/>
      <c r="D245" s="224"/>
      <c r="E245" s="224"/>
      <c r="F245" s="224"/>
      <c r="G245" s="224"/>
      <c r="H245" s="224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131"/>
      <c r="C246" s="224"/>
      <c r="D246" s="224"/>
      <c r="E246" s="224"/>
      <c r="F246" s="224"/>
      <c r="G246" s="224"/>
      <c r="H246" s="224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224"/>
      <c r="D247" s="224"/>
      <c r="E247" s="224"/>
      <c r="F247" s="224"/>
      <c r="G247" s="224"/>
      <c r="H247" s="224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224"/>
      <c r="D248" s="224"/>
      <c r="E248" s="224"/>
      <c r="F248" s="224"/>
      <c r="G248" s="224"/>
      <c r="H248" s="224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131"/>
      <c r="B249" s="131"/>
      <c r="C249" s="224"/>
      <c r="D249" s="224"/>
      <c r="E249" s="224"/>
      <c r="F249" s="224"/>
      <c r="G249" s="224"/>
      <c r="H249" s="224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131"/>
      <c r="B250" s="131"/>
      <c r="C250" s="224"/>
      <c r="D250" s="224"/>
      <c r="E250" s="224"/>
      <c r="F250" s="224"/>
      <c r="G250" s="224"/>
      <c r="H250" s="224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131"/>
      <c r="B251" s="131"/>
      <c r="C251" s="224"/>
      <c r="D251" s="224"/>
      <c r="E251" s="224"/>
      <c r="F251" s="224"/>
      <c r="G251" s="224"/>
      <c r="H251" s="224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418"/>
      <c r="B253" s="487"/>
      <c r="C253" s="487"/>
      <c r="D253" s="487"/>
      <c r="E253" s="487"/>
      <c r="F253" s="487"/>
      <c r="G253" s="487"/>
      <c r="H253" s="487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418"/>
      <c r="B254" s="469"/>
      <c r="C254" s="487"/>
      <c r="D254" s="487"/>
      <c r="E254" s="487"/>
      <c r="F254" s="487"/>
      <c r="G254" s="487"/>
      <c r="H254" s="487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418"/>
      <c r="B255" s="487"/>
      <c r="C255" s="487"/>
      <c r="D255" s="487"/>
      <c r="E255" s="487"/>
      <c r="F255" s="487"/>
      <c r="G255" s="487"/>
      <c r="H255" s="487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418"/>
      <c r="B256" s="131"/>
      <c r="C256" s="487"/>
      <c r="D256" s="487"/>
      <c r="E256" s="487"/>
      <c r="F256" s="487"/>
      <c r="G256" s="487"/>
      <c r="H256" s="487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418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418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131"/>
      <c r="B260" s="131"/>
      <c r="C260" s="131"/>
      <c r="D260" s="131"/>
      <c r="E260" s="131"/>
      <c r="F260" s="131"/>
      <c r="G260" s="131"/>
      <c r="H260" s="13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131"/>
      <c r="B261" s="131"/>
      <c r="C261" s="480"/>
      <c r="D261" s="480"/>
      <c r="E261" s="480"/>
      <c r="F261" s="480"/>
      <c r="G261" s="480"/>
      <c r="H261" s="480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131"/>
      <c r="B262" s="131"/>
      <c r="C262" s="487"/>
      <c r="D262" s="487"/>
      <c r="E262" s="487"/>
      <c r="F262" s="487"/>
      <c r="G262" s="487"/>
      <c r="H262" s="487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131"/>
      <c r="B263" s="131"/>
      <c r="C263" s="488"/>
      <c r="D263" s="488"/>
      <c r="E263" s="488"/>
      <c r="F263" s="488"/>
      <c r="G263" s="488"/>
      <c r="H263" s="488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131"/>
      <c r="B264" s="131"/>
      <c r="C264" s="480"/>
      <c r="D264" s="480"/>
      <c r="E264" s="480"/>
      <c r="F264" s="480"/>
      <c r="G264" s="480"/>
      <c r="H264" s="480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131"/>
      <c r="B265" s="131"/>
      <c r="C265" s="488"/>
      <c r="D265" s="488"/>
      <c r="E265" s="488"/>
      <c r="F265" s="488"/>
      <c r="G265" s="488"/>
      <c r="H265" s="488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489"/>
      <c r="D266" s="489"/>
      <c r="E266" s="489"/>
      <c r="F266" s="489"/>
      <c r="G266" s="489"/>
      <c r="H266" s="489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489"/>
      <c r="D267" s="489"/>
      <c r="E267" s="489"/>
      <c r="F267" s="489"/>
      <c r="G267" s="489"/>
      <c r="H267" s="489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8.75" hidden="true" customHeight="false" outlineLevel="2" collapsed="false">
      <c r="A268" s="478"/>
      <c r="B268" s="131"/>
      <c r="C268" s="489"/>
      <c r="D268" s="489"/>
      <c r="E268" s="489"/>
      <c r="F268" s="489"/>
      <c r="G268" s="489"/>
      <c r="H268" s="489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true" customHeight="false" outlineLevel="2" collapsed="false">
      <c r="A269" s="418"/>
      <c r="B269" s="131"/>
      <c r="C269" s="489"/>
      <c r="D269" s="489"/>
      <c r="E269" s="489"/>
      <c r="F269" s="489"/>
      <c r="G269" s="489"/>
      <c r="H269" s="489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true" customHeight="false" outlineLevel="2" collapsed="false">
      <c r="A270" s="131"/>
      <c r="B270" s="131"/>
      <c r="C270" s="489"/>
      <c r="D270" s="489"/>
      <c r="E270" s="489"/>
      <c r="F270" s="489"/>
      <c r="G270" s="489"/>
      <c r="H270" s="489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true" customHeight="false" outlineLevel="2" collapsed="false">
      <c r="A271" s="418"/>
      <c r="B271" s="153"/>
      <c r="C271" s="153"/>
      <c r="D271" s="216"/>
      <c r="E271" s="216"/>
      <c r="F271" s="153"/>
      <c r="G271" s="153"/>
      <c r="H271" s="216"/>
      <c r="I271" s="153"/>
      <c r="J271" s="153"/>
      <c r="K271" s="153"/>
      <c r="L271" s="216"/>
      <c r="M271" s="153"/>
      <c r="N271" s="153"/>
      <c r="O271" s="131"/>
      <c r="P271" s="131"/>
      <c r="Q271" s="131"/>
      <c r="R271" s="131"/>
      <c r="S271" s="131"/>
      <c r="T271" s="153"/>
      <c r="U271" s="131"/>
    </row>
    <row r="272" customFormat="false" ht="12.75" hidden="true" customHeight="false" outlineLevel="2" collapsed="false">
      <c r="A272" s="418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true" customHeight="false" outlineLevel="2" collapsed="false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true" customHeight="false" outlineLevel="2" collapsed="false">
      <c r="A274" s="131"/>
      <c r="B274" s="480"/>
      <c r="C274" s="480"/>
      <c r="D274" s="480"/>
      <c r="E274" s="480"/>
      <c r="F274" s="480"/>
      <c r="G274" s="480"/>
      <c r="H274" s="480"/>
      <c r="I274" s="480"/>
      <c r="J274" s="480"/>
      <c r="K274" s="480"/>
      <c r="L274" s="480"/>
      <c r="M274" s="480"/>
      <c r="N274" s="480"/>
      <c r="O274" s="131"/>
      <c r="P274" s="131"/>
      <c r="Q274" s="131"/>
      <c r="R274" s="131"/>
      <c r="S274" s="131"/>
      <c r="T274" s="480"/>
      <c r="U274" s="131"/>
    </row>
    <row r="275" customFormat="false" ht="12.75" hidden="true" customHeight="false" outlineLevel="2" collapsed="false">
      <c r="A275" s="131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true" customHeight="false" outlineLevel="2" collapsed="false">
      <c r="A276" s="131"/>
      <c r="B276" s="487"/>
      <c r="C276" s="487"/>
      <c r="D276" s="480"/>
      <c r="E276" s="480"/>
      <c r="F276" s="480"/>
      <c r="G276" s="480"/>
      <c r="H276" s="480"/>
      <c r="I276" s="480"/>
      <c r="J276" s="480"/>
      <c r="K276" s="480"/>
      <c r="L276" s="480"/>
      <c r="M276" s="480"/>
      <c r="N276" s="480"/>
      <c r="O276" s="131"/>
      <c r="P276" s="131"/>
      <c r="Q276" s="131"/>
      <c r="R276" s="131"/>
      <c r="S276" s="131"/>
      <c r="T276" s="480"/>
      <c r="U276" s="131"/>
    </row>
    <row r="277" customFormat="false" ht="12.75" hidden="true" customHeight="false" outlineLevel="2" collapsed="false">
      <c r="A277" s="131"/>
      <c r="B277" s="131"/>
      <c r="C277" s="131"/>
      <c r="D277" s="131"/>
      <c r="E277" s="131"/>
      <c r="F277" s="131"/>
      <c r="G277" s="131"/>
      <c r="H277" s="13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true" customHeight="false" outlineLevel="2" collapsed="false">
      <c r="A278" s="131"/>
      <c r="B278" s="480"/>
      <c r="C278" s="480"/>
      <c r="D278" s="480"/>
      <c r="E278" s="480"/>
      <c r="F278" s="480"/>
      <c r="G278" s="480"/>
      <c r="H278" s="480"/>
      <c r="I278" s="480"/>
      <c r="J278" s="480"/>
      <c r="K278" s="480"/>
      <c r="L278" s="480"/>
      <c r="M278" s="480"/>
      <c r="N278" s="480"/>
      <c r="O278" s="131"/>
      <c r="P278" s="131"/>
      <c r="Q278" s="131"/>
      <c r="R278" s="131"/>
      <c r="S278" s="131"/>
      <c r="T278" s="480"/>
      <c r="U278" s="480"/>
      <c r="V278" s="480"/>
      <c r="W278" s="480"/>
      <c r="X278" s="480"/>
      <c r="Y278" s="480"/>
    </row>
    <row r="279" customFormat="false" ht="12.75" hidden="true" customHeight="false" outlineLevel="2" collapsed="false">
      <c r="A279" s="131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true" customHeight="false" outlineLevel="2" collapsed="false">
      <c r="A280" s="131"/>
      <c r="B280" s="480"/>
      <c r="C280" s="480"/>
      <c r="D280" s="480"/>
      <c r="E280" s="480"/>
      <c r="F280" s="480"/>
      <c r="G280" s="480"/>
      <c r="H280" s="480"/>
      <c r="I280" s="480"/>
      <c r="J280" s="480"/>
      <c r="K280" s="480"/>
      <c r="L280" s="480"/>
      <c r="M280" s="480"/>
      <c r="N280" s="480"/>
      <c r="O280" s="131"/>
      <c r="P280" s="131"/>
      <c r="Q280" s="131"/>
      <c r="R280" s="131"/>
      <c r="S280" s="131"/>
      <c r="T280" s="480"/>
      <c r="U280" s="131"/>
    </row>
    <row r="281" customFormat="false" ht="12.75" hidden="true" customHeight="false" outlineLevel="2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true" customHeight="false" outlineLevel="2" collapsed="false">
      <c r="A282" s="131"/>
      <c r="B282" s="480"/>
      <c r="C282" s="480"/>
      <c r="D282" s="480"/>
      <c r="E282" s="480"/>
      <c r="F282" s="480"/>
      <c r="G282" s="480"/>
      <c r="H282" s="480"/>
      <c r="I282" s="480"/>
      <c r="J282" s="480"/>
      <c r="K282" s="480"/>
      <c r="L282" s="480"/>
      <c r="M282" s="480"/>
      <c r="N282" s="480"/>
      <c r="O282" s="131"/>
      <c r="P282" s="131"/>
      <c r="Q282" s="131"/>
      <c r="R282" s="131"/>
      <c r="S282" s="131"/>
      <c r="T282" s="480"/>
      <c r="U282" s="480"/>
    </row>
    <row r="283" customFormat="false" ht="12.75" hidden="true" customHeight="false" outlineLevel="2" collapsed="false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true" customHeight="false" outlineLevel="2" collapsed="false">
      <c r="A284" s="131"/>
      <c r="B284" s="480"/>
      <c r="C284" s="480"/>
      <c r="D284" s="480"/>
      <c r="E284" s="480"/>
      <c r="F284" s="480"/>
      <c r="G284" s="480"/>
      <c r="H284" s="480"/>
      <c r="I284" s="480"/>
      <c r="J284" s="480"/>
      <c r="K284" s="480"/>
      <c r="L284" s="480"/>
      <c r="M284" s="480"/>
      <c r="N284" s="480"/>
      <c r="O284" s="131"/>
      <c r="P284" s="131"/>
      <c r="Q284" s="131"/>
      <c r="R284" s="131"/>
      <c r="S284" s="131"/>
      <c r="T284" s="480"/>
      <c r="U284" s="480"/>
    </row>
    <row r="285" customFormat="false" ht="12.75" hidden="true" customHeight="false" outlineLevel="2" collapsed="false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tru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8.75" hidden="false" customHeight="false" outlineLevel="1" collapsed="false">
      <c r="A289" s="479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418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418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219"/>
      <c r="B293" s="216"/>
      <c r="C293" s="216"/>
      <c r="D293" s="216"/>
      <c r="E293" s="216"/>
      <c r="F293" s="216"/>
      <c r="G293" s="216"/>
      <c r="H293" s="216"/>
      <c r="I293" s="216"/>
      <c r="J293" s="216"/>
      <c r="K293" s="216"/>
      <c r="L293" s="216"/>
      <c r="M293" s="216"/>
      <c r="N293" s="216"/>
      <c r="O293" s="216"/>
      <c r="P293" s="216"/>
      <c r="Q293" s="216"/>
      <c r="R293" s="216"/>
      <c r="S293" s="216"/>
      <c r="T293" s="216"/>
      <c r="U293" s="216"/>
    </row>
    <row r="294" customFormat="false" ht="12.75" hidden="false" customHeight="false" outlineLevel="1" collapsed="false">
      <c r="A294" s="418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177"/>
      <c r="B295" s="480"/>
      <c r="C295" s="480"/>
      <c r="D295" s="480"/>
      <c r="E295" s="480"/>
      <c r="F295" s="480"/>
      <c r="G295" s="480"/>
      <c r="H295" s="480"/>
      <c r="I295" s="480"/>
      <c r="J295" s="480"/>
      <c r="K295" s="480"/>
      <c r="L295" s="480"/>
      <c r="M295" s="480"/>
      <c r="N295" s="480"/>
      <c r="O295" s="480"/>
      <c r="P295" s="480"/>
      <c r="Q295" s="480"/>
      <c r="R295" s="480"/>
      <c r="S295" s="480"/>
      <c r="T295" s="480"/>
      <c r="U295" s="480"/>
    </row>
    <row r="296" customFormat="false" ht="12.75" hidden="false" customHeight="false" outlineLevel="1" collapsed="false">
      <c r="A296" s="177"/>
      <c r="B296" s="480"/>
      <c r="C296" s="480"/>
      <c r="D296" s="480"/>
      <c r="E296" s="480"/>
      <c r="F296" s="480"/>
      <c r="G296" s="480"/>
      <c r="H296" s="480"/>
      <c r="I296" s="480"/>
      <c r="J296" s="480"/>
      <c r="K296" s="480"/>
      <c r="L296" s="480"/>
      <c r="M296" s="480"/>
      <c r="N296" s="480"/>
      <c r="O296" s="480"/>
      <c r="P296" s="480"/>
      <c r="Q296" s="480"/>
      <c r="R296" s="480"/>
      <c r="S296" s="480"/>
      <c r="T296" s="480"/>
      <c r="U296" s="480"/>
    </row>
    <row r="297" customFormat="false" ht="12.75" hidden="false" customHeight="false" outlineLevel="1" collapsed="false">
      <c r="A297" s="177"/>
      <c r="B297" s="480"/>
      <c r="C297" s="480"/>
      <c r="D297" s="480"/>
      <c r="E297" s="480"/>
      <c r="F297" s="480"/>
      <c r="G297" s="480"/>
      <c r="H297" s="480"/>
      <c r="I297" s="480"/>
      <c r="J297" s="480"/>
      <c r="K297" s="480"/>
      <c r="L297" s="480"/>
      <c r="M297" s="480"/>
      <c r="N297" s="480"/>
      <c r="O297" s="480"/>
      <c r="P297" s="480"/>
      <c r="Q297" s="480"/>
      <c r="R297" s="480"/>
      <c r="S297" s="480"/>
      <c r="T297" s="480"/>
      <c r="U297" s="480"/>
    </row>
    <row r="298" customFormat="false" ht="12.75" hidden="false" customHeight="false" outlineLevel="1" collapsed="false">
      <c r="A298" s="177"/>
      <c r="B298" s="480"/>
      <c r="C298" s="480"/>
      <c r="D298" s="480"/>
      <c r="E298" s="480"/>
      <c r="F298" s="480"/>
      <c r="G298" s="480"/>
      <c r="H298" s="480"/>
      <c r="I298" s="480"/>
      <c r="J298" s="480"/>
      <c r="K298" s="480"/>
      <c r="L298" s="480"/>
      <c r="M298" s="480"/>
      <c r="N298" s="480"/>
      <c r="O298" s="480"/>
      <c r="P298" s="480"/>
      <c r="Q298" s="480"/>
      <c r="R298" s="480"/>
      <c r="S298" s="480"/>
      <c r="T298" s="480"/>
      <c r="U298" s="480"/>
    </row>
    <row r="299" customFormat="false" ht="12.75" hidden="false" customHeight="false" outlineLevel="1" collapsed="false">
      <c r="A299" s="177"/>
      <c r="B299" s="480"/>
      <c r="C299" s="480"/>
      <c r="D299" s="480"/>
      <c r="E299" s="480"/>
      <c r="F299" s="480"/>
      <c r="G299" s="480"/>
      <c r="H299" s="480"/>
      <c r="I299" s="480"/>
      <c r="J299" s="480"/>
      <c r="K299" s="480"/>
      <c r="L299" s="480"/>
      <c r="M299" s="480"/>
      <c r="N299" s="480"/>
      <c r="O299" s="480"/>
      <c r="P299" s="480"/>
      <c r="Q299" s="480"/>
      <c r="R299" s="480"/>
      <c r="S299" s="480"/>
      <c r="T299" s="480"/>
      <c r="U299" s="480"/>
    </row>
    <row r="300" customFormat="false" ht="12.75" hidden="false" customHeight="false" outlineLevel="1" collapsed="false">
      <c r="A300" s="131"/>
      <c r="B300" s="480"/>
      <c r="C300" s="480"/>
      <c r="D300" s="480"/>
      <c r="E300" s="480"/>
      <c r="F300" s="480"/>
      <c r="G300" s="480"/>
      <c r="H300" s="480"/>
      <c r="I300" s="480"/>
      <c r="J300" s="480"/>
      <c r="K300" s="480"/>
      <c r="L300" s="480"/>
      <c r="M300" s="480"/>
      <c r="N300" s="480"/>
      <c r="O300" s="480"/>
      <c r="P300" s="480"/>
      <c r="Q300" s="480"/>
      <c r="R300" s="480"/>
      <c r="S300" s="480"/>
      <c r="T300" s="480"/>
      <c r="U300" s="480"/>
    </row>
    <row r="301" customFormat="false" ht="12.75" hidden="false" customHeight="false" outlineLevel="1" collapsed="false">
      <c r="A301" s="418"/>
      <c r="B301" s="480"/>
      <c r="C301" s="480"/>
      <c r="D301" s="480"/>
      <c r="E301" s="480"/>
      <c r="F301" s="480"/>
      <c r="G301" s="480"/>
      <c r="H301" s="480"/>
      <c r="I301" s="480"/>
      <c r="J301" s="480"/>
      <c r="K301" s="480"/>
      <c r="L301" s="480"/>
      <c r="M301" s="480"/>
      <c r="N301" s="480"/>
      <c r="O301" s="480"/>
      <c r="P301" s="480"/>
      <c r="Q301" s="480"/>
      <c r="R301" s="480"/>
      <c r="S301" s="480"/>
      <c r="T301" s="480"/>
      <c r="U301" s="480"/>
    </row>
    <row r="302" customFormat="false" ht="12.75" hidden="false" customHeight="false" outlineLevel="1" collapsed="false">
      <c r="A302" s="177"/>
      <c r="B302" s="480"/>
      <c r="C302" s="480"/>
      <c r="D302" s="480"/>
      <c r="E302" s="480"/>
      <c r="F302" s="480"/>
      <c r="G302" s="480"/>
      <c r="H302" s="480"/>
      <c r="I302" s="480"/>
      <c r="J302" s="480"/>
      <c r="K302" s="480"/>
      <c r="L302" s="480"/>
      <c r="M302" s="480"/>
      <c r="N302" s="480"/>
      <c r="O302" s="480"/>
      <c r="P302" s="480"/>
      <c r="Q302" s="480"/>
      <c r="R302" s="480"/>
      <c r="S302" s="480"/>
      <c r="T302" s="480"/>
      <c r="U302" s="480"/>
    </row>
    <row r="303" customFormat="false" ht="12.75" hidden="false" customHeight="false" outlineLevel="1" collapsed="false">
      <c r="A303" s="177"/>
      <c r="B303" s="480"/>
      <c r="C303" s="480"/>
      <c r="D303" s="480"/>
      <c r="E303" s="480"/>
      <c r="F303" s="480"/>
      <c r="G303" s="480"/>
      <c r="H303" s="480"/>
      <c r="I303" s="480"/>
      <c r="J303" s="480"/>
      <c r="K303" s="480"/>
      <c r="L303" s="480"/>
      <c r="M303" s="480"/>
      <c r="N303" s="480"/>
      <c r="O303" s="480"/>
      <c r="P303" s="480"/>
      <c r="Q303" s="480"/>
      <c r="R303" s="480"/>
      <c r="S303" s="480"/>
      <c r="T303" s="480"/>
      <c r="U303" s="480"/>
    </row>
    <row r="304" customFormat="false" ht="12.75" hidden="false" customHeight="false" outlineLevel="1" collapsed="false">
      <c r="A304" s="177"/>
      <c r="B304" s="480"/>
      <c r="C304" s="480"/>
      <c r="D304" s="480"/>
      <c r="E304" s="480"/>
      <c r="F304" s="480"/>
      <c r="G304" s="480"/>
      <c r="H304" s="480"/>
      <c r="I304" s="480"/>
      <c r="J304" s="480"/>
      <c r="K304" s="480"/>
      <c r="L304" s="480"/>
      <c r="M304" s="480"/>
      <c r="N304" s="480"/>
      <c r="O304" s="480"/>
      <c r="P304" s="480"/>
      <c r="Q304" s="480"/>
      <c r="R304" s="480"/>
      <c r="S304" s="480"/>
      <c r="T304" s="480"/>
      <c r="U304" s="480"/>
    </row>
    <row r="305" customFormat="false" ht="12.75" hidden="false" customHeight="false" outlineLevel="1" collapsed="false">
      <c r="A305" s="177"/>
      <c r="B305" s="480"/>
      <c r="C305" s="480"/>
      <c r="D305" s="480"/>
      <c r="E305" s="480"/>
      <c r="F305" s="480"/>
      <c r="G305" s="480"/>
      <c r="H305" s="480"/>
      <c r="I305" s="480"/>
      <c r="J305" s="480"/>
      <c r="K305" s="480"/>
      <c r="L305" s="480"/>
      <c r="M305" s="480"/>
      <c r="N305" s="480"/>
      <c r="O305" s="480"/>
      <c r="P305" s="480"/>
      <c r="Q305" s="480"/>
      <c r="R305" s="480"/>
      <c r="S305" s="480"/>
      <c r="T305" s="480"/>
      <c r="U305" s="480"/>
    </row>
    <row r="306" customFormat="false" ht="12.75" hidden="false" customHeight="false" outlineLevel="1" collapsed="false">
      <c r="A306" s="177"/>
      <c r="B306" s="480"/>
      <c r="C306" s="480"/>
      <c r="D306" s="480"/>
      <c r="E306" s="480"/>
      <c r="F306" s="480"/>
      <c r="G306" s="480"/>
      <c r="H306" s="480"/>
      <c r="I306" s="480"/>
      <c r="J306" s="480"/>
      <c r="K306" s="480"/>
      <c r="L306" s="480"/>
      <c r="M306" s="480"/>
      <c r="N306" s="480"/>
      <c r="O306" s="480"/>
      <c r="P306" s="480"/>
      <c r="Q306" s="480"/>
      <c r="R306" s="480"/>
      <c r="S306" s="480"/>
      <c r="T306" s="480"/>
      <c r="U306" s="480"/>
    </row>
    <row r="307" customFormat="false" ht="12.75" hidden="false" customHeight="false" outlineLevel="1" collapsed="false">
      <c r="A307" s="177"/>
      <c r="B307" s="480"/>
      <c r="C307" s="480"/>
      <c r="D307" s="480"/>
      <c r="E307" s="480"/>
      <c r="F307" s="480"/>
      <c r="G307" s="480"/>
      <c r="H307" s="480"/>
      <c r="I307" s="480"/>
      <c r="J307" s="480"/>
      <c r="K307" s="480"/>
      <c r="L307" s="480"/>
      <c r="M307" s="480"/>
      <c r="N307" s="480"/>
      <c r="O307" s="480"/>
      <c r="P307" s="480"/>
      <c r="Q307" s="480"/>
      <c r="R307" s="480"/>
      <c r="S307" s="480"/>
      <c r="T307" s="480"/>
      <c r="U307" s="480"/>
    </row>
    <row r="308" customFormat="false" ht="12.75" hidden="false" customHeight="false" outlineLevel="1" collapsed="false">
      <c r="A308" s="177"/>
      <c r="B308" s="480"/>
      <c r="C308" s="480"/>
      <c r="D308" s="480"/>
      <c r="E308" s="480"/>
      <c r="F308" s="480"/>
      <c r="G308" s="480"/>
      <c r="H308" s="480"/>
      <c r="I308" s="480"/>
      <c r="J308" s="480"/>
      <c r="K308" s="480"/>
      <c r="L308" s="480"/>
      <c r="M308" s="480"/>
      <c r="N308" s="480"/>
      <c r="O308" s="480"/>
      <c r="P308" s="480"/>
      <c r="Q308" s="480"/>
      <c r="R308" s="480"/>
      <c r="S308" s="480"/>
      <c r="T308" s="480"/>
      <c r="U308" s="480"/>
    </row>
    <row r="309" customFormat="false" ht="12.75" hidden="false" customHeight="false" outlineLevel="1" collapsed="false">
      <c r="A309" s="177"/>
      <c r="B309" s="480"/>
      <c r="C309" s="480"/>
      <c r="D309" s="480"/>
      <c r="E309" s="480"/>
      <c r="F309" s="480"/>
      <c r="G309" s="480"/>
      <c r="H309" s="480"/>
      <c r="I309" s="480"/>
      <c r="J309" s="480"/>
      <c r="K309" s="480"/>
      <c r="L309" s="480"/>
      <c r="M309" s="480"/>
      <c r="N309" s="480"/>
      <c r="O309" s="480"/>
      <c r="P309" s="480"/>
      <c r="Q309" s="480"/>
      <c r="R309" s="480"/>
      <c r="S309" s="480"/>
      <c r="T309" s="480"/>
      <c r="U309" s="480"/>
    </row>
    <row r="310" customFormat="false" ht="12.75" hidden="false" customHeight="false" outlineLevel="1" collapsed="false">
      <c r="A310" s="177"/>
      <c r="B310" s="480"/>
      <c r="C310" s="480"/>
      <c r="D310" s="480"/>
      <c r="E310" s="480"/>
      <c r="F310" s="480"/>
      <c r="G310" s="480"/>
      <c r="H310" s="480"/>
      <c r="I310" s="480"/>
      <c r="J310" s="480"/>
      <c r="K310" s="480"/>
      <c r="L310" s="480"/>
      <c r="M310" s="480"/>
      <c r="N310" s="480"/>
      <c r="O310" s="480"/>
      <c r="P310" s="480"/>
      <c r="Q310" s="480"/>
      <c r="R310" s="480"/>
      <c r="S310" s="480"/>
      <c r="T310" s="480"/>
      <c r="U310" s="480"/>
    </row>
    <row r="311" customFormat="false" ht="12.75" hidden="false" customHeight="false" outlineLevel="1" collapsed="false">
      <c r="A311" s="177"/>
      <c r="B311" s="480"/>
      <c r="C311" s="480"/>
      <c r="D311" s="480"/>
      <c r="E311" s="480"/>
      <c r="F311" s="480"/>
      <c r="G311" s="480"/>
      <c r="H311" s="480"/>
      <c r="I311" s="480"/>
      <c r="J311" s="480"/>
      <c r="K311" s="480"/>
      <c r="L311" s="480"/>
      <c r="M311" s="480"/>
      <c r="N311" s="480"/>
      <c r="O311" s="480"/>
      <c r="P311" s="480"/>
      <c r="Q311" s="480"/>
      <c r="R311" s="480"/>
      <c r="S311" s="480"/>
      <c r="T311" s="480"/>
      <c r="U311" s="480"/>
    </row>
    <row r="312" customFormat="false" ht="12.75" hidden="false" customHeight="false" outlineLevel="1" collapsed="false">
      <c r="A312" s="177"/>
      <c r="B312" s="480"/>
      <c r="C312" s="480"/>
      <c r="D312" s="480"/>
      <c r="E312" s="480"/>
      <c r="F312" s="480"/>
      <c r="G312" s="480"/>
      <c r="H312" s="480"/>
      <c r="I312" s="480"/>
      <c r="J312" s="480"/>
      <c r="K312" s="480"/>
      <c r="L312" s="480"/>
      <c r="M312" s="480"/>
      <c r="N312" s="480"/>
      <c r="O312" s="480"/>
      <c r="P312" s="480"/>
      <c r="Q312" s="480"/>
      <c r="R312" s="480"/>
      <c r="S312" s="480"/>
      <c r="T312" s="480"/>
      <c r="U312" s="480"/>
    </row>
    <row r="313" customFormat="false" ht="12.75" hidden="false" customHeight="false" outlineLevel="1" collapsed="false">
      <c r="A313" s="418"/>
      <c r="B313" s="480"/>
      <c r="C313" s="480"/>
      <c r="D313" s="480"/>
      <c r="E313" s="480"/>
      <c r="F313" s="480"/>
      <c r="G313" s="480"/>
      <c r="H313" s="480"/>
      <c r="I313" s="480"/>
      <c r="J313" s="480"/>
      <c r="K313" s="480"/>
      <c r="L313" s="480"/>
      <c r="M313" s="480"/>
      <c r="N313" s="480"/>
      <c r="O313" s="480"/>
      <c r="P313" s="480"/>
      <c r="Q313" s="480"/>
      <c r="R313" s="480"/>
      <c r="S313" s="480"/>
      <c r="T313" s="480"/>
      <c r="U313" s="480"/>
    </row>
    <row r="314" customFormat="false" ht="12.75" hidden="false" customHeight="false" outlineLevel="1" collapsed="false">
      <c r="A314" s="177"/>
      <c r="B314" s="480"/>
      <c r="C314" s="480"/>
      <c r="D314" s="480"/>
      <c r="E314" s="480"/>
      <c r="F314" s="480"/>
      <c r="G314" s="480"/>
      <c r="H314" s="480"/>
      <c r="I314" s="480"/>
      <c r="J314" s="480"/>
      <c r="K314" s="480"/>
      <c r="L314" s="480"/>
      <c r="M314" s="480"/>
      <c r="N314" s="480"/>
      <c r="O314" s="480"/>
      <c r="P314" s="480"/>
      <c r="Q314" s="480"/>
      <c r="R314" s="480"/>
      <c r="S314" s="480"/>
      <c r="T314" s="480"/>
      <c r="U314" s="480"/>
    </row>
    <row r="315" customFormat="false" ht="12.75" hidden="false" customHeight="false" outlineLevel="1" collapsed="false">
      <c r="A315" s="418"/>
      <c r="B315" s="480"/>
      <c r="C315" s="480"/>
      <c r="D315" s="480"/>
      <c r="E315" s="480"/>
      <c r="F315" s="480"/>
      <c r="G315" s="480"/>
      <c r="H315" s="480"/>
      <c r="I315" s="480"/>
      <c r="J315" s="480"/>
      <c r="K315" s="480"/>
      <c r="L315" s="480"/>
      <c r="M315" s="480"/>
      <c r="N315" s="480"/>
      <c r="O315" s="480"/>
      <c r="P315" s="480"/>
      <c r="Q315" s="480"/>
      <c r="R315" s="480"/>
      <c r="S315" s="480"/>
      <c r="T315" s="480"/>
      <c r="U315" s="480"/>
    </row>
    <row r="316" customFormat="false" ht="12.75" hidden="false" customHeight="false" outlineLevel="1" collapsed="false">
      <c r="A316" s="177"/>
      <c r="B316" s="480"/>
      <c r="C316" s="480"/>
      <c r="D316" s="480"/>
      <c r="E316" s="480"/>
      <c r="F316" s="480"/>
      <c r="G316" s="480"/>
      <c r="H316" s="480"/>
      <c r="I316" s="480"/>
      <c r="J316" s="480"/>
      <c r="K316" s="480"/>
      <c r="L316" s="480"/>
      <c r="M316" s="480"/>
      <c r="N316" s="480"/>
      <c r="O316" s="480"/>
      <c r="P316" s="480"/>
      <c r="Q316" s="480"/>
      <c r="R316" s="480"/>
      <c r="S316" s="480"/>
      <c r="T316" s="480"/>
      <c r="U316" s="480"/>
    </row>
    <row r="317" customFormat="false" ht="12.75" hidden="false" customHeight="false" outlineLevel="1" collapsed="false">
      <c r="A317" s="418"/>
      <c r="B317" s="480"/>
      <c r="C317" s="480"/>
      <c r="D317" s="480"/>
      <c r="E317" s="480"/>
      <c r="F317" s="480"/>
      <c r="G317" s="480"/>
      <c r="H317" s="480"/>
      <c r="I317" s="480"/>
      <c r="J317" s="480"/>
      <c r="K317" s="480"/>
      <c r="L317" s="480"/>
      <c r="M317" s="480"/>
      <c r="N317" s="480"/>
      <c r="O317" s="480"/>
      <c r="P317" s="480"/>
      <c r="Q317" s="480"/>
      <c r="R317" s="480"/>
      <c r="S317" s="480"/>
      <c r="T317" s="480"/>
      <c r="U317" s="480"/>
    </row>
    <row r="318" customFormat="false" ht="12.75" hidden="false" customHeight="false" outlineLevel="1" collapsed="false">
      <c r="A318" s="131"/>
      <c r="B318" s="480"/>
      <c r="C318" s="480"/>
      <c r="D318" s="480"/>
      <c r="E318" s="480"/>
      <c r="F318" s="480"/>
      <c r="G318" s="480"/>
      <c r="H318" s="480"/>
      <c r="I318" s="480"/>
      <c r="J318" s="480"/>
      <c r="K318" s="480"/>
      <c r="L318" s="480"/>
      <c r="M318" s="480"/>
      <c r="N318" s="480"/>
      <c r="O318" s="480"/>
      <c r="P318" s="480"/>
      <c r="Q318" s="480"/>
      <c r="R318" s="480"/>
      <c r="S318" s="480"/>
      <c r="T318" s="480"/>
      <c r="U318" s="480"/>
    </row>
    <row r="319" customFormat="false" ht="12.75" hidden="false" customHeight="false" outlineLevel="1" collapsed="false">
      <c r="A319" s="418"/>
      <c r="B319" s="480"/>
      <c r="C319" s="480"/>
      <c r="D319" s="480"/>
      <c r="E319" s="480"/>
      <c r="F319" s="480"/>
      <c r="G319" s="480"/>
      <c r="H319" s="480"/>
      <c r="I319" s="480"/>
      <c r="J319" s="480"/>
      <c r="K319" s="480"/>
      <c r="L319" s="480"/>
      <c r="M319" s="480"/>
      <c r="N319" s="480"/>
      <c r="O319" s="480"/>
      <c r="P319" s="480"/>
      <c r="Q319" s="480"/>
      <c r="R319" s="480"/>
      <c r="S319" s="480"/>
      <c r="T319" s="480"/>
      <c r="U319" s="480"/>
    </row>
    <row r="320" customFormat="false" ht="12.75" hidden="false" customHeight="false" outlineLevel="1" collapsed="false">
      <c r="A320" s="177"/>
      <c r="B320" s="480"/>
      <c r="C320" s="480"/>
      <c r="D320" s="480"/>
      <c r="E320" s="480"/>
      <c r="F320" s="480"/>
      <c r="G320" s="480"/>
      <c r="H320" s="480"/>
      <c r="I320" s="480"/>
      <c r="J320" s="480"/>
      <c r="K320" s="480"/>
      <c r="L320" s="480"/>
      <c r="M320" s="480"/>
      <c r="N320" s="480"/>
      <c r="O320" s="480"/>
      <c r="P320" s="480"/>
      <c r="Q320" s="480"/>
      <c r="R320" s="480"/>
      <c r="S320" s="480"/>
      <c r="T320" s="480"/>
      <c r="U320" s="480"/>
    </row>
    <row r="321" customFormat="false" ht="12.75" hidden="false" customHeight="false" outlineLevel="1" collapsed="false">
      <c r="A321" s="177"/>
      <c r="B321" s="480"/>
      <c r="C321" s="480"/>
      <c r="D321" s="480"/>
      <c r="E321" s="480"/>
      <c r="F321" s="480"/>
      <c r="G321" s="480"/>
      <c r="H321" s="480"/>
      <c r="I321" s="480"/>
      <c r="J321" s="480"/>
      <c r="K321" s="480"/>
      <c r="L321" s="480"/>
      <c r="M321" s="480"/>
      <c r="N321" s="480"/>
      <c r="O321" s="480"/>
      <c r="P321" s="480"/>
      <c r="Q321" s="480"/>
      <c r="R321" s="480"/>
      <c r="S321" s="480"/>
      <c r="T321" s="480"/>
      <c r="U321" s="480"/>
    </row>
    <row r="322" customFormat="false" ht="12.75" hidden="false" customHeight="false" outlineLevel="1" collapsed="false">
      <c r="A322" s="177"/>
      <c r="B322" s="480"/>
      <c r="C322" s="480"/>
      <c r="D322" s="480"/>
      <c r="E322" s="480"/>
      <c r="F322" s="480"/>
      <c r="G322" s="480"/>
      <c r="H322" s="480"/>
      <c r="I322" s="480"/>
      <c r="J322" s="480"/>
      <c r="K322" s="480"/>
      <c r="L322" s="480"/>
      <c r="M322" s="480"/>
      <c r="N322" s="480"/>
      <c r="O322" s="480"/>
      <c r="P322" s="480"/>
      <c r="Q322" s="480"/>
      <c r="R322" s="480"/>
      <c r="S322" s="480"/>
      <c r="T322" s="480"/>
      <c r="U322" s="480"/>
    </row>
    <row r="323" customFormat="false" ht="12.75" hidden="false" customHeight="false" outlineLevel="1" collapsed="false">
      <c r="A323" s="177"/>
      <c r="B323" s="480"/>
      <c r="C323" s="480"/>
      <c r="D323" s="480"/>
      <c r="E323" s="480"/>
      <c r="F323" s="480"/>
      <c r="G323" s="480"/>
      <c r="H323" s="480"/>
      <c r="I323" s="480"/>
      <c r="J323" s="480"/>
      <c r="K323" s="480"/>
      <c r="L323" s="480"/>
      <c r="M323" s="480"/>
      <c r="N323" s="480"/>
      <c r="O323" s="480"/>
      <c r="P323" s="480"/>
      <c r="Q323" s="480"/>
      <c r="R323" s="480"/>
      <c r="S323" s="480"/>
      <c r="T323" s="480"/>
      <c r="U323" s="480"/>
    </row>
    <row r="324" customFormat="false" ht="12.75" hidden="false" customHeight="false" outlineLevel="1" collapsed="false">
      <c r="A324" s="418"/>
      <c r="B324" s="480"/>
      <c r="C324" s="480"/>
      <c r="D324" s="480"/>
      <c r="E324" s="480"/>
      <c r="F324" s="480"/>
      <c r="G324" s="480"/>
      <c r="H324" s="480"/>
      <c r="I324" s="480"/>
      <c r="J324" s="480"/>
      <c r="K324" s="480"/>
      <c r="L324" s="480"/>
      <c r="M324" s="480"/>
      <c r="N324" s="480"/>
      <c r="O324" s="480"/>
      <c r="P324" s="480"/>
      <c r="Q324" s="480"/>
      <c r="R324" s="480"/>
      <c r="S324" s="480"/>
      <c r="T324" s="480"/>
      <c r="U324" s="480"/>
    </row>
    <row r="325" customFormat="false" ht="12.75" hidden="false" customHeight="false" outlineLevel="1" collapsed="false">
      <c r="A325" s="418"/>
      <c r="B325" s="480"/>
      <c r="C325" s="480"/>
      <c r="D325" s="480"/>
      <c r="E325" s="480"/>
      <c r="F325" s="480"/>
      <c r="G325" s="480"/>
      <c r="H325" s="480"/>
      <c r="I325" s="480"/>
      <c r="J325" s="480"/>
      <c r="K325" s="480"/>
      <c r="L325" s="480"/>
      <c r="M325" s="480"/>
      <c r="N325" s="480"/>
      <c r="O325" s="480"/>
      <c r="P325" s="480"/>
      <c r="Q325" s="480"/>
      <c r="R325" s="480"/>
      <c r="S325" s="480"/>
      <c r="T325" s="480"/>
      <c r="U325" s="480"/>
    </row>
    <row r="326" customFormat="false" ht="12.75" hidden="false" customHeight="false" outlineLevel="1" collapsed="false">
      <c r="A326" s="177"/>
      <c r="B326" s="480"/>
      <c r="C326" s="480"/>
      <c r="D326" s="480"/>
      <c r="E326" s="480"/>
      <c r="F326" s="480"/>
      <c r="G326" s="480"/>
      <c r="H326" s="480"/>
      <c r="I326" s="480"/>
      <c r="J326" s="480"/>
      <c r="K326" s="480"/>
      <c r="L326" s="480"/>
      <c r="M326" s="480"/>
      <c r="N326" s="480"/>
      <c r="O326" s="480"/>
      <c r="P326" s="480"/>
      <c r="Q326" s="480"/>
      <c r="R326" s="480"/>
      <c r="S326" s="480"/>
      <c r="T326" s="480"/>
      <c r="U326" s="480"/>
    </row>
    <row r="327" customFormat="false" ht="12.75" hidden="false" customHeight="false" outlineLevel="1" collapsed="false">
      <c r="A327" s="177"/>
      <c r="B327" s="480"/>
      <c r="C327" s="480"/>
      <c r="D327" s="480"/>
      <c r="E327" s="480"/>
      <c r="F327" s="480"/>
      <c r="G327" s="480"/>
      <c r="H327" s="480"/>
      <c r="I327" s="480"/>
      <c r="J327" s="480"/>
      <c r="K327" s="480"/>
      <c r="L327" s="480"/>
      <c r="M327" s="480"/>
      <c r="N327" s="480"/>
      <c r="O327" s="480"/>
      <c r="P327" s="480"/>
      <c r="Q327" s="480"/>
      <c r="R327" s="480"/>
      <c r="S327" s="480"/>
      <c r="T327" s="480"/>
      <c r="U327" s="480"/>
    </row>
    <row r="328" customFormat="false" ht="12.75" hidden="false" customHeight="false" outlineLevel="1" collapsed="false">
      <c r="A328" s="177"/>
      <c r="B328" s="480"/>
      <c r="C328" s="480"/>
      <c r="D328" s="480"/>
      <c r="E328" s="480"/>
      <c r="F328" s="480"/>
      <c r="G328" s="480"/>
      <c r="H328" s="480"/>
      <c r="I328" s="480"/>
      <c r="J328" s="480"/>
      <c r="K328" s="480"/>
      <c r="L328" s="480"/>
      <c r="M328" s="480"/>
      <c r="N328" s="480"/>
      <c r="O328" s="480"/>
      <c r="P328" s="480"/>
      <c r="Q328" s="480"/>
      <c r="R328" s="480"/>
      <c r="S328" s="480"/>
      <c r="T328" s="480"/>
      <c r="U328" s="480"/>
    </row>
    <row r="329" customFormat="false" ht="12.75" hidden="false" customHeight="false" outlineLevel="1" collapsed="false">
      <c r="A329" s="177"/>
      <c r="B329" s="480"/>
      <c r="C329" s="480"/>
      <c r="D329" s="480"/>
      <c r="E329" s="480"/>
      <c r="F329" s="480"/>
      <c r="G329" s="480"/>
      <c r="H329" s="480"/>
      <c r="I329" s="480"/>
      <c r="J329" s="480"/>
      <c r="K329" s="480"/>
      <c r="L329" s="480"/>
      <c r="M329" s="480"/>
      <c r="N329" s="480"/>
      <c r="O329" s="480"/>
      <c r="P329" s="480"/>
      <c r="Q329" s="480"/>
      <c r="R329" s="480"/>
      <c r="S329" s="480"/>
      <c r="T329" s="480"/>
      <c r="U329" s="480"/>
    </row>
    <row r="330" customFormat="false" ht="12.75" hidden="false" customHeight="false" outlineLevel="1" collapsed="false">
      <c r="A330" s="177"/>
      <c r="B330" s="480"/>
      <c r="C330" s="480"/>
      <c r="D330" s="480"/>
      <c r="E330" s="480"/>
      <c r="F330" s="480"/>
      <c r="G330" s="480"/>
      <c r="H330" s="480"/>
      <c r="I330" s="480"/>
      <c r="J330" s="480"/>
      <c r="K330" s="480"/>
      <c r="L330" s="480"/>
      <c r="M330" s="480"/>
      <c r="N330" s="480"/>
      <c r="O330" s="480"/>
      <c r="P330" s="480"/>
      <c r="Q330" s="480"/>
      <c r="R330" s="480"/>
      <c r="S330" s="480"/>
      <c r="T330" s="480"/>
      <c r="U330" s="480"/>
    </row>
    <row r="331" customFormat="false" ht="12.75" hidden="false" customHeight="false" outlineLevel="1" collapsed="false">
      <c r="A331" s="219"/>
      <c r="B331" s="480"/>
      <c r="C331" s="480"/>
      <c r="D331" s="480"/>
      <c r="E331" s="480"/>
      <c r="F331" s="480"/>
      <c r="G331" s="480"/>
      <c r="H331" s="480"/>
      <c r="I331" s="480"/>
      <c r="J331" s="480"/>
      <c r="K331" s="480"/>
      <c r="L331" s="480"/>
      <c r="M331" s="480"/>
      <c r="N331" s="480"/>
      <c r="O331" s="480"/>
      <c r="P331" s="480"/>
      <c r="Q331" s="480"/>
      <c r="R331" s="480"/>
      <c r="S331" s="480"/>
      <c r="T331" s="480"/>
      <c r="U331" s="480"/>
    </row>
    <row r="332" customFormat="false" ht="12.75" hidden="false" customHeight="false" outlineLevel="1" collapsed="false">
      <c r="A332" s="418"/>
      <c r="B332" s="480"/>
      <c r="C332" s="480"/>
      <c r="D332" s="480"/>
      <c r="E332" s="480"/>
      <c r="F332" s="480"/>
      <c r="G332" s="480"/>
      <c r="H332" s="480"/>
      <c r="I332" s="480"/>
      <c r="J332" s="480"/>
      <c r="K332" s="480"/>
      <c r="L332" s="480"/>
      <c r="M332" s="480"/>
      <c r="N332" s="480"/>
      <c r="O332" s="480"/>
      <c r="P332" s="480"/>
      <c r="Q332" s="480"/>
      <c r="R332" s="480"/>
      <c r="S332" s="480"/>
      <c r="T332" s="480"/>
      <c r="U332" s="480"/>
    </row>
    <row r="333" customFormat="false" ht="12.75" hidden="false" customHeight="false" outlineLevel="1" collapsed="false">
      <c r="A333" s="131"/>
      <c r="B333" s="480"/>
      <c r="C333" s="480"/>
      <c r="D333" s="480"/>
      <c r="E333" s="480"/>
      <c r="F333" s="480"/>
      <c r="G333" s="480"/>
      <c r="H333" s="480"/>
      <c r="I333" s="480"/>
      <c r="J333" s="480"/>
      <c r="K333" s="480"/>
      <c r="L333" s="480"/>
      <c r="M333" s="480"/>
      <c r="N333" s="480"/>
      <c r="O333" s="480"/>
      <c r="P333" s="480"/>
      <c r="Q333" s="480"/>
      <c r="R333" s="480"/>
      <c r="S333" s="480"/>
      <c r="T333" s="480"/>
      <c r="U333" s="480"/>
    </row>
    <row r="334" customFormat="false" ht="12.75" hidden="false" customHeight="false" outlineLevel="1" collapsed="false">
      <c r="A334" s="418"/>
      <c r="B334" s="480"/>
      <c r="C334" s="480"/>
      <c r="D334" s="480"/>
      <c r="E334" s="480"/>
      <c r="F334" s="480"/>
      <c r="G334" s="480"/>
      <c r="H334" s="480"/>
      <c r="I334" s="480"/>
      <c r="J334" s="480"/>
      <c r="K334" s="480"/>
      <c r="L334" s="480"/>
      <c r="M334" s="480"/>
      <c r="N334" s="480"/>
      <c r="O334" s="480"/>
      <c r="P334" s="480"/>
      <c r="Q334" s="480"/>
      <c r="R334" s="480"/>
      <c r="S334" s="480"/>
      <c r="T334" s="480"/>
      <c r="U334" s="480"/>
    </row>
    <row r="335" customFormat="false" ht="12.75" hidden="false" customHeight="false" outlineLevel="1" collapsed="false">
      <c r="A335" s="418"/>
      <c r="B335" s="480"/>
      <c r="C335" s="480"/>
      <c r="D335" s="480"/>
      <c r="E335" s="480"/>
      <c r="F335" s="480"/>
      <c r="G335" s="480"/>
      <c r="H335" s="480"/>
      <c r="I335" s="480"/>
      <c r="J335" s="480"/>
      <c r="K335" s="480"/>
      <c r="L335" s="480"/>
      <c r="M335" s="480"/>
      <c r="N335" s="480"/>
      <c r="O335" s="480"/>
      <c r="P335" s="480"/>
      <c r="Q335" s="480"/>
      <c r="R335" s="480"/>
      <c r="S335" s="480"/>
      <c r="T335" s="480"/>
      <c r="U335" s="480"/>
    </row>
    <row r="336" customFormat="false" ht="12.75" hidden="false" customHeight="false" outlineLevel="1" collapsed="false">
      <c r="A336" s="418"/>
      <c r="B336" s="480"/>
      <c r="C336" s="480"/>
      <c r="D336" s="480"/>
      <c r="E336" s="480"/>
      <c r="F336" s="480"/>
      <c r="G336" s="480"/>
      <c r="H336" s="480"/>
      <c r="I336" s="480"/>
      <c r="J336" s="480"/>
      <c r="K336" s="480"/>
      <c r="L336" s="480"/>
      <c r="M336" s="480"/>
      <c r="N336" s="480"/>
      <c r="O336" s="480"/>
      <c r="P336" s="480"/>
      <c r="Q336" s="480"/>
      <c r="R336" s="480"/>
      <c r="S336" s="480"/>
      <c r="T336" s="480"/>
      <c r="U336" s="480"/>
    </row>
    <row r="337" customFormat="false" ht="12.75" hidden="false" customHeight="false" outlineLevel="1" collapsed="false">
      <c r="A337" s="131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</row>
    <row r="338" customFormat="false" ht="12.75" hidden="false" customHeight="false" outlineLevel="1" collapsed="false">
      <c r="A338" s="131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</row>
    <row r="339" customFormat="false" ht="18.75" hidden="false" customHeight="false" outlineLevel="1" collapsed="false">
      <c r="A339" s="479"/>
      <c r="B339" s="131"/>
      <c r="C339" s="131"/>
      <c r="D339" s="131"/>
      <c r="E339" s="131"/>
      <c r="F339" s="131"/>
      <c r="G339" s="131"/>
      <c r="H339" s="131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</row>
    <row r="340" customFormat="false" ht="12.75" hidden="false" customHeight="false" outlineLevel="1" collapsed="false">
      <c r="A340" s="418"/>
      <c r="B340" s="131"/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</row>
    <row r="341" customFormat="false" ht="12.75" hidden="false" customHeight="false" outlineLevel="1" collapsed="false">
      <c r="A341" s="418"/>
      <c r="B341" s="131"/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</row>
    <row r="342" customFormat="false" ht="12.75" hidden="false" customHeight="false" outlineLevel="1" collapsed="false">
      <c r="A342" s="131"/>
      <c r="B342" s="131"/>
      <c r="C342" s="131"/>
      <c r="D342" s="131"/>
      <c r="E342" s="131"/>
      <c r="F342" s="131"/>
      <c r="G342" s="131"/>
      <c r="H342" s="131"/>
      <c r="I342" s="131"/>
      <c r="J342" s="131"/>
      <c r="K342" s="131"/>
      <c r="L342" s="131"/>
      <c r="M342" s="131"/>
      <c r="N342" s="131"/>
      <c r="O342" s="131"/>
      <c r="P342" s="131"/>
      <c r="Q342" s="131"/>
      <c r="R342" s="131"/>
      <c r="S342" s="131"/>
      <c r="T342" s="131"/>
      <c r="U342" s="131"/>
    </row>
    <row r="343" customFormat="false" ht="12.75" hidden="false" customHeight="false" outlineLevel="1" collapsed="false">
      <c r="A343" s="219"/>
      <c r="B343" s="216"/>
      <c r="C343" s="216"/>
      <c r="D343" s="216"/>
      <c r="E343" s="216"/>
      <c r="F343" s="216"/>
      <c r="G343" s="216"/>
      <c r="H343" s="216"/>
      <c r="I343" s="216"/>
      <c r="J343" s="216"/>
      <c r="K343" s="216"/>
      <c r="L343" s="216"/>
      <c r="M343" s="216"/>
      <c r="N343" s="216"/>
      <c r="O343" s="131"/>
      <c r="P343" s="131"/>
      <c r="Q343" s="131"/>
      <c r="R343" s="131"/>
      <c r="S343" s="131"/>
      <c r="T343" s="131"/>
      <c r="U343" s="131"/>
    </row>
    <row r="344" customFormat="false" ht="12.75" hidden="false" customHeight="false" outlineLevel="1" collapsed="false">
      <c r="A344" s="418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</row>
    <row r="345" customFormat="false" ht="12.75" hidden="false" customHeight="false" outlineLevel="1" collapsed="false">
      <c r="A345" s="177"/>
      <c r="B345" s="490"/>
      <c r="C345" s="490"/>
      <c r="D345" s="490"/>
      <c r="E345" s="490"/>
      <c r="F345" s="490"/>
      <c r="G345" s="490"/>
      <c r="H345" s="490"/>
      <c r="I345" s="490"/>
      <c r="J345" s="490"/>
      <c r="K345" s="490"/>
      <c r="L345" s="490"/>
      <c r="M345" s="490"/>
      <c r="N345" s="490"/>
      <c r="O345" s="131"/>
      <c r="P345" s="131"/>
      <c r="Q345" s="131"/>
      <c r="R345" s="131"/>
      <c r="S345" s="131"/>
      <c r="T345" s="131"/>
      <c r="U345" s="131"/>
    </row>
    <row r="346" customFormat="false" ht="12.75" hidden="false" customHeight="false" outlineLevel="1" collapsed="false">
      <c r="A346" s="177"/>
      <c r="B346" s="490"/>
      <c r="C346" s="490"/>
      <c r="D346" s="490"/>
      <c r="E346" s="490"/>
      <c r="F346" s="490"/>
      <c r="G346" s="490"/>
      <c r="H346" s="490"/>
      <c r="I346" s="490"/>
      <c r="J346" s="490"/>
      <c r="K346" s="490"/>
      <c r="L346" s="490"/>
      <c r="M346" s="490"/>
      <c r="N346" s="490"/>
      <c r="O346" s="131"/>
      <c r="P346" s="131"/>
      <c r="Q346" s="131"/>
      <c r="R346" s="131"/>
      <c r="S346" s="131"/>
      <c r="T346" s="131"/>
      <c r="U346" s="131"/>
    </row>
    <row r="347" customFormat="false" ht="12.75" hidden="false" customHeight="false" outlineLevel="1" collapsed="false">
      <c r="A347" s="177"/>
      <c r="B347" s="490"/>
      <c r="C347" s="490"/>
      <c r="D347" s="490"/>
      <c r="E347" s="490"/>
      <c r="F347" s="490"/>
      <c r="G347" s="490"/>
      <c r="H347" s="490"/>
      <c r="I347" s="490"/>
      <c r="J347" s="490"/>
      <c r="K347" s="490"/>
      <c r="L347" s="490"/>
      <c r="M347" s="490"/>
      <c r="N347" s="490"/>
      <c r="O347" s="131"/>
      <c r="P347" s="131"/>
      <c r="Q347" s="131"/>
      <c r="R347" s="131"/>
      <c r="S347" s="131"/>
      <c r="T347" s="131"/>
      <c r="U347" s="131"/>
    </row>
    <row r="348" customFormat="false" ht="12.75" hidden="false" customHeight="false" outlineLevel="1" collapsed="false">
      <c r="A348" s="177"/>
      <c r="B348" s="490"/>
      <c r="C348" s="490"/>
      <c r="D348" s="490"/>
      <c r="E348" s="490"/>
      <c r="F348" s="490"/>
      <c r="G348" s="490"/>
      <c r="H348" s="490"/>
      <c r="I348" s="490"/>
      <c r="J348" s="490"/>
      <c r="K348" s="490"/>
      <c r="L348" s="490"/>
      <c r="M348" s="490"/>
      <c r="N348" s="490"/>
      <c r="O348" s="131"/>
      <c r="P348" s="131"/>
      <c r="Q348" s="131"/>
      <c r="R348" s="131"/>
      <c r="S348" s="131"/>
      <c r="T348" s="131"/>
      <c r="U348" s="131"/>
    </row>
    <row r="349" customFormat="false" ht="12.75" hidden="false" customHeight="false" outlineLevel="1" collapsed="false">
      <c r="A349" s="177"/>
      <c r="B349" s="490"/>
      <c r="C349" s="490"/>
      <c r="D349" s="490"/>
      <c r="E349" s="490"/>
      <c r="F349" s="490"/>
      <c r="G349" s="490"/>
      <c r="H349" s="490"/>
      <c r="I349" s="490"/>
      <c r="J349" s="490"/>
      <c r="K349" s="490"/>
      <c r="L349" s="490"/>
      <c r="M349" s="490"/>
      <c r="N349" s="490"/>
      <c r="O349" s="131"/>
      <c r="P349" s="131"/>
      <c r="Q349" s="131"/>
      <c r="R349" s="131"/>
      <c r="S349" s="131"/>
      <c r="T349" s="131"/>
      <c r="U349" s="131"/>
    </row>
    <row r="350" customFormat="false" ht="12.75" hidden="false" customHeight="false" outlineLevel="1" collapsed="false">
      <c r="A350" s="177"/>
      <c r="B350" s="490"/>
      <c r="C350" s="490"/>
      <c r="D350" s="490"/>
      <c r="E350" s="490"/>
      <c r="F350" s="490"/>
      <c r="G350" s="490"/>
      <c r="H350" s="490"/>
      <c r="I350" s="490"/>
      <c r="J350" s="490"/>
      <c r="K350" s="490"/>
      <c r="L350" s="490"/>
      <c r="M350" s="490"/>
      <c r="N350" s="490"/>
      <c r="O350" s="131"/>
      <c r="P350" s="131"/>
      <c r="Q350" s="131"/>
      <c r="R350" s="131"/>
      <c r="S350" s="131"/>
      <c r="T350" s="131"/>
      <c r="U350" s="131"/>
    </row>
    <row r="351" customFormat="false" ht="12.75" hidden="false" customHeight="false" outlineLevel="1" collapsed="false">
      <c r="A351" s="418"/>
      <c r="B351" s="490"/>
      <c r="C351" s="490"/>
      <c r="D351" s="490"/>
      <c r="E351" s="490"/>
      <c r="F351" s="490"/>
      <c r="G351" s="490"/>
      <c r="H351" s="490"/>
      <c r="I351" s="490"/>
      <c r="J351" s="490"/>
      <c r="K351" s="490"/>
      <c r="L351" s="490"/>
      <c r="M351" s="490"/>
      <c r="N351" s="490"/>
      <c r="O351" s="131"/>
      <c r="P351" s="131"/>
      <c r="Q351" s="131"/>
      <c r="R351" s="131"/>
      <c r="S351" s="131"/>
      <c r="T351" s="131"/>
      <c r="U351" s="131"/>
    </row>
    <row r="352" customFormat="false" ht="12.75" hidden="false" customHeight="false" outlineLevel="1" collapsed="false">
      <c r="A352" s="177"/>
      <c r="B352" s="490"/>
      <c r="C352" s="490"/>
      <c r="D352" s="490"/>
      <c r="E352" s="490"/>
      <c r="F352" s="490"/>
      <c r="G352" s="490"/>
      <c r="H352" s="490"/>
      <c r="I352" s="490"/>
      <c r="J352" s="490"/>
      <c r="K352" s="490"/>
      <c r="L352" s="490"/>
      <c r="M352" s="490"/>
      <c r="N352" s="490"/>
      <c r="O352" s="131"/>
      <c r="P352" s="131"/>
      <c r="Q352" s="131"/>
      <c r="R352" s="131"/>
      <c r="S352" s="131"/>
      <c r="T352" s="131"/>
      <c r="U352" s="131"/>
    </row>
    <row r="353" customFormat="false" ht="12.75" hidden="false" customHeight="false" outlineLevel="1" collapsed="false">
      <c r="A353" s="177"/>
      <c r="B353" s="490"/>
      <c r="C353" s="490"/>
      <c r="D353" s="490"/>
      <c r="E353" s="490"/>
      <c r="F353" s="490"/>
      <c r="G353" s="490"/>
      <c r="H353" s="490"/>
      <c r="I353" s="490"/>
      <c r="J353" s="490"/>
      <c r="K353" s="490"/>
      <c r="L353" s="490"/>
      <c r="M353" s="490"/>
      <c r="N353" s="490"/>
      <c r="O353" s="131"/>
      <c r="P353" s="131"/>
      <c r="Q353" s="131"/>
      <c r="R353" s="131"/>
      <c r="S353" s="131"/>
      <c r="T353" s="131"/>
      <c r="U353" s="131"/>
    </row>
    <row r="354" customFormat="false" ht="12.75" hidden="false" customHeight="false" outlineLevel="1" collapsed="false">
      <c r="A354" s="177"/>
      <c r="B354" s="490"/>
      <c r="C354" s="490"/>
      <c r="D354" s="490"/>
      <c r="E354" s="490"/>
      <c r="F354" s="490"/>
      <c r="G354" s="490"/>
      <c r="H354" s="490"/>
      <c r="I354" s="490"/>
      <c r="J354" s="490"/>
      <c r="K354" s="490"/>
      <c r="L354" s="490"/>
      <c r="M354" s="490"/>
      <c r="N354" s="490"/>
      <c r="O354" s="131"/>
      <c r="P354" s="131"/>
      <c r="Q354" s="131"/>
      <c r="R354" s="131"/>
      <c r="S354" s="131"/>
      <c r="T354" s="131"/>
      <c r="U354" s="131"/>
    </row>
    <row r="355" customFormat="false" ht="12.75" hidden="false" customHeight="false" outlineLevel="1" collapsed="false">
      <c r="A355" s="177"/>
      <c r="B355" s="490"/>
      <c r="C355" s="490"/>
      <c r="D355" s="490"/>
      <c r="E355" s="490"/>
      <c r="F355" s="490"/>
      <c r="G355" s="490"/>
      <c r="H355" s="490"/>
      <c r="I355" s="490"/>
      <c r="J355" s="490"/>
      <c r="K355" s="490"/>
      <c r="L355" s="490"/>
      <c r="M355" s="490"/>
      <c r="N355" s="490"/>
      <c r="O355" s="131"/>
      <c r="P355" s="131"/>
      <c r="Q355" s="131"/>
      <c r="R355" s="131"/>
      <c r="S355" s="131"/>
      <c r="T355" s="131"/>
      <c r="U355" s="131"/>
    </row>
    <row r="356" customFormat="false" ht="12.75" hidden="false" customHeight="false" outlineLevel="1" collapsed="false">
      <c r="A356" s="177"/>
      <c r="B356" s="490"/>
      <c r="C356" s="490"/>
      <c r="D356" s="490"/>
      <c r="E356" s="490"/>
      <c r="F356" s="490"/>
      <c r="G356" s="490"/>
      <c r="H356" s="490"/>
      <c r="I356" s="490"/>
      <c r="J356" s="490"/>
      <c r="K356" s="490"/>
      <c r="L356" s="490"/>
      <c r="M356" s="490"/>
      <c r="N356" s="490"/>
      <c r="O356" s="131"/>
      <c r="P356" s="131"/>
      <c r="Q356" s="131"/>
      <c r="R356" s="131"/>
      <c r="S356" s="131"/>
      <c r="T356" s="131"/>
      <c r="U356" s="131"/>
    </row>
    <row r="357" customFormat="false" ht="12.75" hidden="false" customHeight="false" outlineLevel="1" collapsed="false">
      <c r="A357" s="177"/>
      <c r="B357" s="490"/>
      <c r="C357" s="490"/>
      <c r="D357" s="490"/>
      <c r="E357" s="490"/>
      <c r="F357" s="490"/>
      <c r="G357" s="490"/>
      <c r="H357" s="490"/>
      <c r="I357" s="490"/>
      <c r="J357" s="490"/>
      <c r="K357" s="490"/>
      <c r="L357" s="490"/>
      <c r="M357" s="490"/>
      <c r="N357" s="490"/>
      <c r="O357" s="131"/>
      <c r="P357" s="131"/>
      <c r="Q357" s="131"/>
      <c r="R357" s="131"/>
      <c r="S357" s="131"/>
      <c r="T357" s="131"/>
      <c r="U357" s="131"/>
    </row>
    <row r="358" customFormat="false" ht="12.75" hidden="false" customHeight="false" outlineLevel="1" collapsed="false">
      <c r="A358" s="177"/>
      <c r="B358" s="490"/>
      <c r="C358" s="490"/>
      <c r="D358" s="490"/>
      <c r="E358" s="490"/>
      <c r="F358" s="490"/>
      <c r="G358" s="490"/>
      <c r="H358" s="490"/>
      <c r="I358" s="490"/>
      <c r="J358" s="490"/>
      <c r="K358" s="490"/>
      <c r="L358" s="490"/>
      <c r="M358" s="490"/>
      <c r="N358" s="490"/>
      <c r="O358" s="131"/>
      <c r="P358" s="131"/>
      <c r="Q358" s="131"/>
      <c r="R358" s="131"/>
      <c r="S358" s="131"/>
      <c r="T358" s="131"/>
      <c r="U358" s="131"/>
    </row>
    <row r="359" customFormat="false" ht="12.75" hidden="false" customHeight="false" outlineLevel="1" collapsed="false">
      <c r="A359" s="177"/>
      <c r="B359" s="490"/>
      <c r="C359" s="490"/>
      <c r="D359" s="490"/>
      <c r="E359" s="490"/>
      <c r="F359" s="490"/>
      <c r="G359" s="490"/>
      <c r="H359" s="490"/>
      <c r="I359" s="490"/>
      <c r="J359" s="490"/>
      <c r="K359" s="490"/>
      <c r="L359" s="490"/>
      <c r="M359" s="490"/>
      <c r="N359" s="490"/>
      <c r="O359" s="131"/>
      <c r="P359" s="131"/>
      <c r="Q359" s="131"/>
      <c r="R359" s="131"/>
      <c r="S359" s="131"/>
      <c r="T359" s="131"/>
      <c r="U359" s="131"/>
    </row>
    <row r="360" customFormat="false" ht="12.75" hidden="false" customHeight="false" outlineLevel="1" collapsed="false">
      <c r="A360" s="177"/>
      <c r="B360" s="490"/>
      <c r="C360" s="490"/>
      <c r="D360" s="490"/>
      <c r="E360" s="490"/>
      <c r="F360" s="490"/>
      <c r="G360" s="490"/>
      <c r="H360" s="490"/>
      <c r="I360" s="490"/>
      <c r="J360" s="490"/>
      <c r="K360" s="490"/>
      <c r="L360" s="490"/>
      <c r="M360" s="490"/>
      <c r="N360" s="490"/>
      <c r="O360" s="131"/>
      <c r="P360" s="131"/>
      <c r="Q360" s="131"/>
      <c r="R360" s="131"/>
      <c r="S360" s="131"/>
      <c r="T360" s="131"/>
      <c r="U360" s="131"/>
    </row>
    <row r="361" customFormat="false" ht="12.75" hidden="false" customHeight="false" outlineLevel="1" collapsed="false">
      <c r="A361" s="177"/>
      <c r="B361" s="490"/>
      <c r="C361" s="490"/>
      <c r="D361" s="490"/>
      <c r="E361" s="490"/>
      <c r="F361" s="490"/>
      <c r="G361" s="490"/>
      <c r="H361" s="490"/>
      <c r="I361" s="490"/>
      <c r="J361" s="490"/>
      <c r="K361" s="490"/>
      <c r="L361" s="490"/>
      <c r="M361" s="490"/>
      <c r="N361" s="490"/>
      <c r="O361" s="131"/>
      <c r="P361" s="131"/>
      <c r="Q361" s="131"/>
      <c r="R361" s="131"/>
      <c r="S361" s="131"/>
      <c r="T361" s="131"/>
      <c r="U361" s="131"/>
    </row>
    <row r="362" customFormat="false" ht="12.75" hidden="false" customHeight="false" outlineLevel="1" collapsed="false">
      <c r="A362" s="177"/>
      <c r="B362" s="490"/>
      <c r="C362" s="490"/>
      <c r="D362" s="490"/>
      <c r="E362" s="490"/>
      <c r="F362" s="490"/>
      <c r="G362" s="490"/>
      <c r="H362" s="490"/>
      <c r="I362" s="490"/>
      <c r="J362" s="490"/>
      <c r="K362" s="490"/>
      <c r="L362" s="490"/>
      <c r="M362" s="490"/>
      <c r="N362" s="490"/>
      <c r="O362" s="131"/>
      <c r="P362" s="131"/>
      <c r="Q362" s="131"/>
      <c r="R362" s="131"/>
      <c r="S362" s="131"/>
      <c r="T362" s="131"/>
      <c r="U362" s="131"/>
    </row>
    <row r="363" customFormat="false" ht="12.75" hidden="false" customHeight="false" outlineLevel="1" collapsed="false">
      <c r="A363" s="177"/>
      <c r="B363" s="490"/>
      <c r="C363" s="490"/>
      <c r="D363" s="490"/>
      <c r="E363" s="490"/>
      <c r="F363" s="490"/>
      <c r="G363" s="490"/>
      <c r="H363" s="490"/>
      <c r="I363" s="490"/>
      <c r="J363" s="490"/>
      <c r="K363" s="490"/>
      <c r="L363" s="490"/>
      <c r="M363" s="490"/>
      <c r="N363" s="490"/>
      <c r="O363" s="131"/>
      <c r="P363" s="131"/>
      <c r="Q363" s="131"/>
      <c r="R363" s="131"/>
      <c r="S363" s="131"/>
      <c r="T363" s="131"/>
      <c r="U363" s="131"/>
    </row>
    <row r="364" customFormat="false" ht="12.75" hidden="false" customHeight="false" outlineLevel="1" collapsed="false">
      <c r="A364" s="418"/>
      <c r="B364" s="490"/>
      <c r="C364" s="490"/>
      <c r="D364" s="490"/>
      <c r="E364" s="490"/>
      <c r="F364" s="490"/>
      <c r="G364" s="490"/>
      <c r="H364" s="490"/>
      <c r="I364" s="490"/>
      <c r="J364" s="490"/>
      <c r="K364" s="490"/>
      <c r="L364" s="490"/>
      <c r="M364" s="490"/>
      <c r="N364" s="490"/>
      <c r="O364" s="131"/>
      <c r="P364" s="131"/>
      <c r="Q364" s="131"/>
      <c r="R364" s="131"/>
      <c r="S364" s="131"/>
      <c r="T364" s="131"/>
      <c r="U364" s="131"/>
    </row>
    <row r="365" customFormat="false" ht="12.75" hidden="false" customHeight="false" outlineLevel="1" collapsed="false">
      <c r="A365" s="131"/>
      <c r="B365" s="490"/>
      <c r="C365" s="490"/>
      <c r="D365" s="490"/>
      <c r="E365" s="490"/>
      <c r="F365" s="490"/>
      <c r="G365" s="490"/>
      <c r="H365" s="490"/>
      <c r="I365" s="490"/>
      <c r="J365" s="490"/>
      <c r="K365" s="490"/>
      <c r="L365" s="490"/>
      <c r="M365" s="490"/>
      <c r="N365" s="490"/>
      <c r="O365" s="131"/>
      <c r="P365" s="131"/>
      <c r="Q365" s="131"/>
      <c r="R365" s="131"/>
      <c r="S365" s="131"/>
      <c r="T365" s="131"/>
      <c r="U365" s="131"/>
    </row>
    <row r="366" customFormat="false" ht="12.75" hidden="false" customHeight="false" outlineLevel="1" collapsed="false">
      <c r="A366" s="177"/>
      <c r="B366" s="490"/>
      <c r="C366" s="490"/>
      <c r="D366" s="490"/>
      <c r="E366" s="490"/>
      <c r="F366" s="490"/>
      <c r="G366" s="490"/>
      <c r="H366" s="490"/>
      <c r="I366" s="490"/>
      <c r="J366" s="490"/>
      <c r="K366" s="490"/>
      <c r="L366" s="490"/>
      <c r="M366" s="490"/>
      <c r="N366" s="490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418"/>
      <c r="B367" s="490"/>
      <c r="C367" s="490"/>
      <c r="D367" s="490"/>
      <c r="E367" s="490"/>
      <c r="F367" s="490"/>
      <c r="G367" s="490"/>
      <c r="H367" s="490"/>
      <c r="I367" s="490"/>
      <c r="J367" s="490"/>
      <c r="K367" s="490"/>
      <c r="L367" s="490"/>
      <c r="M367" s="490"/>
      <c r="N367" s="490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177"/>
      <c r="B368" s="490"/>
      <c r="C368" s="490"/>
      <c r="D368" s="490"/>
      <c r="E368" s="490"/>
      <c r="F368" s="490"/>
      <c r="G368" s="490"/>
      <c r="H368" s="490"/>
      <c r="I368" s="490"/>
      <c r="J368" s="490"/>
      <c r="K368" s="490"/>
      <c r="L368" s="490"/>
      <c r="M368" s="490"/>
      <c r="N368" s="490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418"/>
      <c r="B369" s="490"/>
      <c r="C369" s="490"/>
      <c r="D369" s="490"/>
      <c r="E369" s="490"/>
      <c r="F369" s="490"/>
      <c r="G369" s="490"/>
      <c r="H369" s="490"/>
      <c r="I369" s="490"/>
      <c r="J369" s="490"/>
      <c r="K369" s="490"/>
      <c r="L369" s="490"/>
      <c r="M369" s="490"/>
      <c r="N369" s="490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418"/>
      <c r="B370" s="490"/>
      <c r="C370" s="490"/>
      <c r="D370" s="490"/>
      <c r="E370" s="490"/>
      <c r="F370" s="490"/>
      <c r="G370" s="490"/>
      <c r="H370" s="490"/>
      <c r="I370" s="490"/>
      <c r="J370" s="490"/>
      <c r="K370" s="490"/>
      <c r="L370" s="490"/>
      <c r="M370" s="490"/>
      <c r="N370" s="490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418"/>
      <c r="B371" s="490"/>
      <c r="C371" s="490"/>
      <c r="D371" s="490"/>
      <c r="E371" s="490"/>
      <c r="F371" s="490"/>
      <c r="G371" s="490"/>
      <c r="H371" s="490"/>
      <c r="I371" s="490"/>
      <c r="J371" s="490"/>
      <c r="K371" s="490"/>
      <c r="L371" s="490"/>
      <c r="M371" s="490"/>
      <c r="N371" s="490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418"/>
      <c r="B372" s="490"/>
      <c r="C372" s="0"/>
      <c r="D372" s="0"/>
      <c r="E372" s="0"/>
      <c r="F372" s="0"/>
      <c r="G372" s="0"/>
      <c r="H372" s="0"/>
      <c r="I372" s="0"/>
      <c r="J372" s="490"/>
      <c r="K372" s="490"/>
      <c r="L372" s="490"/>
      <c r="M372" s="490"/>
      <c r="N372" s="490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418"/>
      <c r="B373" s="490"/>
      <c r="C373" s="0"/>
      <c r="D373" s="0"/>
      <c r="E373" s="0"/>
      <c r="F373" s="0"/>
      <c r="G373" s="0"/>
      <c r="H373" s="0"/>
      <c r="I373" s="0"/>
      <c r="J373" s="490"/>
      <c r="K373" s="490"/>
      <c r="L373" s="490"/>
      <c r="M373" s="490"/>
      <c r="N373" s="490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418"/>
      <c r="B374" s="490"/>
      <c r="C374" s="0"/>
      <c r="D374" s="0"/>
      <c r="E374" s="0"/>
      <c r="F374" s="0"/>
      <c r="G374" s="0"/>
      <c r="H374" s="0"/>
      <c r="I374" s="0"/>
      <c r="J374" s="490"/>
      <c r="K374" s="490"/>
      <c r="L374" s="490"/>
      <c r="M374" s="490"/>
      <c r="N374" s="490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418"/>
      <c r="B375" s="490"/>
      <c r="C375" s="0"/>
      <c r="D375" s="0"/>
      <c r="E375" s="0"/>
      <c r="F375" s="0"/>
      <c r="G375" s="0"/>
      <c r="H375" s="0"/>
      <c r="I375" s="0"/>
      <c r="J375" s="490"/>
      <c r="K375" s="490"/>
      <c r="L375" s="490"/>
      <c r="M375" s="490"/>
      <c r="N375" s="490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418"/>
      <c r="B376" s="490"/>
      <c r="C376" s="0"/>
      <c r="D376" s="0"/>
      <c r="E376" s="0"/>
      <c r="F376" s="0"/>
      <c r="G376" s="0"/>
      <c r="H376" s="0"/>
      <c r="I376" s="0"/>
      <c r="J376" s="490"/>
      <c r="K376" s="490"/>
      <c r="L376" s="490"/>
      <c r="M376" s="490"/>
      <c r="N376" s="490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131"/>
      <c r="B377" s="490"/>
      <c r="C377" s="0"/>
      <c r="D377" s="0"/>
      <c r="E377" s="0"/>
      <c r="F377" s="0"/>
      <c r="G377" s="0"/>
      <c r="H377" s="0"/>
      <c r="I377" s="0"/>
      <c r="J377" s="490"/>
      <c r="K377" s="490"/>
      <c r="L377" s="490"/>
      <c r="M377" s="490"/>
      <c r="N377" s="490"/>
      <c r="O377" s="490"/>
      <c r="P377" s="490"/>
      <c r="Q377" s="490"/>
      <c r="R377" s="490"/>
      <c r="S377" s="490"/>
      <c r="T377" s="490"/>
      <c r="U377" s="490"/>
    </row>
    <row r="378" customFormat="false" ht="12.75" hidden="false" customHeight="false" outlineLevel="1" collapsed="false">
      <c r="A378" s="131"/>
      <c r="B378" s="490"/>
      <c r="C378" s="0"/>
      <c r="D378" s="0"/>
      <c r="E378" s="0"/>
      <c r="F378" s="0"/>
      <c r="G378" s="0"/>
      <c r="H378" s="0"/>
      <c r="I378" s="0"/>
      <c r="J378" s="490"/>
      <c r="K378" s="490"/>
      <c r="L378" s="490"/>
      <c r="M378" s="490"/>
      <c r="N378" s="490"/>
      <c r="O378" s="490"/>
      <c r="P378" s="490"/>
      <c r="Q378" s="490"/>
      <c r="R378" s="490"/>
      <c r="S378" s="490"/>
      <c r="T378" s="490"/>
      <c r="U378" s="490"/>
    </row>
    <row r="379" customFormat="false" ht="12.75" hidden="false" customHeight="false" outlineLevel="1" collapsed="false">
      <c r="A379" s="131"/>
      <c r="B379" s="490"/>
      <c r="C379" s="0"/>
      <c r="D379" s="0"/>
      <c r="E379" s="0"/>
      <c r="F379" s="0"/>
      <c r="G379" s="0"/>
      <c r="H379" s="0"/>
      <c r="I379" s="0"/>
      <c r="J379" s="490"/>
      <c r="K379" s="490"/>
      <c r="L379" s="490"/>
      <c r="M379" s="490"/>
      <c r="N379" s="490"/>
      <c r="O379" s="490"/>
      <c r="P379" s="490"/>
      <c r="Q379" s="490"/>
      <c r="R379" s="490"/>
      <c r="S379" s="490"/>
      <c r="T379" s="490"/>
      <c r="U379" s="490"/>
    </row>
    <row r="380" customFormat="false" ht="12.75" hidden="false" customHeight="false" outlineLevel="1" collapsed="false">
      <c r="A380" s="131"/>
      <c r="B380" s="490"/>
      <c r="C380" s="0"/>
      <c r="D380" s="0"/>
      <c r="E380" s="0"/>
      <c r="F380" s="0"/>
      <c r="G380" s="0"/>
      <c r="H380" s="0"/>
      <c r="I380" s="0"/>
      <c r="J380" s="490"/>
      <c r="K380" s="490"/>
      <c r="L380" s="490"/>
      <c r="M380" s="490"/>
      <c r="N380" s="490"/>
      <c r="O380" s="490"/>
      <c r="P380" s="490"/>
      <c r="Q380" s="490"/>
      <c r="R380" s="490"/>
      <c r="S380" s="490"/>
      <c r="T380" s="490"/>
      <c r="U380" s="490"/>
    </row>
    <row r="381" customFormat="false" ht="12.75" hidden="false" customHeight="false" outlineLevel="1" collapsed="false">
      <c r="A381" s="131"/>
      <c r="B381" s="490"/>
      <c r="C381" s="0"/>
      <c r="D381" s="0"/>
      <c r="E381" s="0"/>
      <c r="F381" s="0"/>
      <c r="G381" s="0"/>
      <c r="H381" s="0"/>
      <c r="I381" s="0"/>
      <c r="J381" s="490"/>
      <c r="K381" s="490"/>
      <c r="L381" s="490"/>
      <c r="M381" s="490"/>
      <c r="N381" s="490"/>
      <c r="O381" s="490"/>
      <c r="P381" s="490"/>
      <c r="Q381" s="490"/>
      <c r="R381" s="490"/>
      <c r="S381" s="490"/>
      <c r="T381" s="490"/>
      <c r="U381" s="490"/>
    </row>
    <row r="382" customFormat="false" ht="12.75" hidden="false" customHeight="false" outlineLevel="1" collapsed="false">
      <c r="A382" s="131"/>
      <c r="B382" s="490"/>
      <c r="C382" s="0"/>
      <c r="D382" s="0"/>
      <c r="E382" s="0"/>
      <c r="F382" s="0"/>
      <c r="G382" s="0"/>
      <c r="H382" s="0"/>
      <c r="I382" s="0"/>
      <c r="J382" s="490"/>
      <c r="K382" s="490"/>
      <c r="L382" s="490"/>
      <c r="M382" s="490"/>
      <c r="N382" s="490"/>
      <c r="O382" s="490"/>
      <c r="P382" s="490"/>
      <c r="Q382" s="490"/>
      <c r="R382" s="490"/>
      <c r="S382" s="490"/>
      <c r="T382" s="490"/>
      <c r="U382" s="490"/>
    </row>
    <row r="383" customFormat="false" ht="12.75" hidden="false" customHeight="false" outlineLevel="1" collapsed="false">
      <c r="A383" s="418"/>
      <c r="B383" s="490"/>
      <c r="C383" s="0"/>
      <c r="D383" s="0"/>
      <c r="E383" s="0"/>
      <c r="F383" s="0"/>
      <c r="G383" s="0"/>
      <c r="H383" s="0"/>
      <c r="I383" s="0"/>
      <c r="J383" s="490"/>
      <c r="K383" s="490"/>
      <c r="L383" s="490"/>
      <c r="M383" s="490"/>
      <c r="N383" s="490"/>
      <c r="O383" s="490"/>
      <c r="P383" s="490"/>
      <c r="Q383" s="490"/>
      <c r="R383" s="490"/>
      <c r="S383" s="490"/>
      <c r="T383" s="490"/>
      <c r="U383" s="490"/>
    </row>
    <row r="384" customFormat="false" ht="12.75" hidden="false" customHeight="false" outlineLevel="1" collapsed="false">
      <c r="A384" s="131"/>
      <c r="B384" s="490"/>
      <c r="C384" s="0"/>
      <c r="D384" s="0"/>
      <c r="E384" s="0"/>
      <c r="F384" s="0"/>
      <c r="G384" s="0"/>
      <c r="H384" s="0"/>
      <c r="I384" s="0"/>
      <c r="J384" s="490"/>
      <c r="K384" s="490"/>
      <c r="L384" s="490"/>
      <c r="M384" s="490"/>
      <c r="N384" s="490"/>
      <c r="O384" s="490"/>
      <c r="P384" s="490"/>
      <c r="Q384" s="490"/>
      <c r="R384" s="490"/>
      <c r="S384" s="490"/>
      <c r="T384" s="490"/>
      <c r="U384" s="490"/>
    </row>
    <row r="385" customFormat="false" ht="12.75" hidden="false" customHeight="false" outlineLevel="1" collapsed="false">
      <c r="A385" s="131"/>
      <c r="B385" s="490"/>
      <c r="C385" s="0"/>
      <c r="D385" s="0"/>
      <c r="E385" s="0"/>
      <c r="F385" s="0"/>
      <c r="G385" s="0"/>
      <c r="H385" s="0"/>
      <c r="I385" s="0"/>
      <c r="J385" s="490"/>
      <c r="K385" s="490"/>
      <c r="L385" s="490"/>
      <c r="M385" s="490"/>
      <c r="N385" s="490"/>
      <c r="O385" s="490"/>
      <c r="P385" s="490"/>
      <c r="Q385" s="490"/>
      <c r="R385" s="490"/>
      <c r="S385" s="490"/>
      <c r="T385" s="490"/>
      <c r="U385" s="490"/>
    </row>
    <row r="386" customFormat="false" ht="12.75" hidden="false" customHeight="false" outlineLevel="1" collapsed="false">
      <c r="A386" s="418"/>
      <c r="B386" s="490"/>
      <c r="C386" s="0"/>
      <c r="D386" s="0"/>
      <c r="E386" s="0"/>
      <c r="F386" s="0"/>
      <c r="G386" s="0"/>
      <c r="H386" s="0"/>
      <c r="I386" s="0"/>
      <c r="J386" s="490"/>
      <c r="K386" s="490"/>
      <c r="L386" s="490"/>
      <c r="M386" s="490"/>
      <c r="N386" s="490"/>
      <c r="O386" s="490"/>
      <c r="P386" s="490"/>
      <c r="Q386" s="490"/>
      <c r="R386" s="490"/>
      <c r="S386" s="490"/>
      <c r="T386" s="490"/>
      <c r="U386" s="490"/>
    </row>
    <row r="387" customFormat="false" ht="12.75" hidden="false" customHeight="false" outlineLevel="1" collapsed="false">
      <c r="A387" s="418"/>
      <c r="B387" s="490"/>
      <c r="C387" s="0"/>
      <c r="D387" s="0"/>
      <c r="E387" s="0"/>
      <c r="F387" s="0"/>
      <c r="G387" s="0"/>
      <c r="H387" s="0"/>
      <c r="I387" s="0"/>
      <c r="J387" s="490"/>
      <c r="K387" s="490"/>
      <c r="L387" s="490"/>
      <c r="M387" s="490"/>
      <c r="N387" s="490"/>
      <c r="O387" s="490"/>
      <c r="P387" s="490"/>
      <c r="Q387" s="490"/>
      <c r="R387" s="490"/>
      <c r="S387" s="490"/>
      <c r="T387" s="490"/>
      <c r="U387" s="490"/>
    </row>
    <row r="388" customFormat="false" ht="12.75" hidden="false" customHeight="false" outlineLevel="1" collapsed="false">
      <c r="A388" s="131"/>
      <c r="B388" s="490"/>
      <c r="C388" s="0"/>
      <c r="D388" s="0"/>
      <c r="E388" s="0"/>
      <c r="F388" s="0"/>
      <c r="G388" s="0"/>
      <c r="H388" s="0"/>
      <c r="I388" s="0"/>
      <c r="J388" s="490"/>
      <c r="K388" s="490"/>
      <c r="L388" s="490"/>
      <c r="M388" s="490"/>
      <c r="N388" s="490"/>
      <c r="O388" s="490"/>
      <c r="P388" s="490"/>
      <c r="Q388" s="490"/>
      <c r="R388" s="490"/>
      <c r="S388" s="490"/>
      <c r="T388" s="490"/>
      <c r="U388" s="490"/>
    </row>
    <row r="389" customFormat="false" ht="12.75" hidden="false" customHeight="false" outlineLevel="1" collapsed="false">
      <c r="A389" s="131"/>
      <c r="B389" s="490"/>
      <c r="C389" s="0"/>
      <c r="D389" s="0"/>
      <c r="E389" s="0"/>
      <c r="F389" s="0"/>
      <c r="G389" s="0"/>
      <c r="H389" s="0"/>
      <c r="I389" s="0"/>
      <c r="J389" s="490"/>
      <c r="K389" s="490"/>
      <c r="L389" s="490"/>
      <c r="M389" s="490"/>
      <c r="N389" s="490"/>
      <c r="O389" s="490"/>
      <c r="P389" s="490"/>
      <c r="Q389" s="490"/>
      <c r="R389" s="490"/>
      <c r="S389" s="490"/>
      <c r="T389" s="490"/>
      <c r="U389" s="490"/>
    </row>
    <row r="390" customFormat="false" ht="12.75" hidden="false" customHeight="false" outlineLevel="1" collapsed="false">
      <c r="A390" s="131"/>
      <c r="B390" s="490"/>
      <c r="C390" s="0"/>
      <c r="D390" s="0"/>
      <c r="E390" s="0"/>
      <c r="F390" s="0"/>
      <c r="G390" s="0"/>
      <c r="H390" s="0"/>
      <c r="I390" s="0"/>
      <c r="J390" s="490"/>
      <c r="K390" s="490"/>
      <c r="L390" s="490"/>
      <c r="M390" s="490"/>
      <c r="N390" s="490"/>
      <c r="O390" s="490"/>
      <c r="P390" s="490"/>
      <c r="Q390" s="490"/>
      <c r="R390" s="490"/>
      <c r="S390" s="490"/>
      <c r="T390" s="490"/>
      <c r="U390" s="490"/>
    </row>
    <row r="391" customFormat="false" ht="12.75" hidden="false" customHeight="false" outlineLevel="1" collapsed="false">
      <c r="A391" s="131"/>
      <c r="B391" s="490"/>
      <c r="C391" s="0"/>
      <c r="D391" s="0"/>
      <c r="E391" s="0"/>
      <c r="F391" s="0"/>
      <c r="G391" s="0"/>
      <c r="H391" s="0"/>
      <c r="I391" s="0"/>
      <c r="J391" s="490"/>
      <c r="K391" s="490"/>
      <c r="L391" s="490"/>
      <c r="M391" s="490"/>
      <c r="N391" s="490"/>
      <c r="O391" s="490"/>
      <c r="P391" s="490"/>
      <c r="Q391" s="490"/>
      <c r="R391" s="490"/>
      <c r="S391" s="490"/>
      <c r="T391" s="490"/>
      <c r="U391" s="490"/>
    </row>
    <row r="392" customFormat="false" ht="12.75" hidden="false" customHeight="false" outlineLevel="1" collapsed="false">
      <c r="A392" s="131"/>
      <c r="B392" s="490"/>
      <c r="C392" s="0"/>
      <c r="D392" s="0"/>
      <c r="E392" s="0"/>
      <c r="F392" s="0"/>
      <c r="G392" s="0"/>
      <c r="H392" s="0"/>
      <c r="I392" s="0"/>
      <c r="J392" s="490"/>
      <c r="K392" s="490"/>
      <c r="L392" s="490"/>
      <c r="M392" s="490"/>
      <c r="N392" s="490"/>
      <c r="O392" s="490"/>
      <c r="P392" s="490"/>
      <c r="Q392" s="490"/>
      <c r="R392" s="490"/>
      <c r="S392" s="490"/>
      <c r="T392" s="490"/>
      <c r="U392" s="490"/>
    </row>
    <row r="393" customFormat="false" ht="12.75" hidden="false" customHeight="false" outlineLevel="1" collapsed="false">
      <c r="A393" s="131"/>
      <c r="B393" s="490"/>
      <c r="C393" s="0"/>
      <c r="D393" s="0"/>
      <c r="E393" s="0"/>
      <c r="F393" s="0"/>
      <c r="G393" s="0"/>
      <c r="H393" s="0"/>
      <c r="I393" s="0"/>
      <c r="J393" s="490"/>
      <c r="K393" s="490"/>
      <c r="L393" s="490"/>
      <c r="M393" s="490"/>
      <c r="N393" s="490"/>
      <c r="O393" s="490"/>
      <c r="P393" s="490"/>
      <c r="Q393" s="490"/>
      <c r="R393" s="490"/>
      <c r="S393" s="490"/>
      <c r="T393" s="490"/>
      <c r="U393" s="490"/>
    </row>
    <row r="394" customFormat="false" ht="12.75" hidden="false" customHeight="false" outlineLevel="1" collapsed="false">
      <c r="A394" s="131"/>
      <c r="B394" s="490"/>
      <c r="C394" s="0"/>
      <c r="D394" s="0"/>
      <c r="E394" s="0"/>
      <c r="F394" s="0"/>
      <c r="G394" s="0"/>
      <c r="H394" s="0"/>
      <c r="I394" s="0"/>
      <c r="J394" s="490"/>
      <c r="K394" s="490"/>
      <c r="L394" s="490"/>
      <c r="M394" s="490"/>
      <c r="N394" s="490"/>
      <c r="O394" s="490"/>
      <c r="P394" s="490"/>
      <c r="Q394" s="490"/>
      <c r="R394" s="490"/>
      <c r="S394" s="490"/>
      <c r="T394" s="490"/>
      <c r="U394" s="490"/>
    </row>
    <row r="395" customFormat="false" ht="12.75" hidden="false" customHeight="false" outlineLevel="1" collapsed="false">
      <c r="A395" s="131"/>
      <c r="B395" s="490"/>
      <c r="C395" s="490"/>
      <c r="D395" s="490"/>
      <c r="E395" s="490"/>
      <c r="F395" s="490"/>
      <c r="G395" s="490"/>
      <c r="H395" s="490"/>
      <c r="I395" s="490"/>
      <c r="J395" s="490"/>
      <c r="K395" s="490"/>
      <c r="L395" s="490"/>
      <c r="M395" s="490"/>
      <c r="N395" s="490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418"/>
      <c r="B396" s="490"/>
      <c r="C396" s="490"/>
      <c r="D396" s="490"/>
      <c r="E396" s="490"/>
      <c r="F396" s="490"/>
      <c r="G396" s="490"/>
      <c r="H396" s="490"/>
      <c r="I396" s="490"/>
      <c r="J396" s="490"/>
      <c r="K396" s="490"/>
      <c r="L396" s="490"/>
      <c r="M396" s="490"/>
      <c r="N396" s="490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418"/>
      <c r="B397" s="490"/>
      <c r="C397" s="490"/>
      <c r="D397" s="490"/>
      <c r="E397" s="490"/>
      <c r="F397" s="490"/>
      <c r="G397" s="490"/>
      <c r="H397" s="490"/>
      <c r="I397" s="490"/>
      <c r="J397" s="490"/>
      <c r="K397" s="490"/>
      <c r="L397" s="490"/>
      <c r="M397" s="490"/>
      <c r="N397" s="490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418"/>
      <c r="B398" s="490"/>
      <c r="C398" s="490"/>
      <c r="D398" s="490"/>
      <c r="E398" s="490"/>
      <c r="F398" s="490"/>
      <c r="G398" s="490"/>
      <c r="H398" s="490"/>
      <c r="I398" s="490"/>
      <c r="J398" s="490"/>
      <c r="K398" s="490"/>
      <c r="L398" s="490"/>
      <c r="M398" s="490"/>
      <c r="N398" s="490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418"/>
      <c r="B399" s="490"/>
      <c r="C399" s="490"/>
      <c r="D399" s="490"/>
      <c r="E399" s="490"/>
      <c r="F399" s="490"/>
      <c r="G399" s="490"/>
      <c r="H399" s="490"/>
      <c r="I399" s="490"/>
      <c r="J399" s="490"/>
      <c r="K399" s="490"/>
      <c r="L399" s="490"/>
      <c r="M399" s="490"/>
      <c r="N399" s="490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418"/>
      <c r="B400" s="491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31"/>
      <c r="B401" s="131"/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</row>
    <row r="402" customFormat="false" ht="18.75" hidden="false" customHeight="false" outlineLevel="1" collapsed="false">
      <c r="A402" s="478"/>
      <c r="B402" s="131"/>
      <c r="C402" s="131"/>
      <c r="D402" s="131"/>
      <c r="E402" s="131"/>
      <c r="F402" s="131"/>
      <c r="G402" s="131"/>
      <c r="H402" s="131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418"/>
      <c r="B403" s="131"/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131"/>
      <c r="B404" s="131"/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131"/>
      <c r="B405" s="131"/>
      <c r="C405" s="131"/>
      <c r="D405" s="131"/>
      <c r="E405" s="131"/>
      <c r="F405" s="131"/>
      <c r="G405" s="131"/>
      <c r="H405" s="131"/>
      <c r="I405" s="131"/>
      <c r="J405" s="131"/>
      <c r="K405" s="131"/>
      <c r="L405" s="131"/>
      <c r="M405" s="131"/>
      <c r="N405" s="131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219"/>
      <c r="B406" s="216"/>
      <c r="C406" s="216"/>
      <c r="D406" s="216"/>
      <c r="E406" s="216"/>
      <c r="F406" s="216"/>
      <c r="G406" s="216"/>
      <c r="H406" s="216"/>
      <c r="I406" s="216"/>
      <c r="J406" s="216"/>
      <c r="K406" s="216"/>
      <c r="L406" s="216"/>
      <c r="M406" s="216"/>
      <c r="N406" s="216"/>
      <c r="O406" s="216"/>
      <c r="P406" s="216"/>
      <c r="Q406" s="216"/>
      <c r="R406" s="216"/>
      <c r="S406" s="216"/>
      <c r="T406" s="216"/>
      <c r="U406" s="216"/>
    </row>
    <row r="407" customFormat="false" ht="12.75" hidden="false" customHeight="false" outlineLevel="1" collapsed="false">
      <c r="A407" s="131"/>
      <c r="B407" s="131"/>
      <c r="C407" s="492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418"/>
      <c r="B408" s="131"/>
      <c r="C408" s="492"/>
      <c r="D408" s="480"/>
      <c r="E408" s="480"/>
      <c r="F408" s="480"/>
      <c r="G408" s="480"/>
      <c r="H408" s="480"/>
      <c r="I408" s="480"/>
      <c r="J408" s="480"/>
      <c r="K408" s="480"/>
      <c r="L408" s="480"/>
      <c r="M408" s="480"/>
      <c r="N408" s="480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131"/>
      <c r="B409" s="131"/>
      <c r="C409" s="492"/>
      <c r="D409" s="492"/>
      <c r="E409" s="492"/>
      <c r="F409" s="492"/>
      <c r="G409" s="492"/>
      <c r="H409" s="492"/>
      <c r="I409" s="492"/>
      <c r="J409" s="492"/>
      <c r="K409" s="492"/>
      <c r="L409" s="492"/>
      <c r="M409" s="492"/>
      <c r="N409" s="492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131"/>
      <c r="B410" s="131"/>
      <c r="C410" s="492"/>
      <c r="D410" s="480"/>
      <c r="E410" s="480"/>
      <c r="F410" s="480"/>
      <c r="G410" s="480"/>
      <c r="H410" s="480"/>
      <c r="I410" s="480"/>
      <c r="J410" s="480"/>
      <c r="K410" s="480"/>
      <c r="L410" s="480"/>
      <c r="M410" s="480"/>
      <c r="N410" s="480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131"/>
      <c r="B411" s="131"/>
      <c r="C411" s="492"/>
      <c r="D411" s="492"/>
      <c r="E411" s="492"/>
      <c r="F411" s="492"/>
      <c r="G411" s="492"/>
      <c r="H411" s="492"/>
      <c r="I411" s="492"/>
      <c r="J411" s="492"/>
      <c r="K411" s="492"/>
      <c r="L411" s="492"/>
      <c r="M411" s="492"/>
      <c r="N411" s="492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131"/>
      <c r="B412" s="131"/>
      <c r="C412" s="492"/>
      <c r="D412" s="492"/>
      <c r="E412" s="492"/>
      <c r="F412" s="492"/>
      <c r="G412" s="492"/>
      <c r="H412" s="492"/>
      <c r="I412" s="492"/>
      <c r="J412" s="492"/>
      <c r="K412" s="492"/>
      <c r="L412" s="492"/>
      <c r="M412" s="492"/>
      <c r="N412" s="492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484"/>
      <c r="B413" s="131"/>
      <c r="C413" s="492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484"/>
      <c r="B414" s="131"/>
      <c r="C414" s="492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418"/>
      <c r="B415" s="131"/>
      <c r="C415" s="492"/>
      <c r="D415" s="131"/>
      <c r="E415" s="131"/>
      <c r="F415" s="131"/>
      <c r="G415" s="131"/>
      <c r="H415" s="131"/>
      <c r="I415" s="131"/>
      <c r="J415" s="131"/>
      <c r="K415" s="131"/>
      <c r="L415" s="131"/>
      <c r="M415" s="131"/>
      <c r="N415" s="131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131"/>
      <c r="B416" s="491"/>
      <c r="C416" s="493"/>
      <c r="D416" s="493"/>
      <c r="E416" s="493"/>
      <c r="F416" s="493"/>
      <c r="G416" s="493"/>
      <c r="H416" s="493"/>
      <c r="I416" s="493"/>
      <c r="J416" s="493"/>
      <c r="K416" s="493"/>
      <c r="L416" s="493"/>
      <c r="M416" s="493"/>
      <c r="N416" s="493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131"/>
      <c r="C417" s="492"/>
      <c r="D417" s="131"/>
      <c r="E417" s="131"/>
      <c r="F417" s="131"/>
      <c r="G417" s="131"/>
      <c r="H417" s="131"/>
      <c r="I417" s="131"/>
      <c r="J417" s="131"/>
      <c r="K417" s="131"/>
      <c r="L417" s="131"/>
      <c r="M417" s="131"/>
      <c r="N417" s="131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418"/>
      <c r="B418" s="131"/>
      <c r="C418" s="492"/>
      <c r="D418" s="487"/>
      <c r="E418" s="487"/>
      <c r="F418" s="487"/>
      <c r="G418" s="487"/>
      <c r="H418" s="487"/>
      <c r="I418" s="487"/>
      <c r="J418" s="487"/>
      <c r="K418" s="487"/>
      <c r="L418" s="487"/>
      <c r="M418" s="487"/>
      <c r="N418" s="487"/>
      <c r="O418" s="131"/>
      <c r="P418" s="131"/>
      <c r="Q418" s="131"/>
      <c r="R418" s="131"/>
      <c r="S418" s="131"/>
      <c r="T418" s="131"/>
      <c r="U418" s="131"/>
    </row>
    <row r="419" customFormat="false" ht="12.75" hidden="false" customHeight="false" outlineLevel="1" collapsed="false">
      <c r="A419" s="131"/>
      <c r="B419" s="131"/>
      <c r="C419" s="492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131"/>
      <c r="P419" s="131"/>
      <c r="Q419" s="131"/>
      <c r="R419" s="131"/>
      <c r="S419" s="131"/>
      <c r="T419" s="131"/>
      <c r="U419" s="131"/>
    </row>
    <row r="420" customFormat="false" ht="12.75" hidden="false" customHeight="false" outlineLevel="1" collapsed="false">
      <c r="A420" s="418"/>
      <c r="B420" s="131"/>
      <c r="C420" s="492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131"/>
      <c r="P420" s="131"/>
      <c r="Q420" s="131"/>
      <c r="R420" s="131"/>
      <c r="S420" s="131"/>
      <c r="T420" s="131"/>
      <c r="U420" s="131"/>
    </row>
    <row r="421" customFormat="false" ht="12.75" hidden="false" customHeight="false" outlineLevel="1" collapsed="false">
      <c r="A421" s="131"/>
      <c r="B421" s="131"/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</row>
    <row r="422" customFormat="false" ht="12.75" hidden="false" customHeight="false" outlineLevel="1" collapsed="false">
      <c r="A422" s="131"/>
      <c r="B422" s="131"/>
      <c r="C422" s="131"/>
      <c r="D422" s="131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</row>
    <row r="423" customFormat="false" ht="18.75" hidden="false" customHeight="false" outlineLevel="1" collapsed="false">
      <c r="A423" s="494"/>
      <c r="B423" s="495"/>
      <c r="C423" s="495"/>
      <c r="D423" s="496"/>
      <c r="E423" s="496"/>
      <c r="F423" s="496"/>
      <c r="G423" s="496"/>
      <c r="H423" s="496"/>
      <c r="I423" s="496"/>
      <c r="J423" s="496"/>
      <c r="K423" s="496"/>
      <c r="L423" s="496"/>
      <c r="M423" s="496"/>
      <c r="N423" s="496"/>
      <c r="O423" s="496"/>
      <c r="P423" s="496"/>
      <c r="Q423" s="496"/>
      <c r="R423" s="496"/>
      <c r="S423" s="496"/>
      <c r="T423" s="496"/>
      <c r="U423" s="496"/>
      <c r="V423" s="496"/>
      <c r="W423" s="496"/>
      <c r="X423" s="496"/>
      <c r="Y423" s="496"/>
      <c r="Z423" s="496"/>
      <c r="AA423" s="496"/>
      <c r="AB423" s="496"/>
      <c r="AC423" s="496"/>
      <c r="AD423" s="496"/>
      <c r="AE423" s="496"/>
      <c r="AF423" s="496"/>
      <c r="AG423" s="496"/>
      <c r="AH423" s="496"/>
      <c r="AI423" s="496"/>
      <c r="AJ423" s="496"/>
      <c r="AK423" s="496"/>
      <c r="AL423" s="496"/>
      <c r="AM423" s="496"/>
      <c r="AN423" s="496"/>
      <c r="AO423" s="496"/>
      <c r="AP423" s="496"/>
      <c r="AQ423" s="496"/>
      <c r="AR423" s="496"/>
      <c r="AS423" s="496"/>
      <c r="AT423" s="496"/>
      <c r="AU423" s="496"/>
      <c r="AV423" s="496"/>
      <c r="AW423" s="496"/>
      <c r="AX423" s="496"/>
      <c r="AY423" s="496"/>
      <c r="AZ423" s="496"/>
      <c r="BA423" s="496"/>
      <c r="BB423" s="496"/>
      <c r="BC423" s="496"/>
      <c r="BD423" s="496"/>
      <c r="BE423" s="496"/>
      <c r="BF423" s="496"/>
      <c r="BG423" s="496"/>
      <c r="BH423" s="496"/>
      <c r="BI423" s="496"/>
      <c r="BJ423" s="496"/>
      <c r="BK423" s="496"/>
      <c r="BL423" s="496"/>
      <c r="BM423" s="496"/>
      <c r="BN423" s="496"/>
      <c r="BO423" s="496"/>
      <c r="BP423" s="496"/>
      <c r="BQ423" s="496"/>
      <c r="BR423" s="496"/>
      <c r="BS423" s="496"/>
      <c r="BT423" s="496"/>
      <c r="BU423" s="496"/>
      <c r="BV423" s="496"/>
      <c r="BW423" s="496"/>
      <c r="BX423" s="496"/>
      <c r="BY423" s="496"/>
      <c r="BZ423" s="496"/>
      <c r="CA423" s="496"/>
      <c r="CB423" s="496"/>
      <c r="CC423" s="496"/>
      <c r="CD423" s="496"/>
      <c r="CE423" s="496"/>
      <c r="CF423" s="496"/>
      <c r="CG423" s="496"/>
      <c r="CH423" s="496"/>
      <c r="CI423" s="496"/>
      <c r="CJ423" s="496"/>
      <c r="CK423" s="496"/>
      <c r="CL423" s="496"/>
      <c r="CM423" s="496"/>
      <c r="CN423" s="496"/>
      <c r="CO423" s="496"/>
      <c r="CP423" s="496"/>
      <c r="CQ423" s="496"/>
      <c r="CR423" s="496"/>
      <c r="CS423" s="496"/>
      <c r="CT423" s="496"/>
      <c r="CU423" s="496"/>
      <c r="CV423" s="496"/>
      <c r="CW423" s="496"/>
      <c r="CX423" s="496"/>
      <c r="CY423" s="496"/>
      <c r="CZ423" s="496"/>
      <c r="DA423" s="496"/>
      <c r="DB423" s="496"/>
      <c r="DC423" s="496"/>
      <c r="DD423" s="496"/>
      <c r="DE423" s="496"/>
      <c r="DF423" s="496"/>
      <c r="DG423" s="496"/>
      <c r="DH423" s="496"/>
      <c r="DI423" s="496"/>
      <c r="DJ423" s="496"/>
      <c r="DK423" s="496"/>
      <c r="DL423" s="496"/>
      <c r="DM423" s="496"/>
      <c r="DN423" s="496"/>
      <c r="DO423" s="496"/>
      <c r="DP423" s="496"/>
      <c r="DQ423" s="496"/>
      <c r="DR423" s="496"/>
      <c r="DS423" s="496"/>
      <c r="DT423" s="496"/>
      <c r="DU423" s="496"/>
      <c r="DV423" s="496"/>
      <c r="DW423" s="496"/>
      <c r="DX423" s="496"/>
      <c r="DY423" s="496"/>
      <c r="DZ423" s="496"/>
      <c r="EA423" s="496"/>
      <c r="EB423" s="496"/>
      <c r="EC423" s="496"/>
      <c r="ED423" s="496"/>
      <c r="EE423" s="496"/>
      <c r="EF423" s="496"/>
      <c r="EG423" s="496"/>
      <c r="EH423" s="496"/>
      <c r="EI423" s="496"/>
      <c r="EJ423" s="496"/>
      <c r="EK423" s="496"/>
      <c r="EL423" s="496"/>
      <c r="EM423" s="496"/>
      <c r="EN423" s="496"/>
      <c r="EO423" s="496"/>
      <c r="EP423" s="496"/>
      <c r="EQ423" s="496"/>
      <c r="ER423" s="496"/>
      <c r="ES423" s="496"/>
      <c r="ET423" s="496"/>
      <c r="EU423" s="496"/>
      <c r="EV423" s="496"/>
      <c r="EW423" s="496"/>
      <c r="EX423" s="496"/>
      <c r="EY423" s="496"/>
      <c r="EZ423" s="496"/>
      <c r="FA423" s="496"/>
      <c r="FB423" s="496"/>
      <c r="FC423" s="496"/>
      <c r="FD423" s="496"/>
      <c r="FE423" s="496"/>
      <c r="FF423" s="496"/>
      <c r="FG423" s="496"/>
      <c r="FH423" s="496"/>
      <c r="FI423" s="496"/>
      <c r="FJ423" s="496"/>
      <c r="FK423" s="496"/>
      <c r="FL423" s="496"/>
      <c r="FM423" s="496"/>
      <c r="FN423" s="496"/>
      <c r="FO423" s="496"/>
      <c r="FP423" s="496"/>
      <c r="FQ423" s="496"/>
      <c r="FR423" s="496"/>
      <c r="FS423" s="496"/>
      <c r="FT423" s="496"/>
      <c r="FU423" s="496"/>
      <c r="FV423" s="496"/>
      <c r="FW423" s="496"/>
      <c r="FX423" s="496"/>
      <c r="FY423" s="496"/>
      <c r="FZ423" s="496"/>
      <c r="GA423" s="496"/>
      <c r="GB423" s="496"/>
      <c r="GC423" s="496"/>
      <c r="GD423" s="496"/>
      <c r="GE423" s="496"/>
      <c r="GF423" s="496"/>
      <c r="GG423" s="496"/>
      <c r="GH423" s="496"/>
      <c r="GI423" s="496"/>
      <c r="GJ423" s="496"/>
      <c r="GK423" s="496"/>
      <c r="GL423" s="496"/>
      <c r="GM423" s="496"/>
      <c r="GN423" s="496"/>
      <c r="GO423" s="496"/>
      <c r="GP423" s="496"/>
      <c r="GQ423" s="496"/>
      <c r="GR423" s="496"/>
      <c r="GS423" s="496"/>
      <c r="GT423" s="496"/>
      <c r="GU423" s="496"/>
      <c r="GV423" s="496"/>
      <c r="GW423" s="496"/>
      <c r="GX423" s="496"/>
      <c r="GY423" s="496"/>
      <c r="GZ423" s="496"/>
      <c r="HA423" s="496"/>
      <c r="HB423" s="496"/>
      <c r="HC423" s="496"/>
      <c r="HD423" s="496"/>
      <c r="HE423" s="496"/>
      <c r="HF423" s="496"/>
      <c r="HG423" s="496"/>
      <c r="HH423" s="496"/>
      <c r="HI423" s="496"/>
      <c r="HJ423" s="496"/>
      <c r="HK423" s="496"/>
      <c r="HL423" s="496"/>
      <c r="HM423" s="496"/>
      <c r="HN423" s="496"/>
      <c r="HO423" s="496"/>
      <c r="HP423" s="496"/>
      <c r="HQ423" s="496"/>
      <c r="HR423" s="496"/>
      <c r="HS423" s="496"/>
      <c r="HT423" s="496"/>
      <c r="HU423" s="496"/>
      <c r="HV423" s="496"/>
      <c r="HW423" s="496"/>
      <c r="HX423" s="496"/>
      <c r="HY423" s="496"/>
      <c r="HZ423" s="496"/>
      <c r="IA423" s="496"/>
      <c r="IB423" s="496"/>
      <c r="IC423" s="496"/>
      <c r="ID423" s="496"/>
      <c r="IE423" s="496"/>
      <c r="IF423" s="496"/>
      <c r="IG423" s="496"/>
      <c r="IH423" s="496"/>
      <c r="II423" s="496"/>
      <c r="IJ423" s="496"/>
      <c r="IK423" s="496"/>
      <c r="IL423" s="496"/>
      <c r="IM423" s="496"/>
      <c r="IN423" s="496"/>
      <c r="IO423" s="496"/>
      <c r="IP423" s="496"/>
      <c r="IQ423" s="496"/>
      <c r="IR423" s="496"/>
      <c r="IS423" s="496"/>
      <c r="IT423" s="496"/>
      <c r="IU423" s="496"/>
      <c r="IV423" s="496"/>
      <c r="IW423" s="496"/>
    </row>
    <row r="424" customFormat="false" ht="12.75" hidden="false" customHeight="false" outlineLevel="1" collapsed="false">
      <c r="A424" s="495"/>
      <c r="B424" s="497"/>
      <c r="C424" s="498"/>
      <c r="D424" s="495"/>
      <c r="E424" s="499"/>
      <c r="F424" s="496"/>
      <c r="G424" s="496"/>
      <c r="H424" s="496"/>
      <c r="I424" s="496"/>
      <c r="J424" s="496"/>
      <c r="K424" s="496"/>
      <c r="L424" s="496"/>
      <c r="M424" s="496"/>
      <c r="N424" s="496"/>
      <c r="O424" s="496"/>
      <c r="P424" s="496"/>
      <c r="Q424" s="496"/>
      <c r="R424" s="496"/>
      <c r="S424" s="496"/>
      <c r="T424" s="496"/>
      <c r="U424" s="496"/>
      <c r="V424" s="496"/>
      <c r="W424" s="496"/>
      <c r="X424" s="496"/>
      <c r="Y424" s="496"/>
      <c r="Z424" s="496"/>
      <c r="AA424" s="496"/>
      <c r="AB424" s="496"/>
      <c r="AC424" s="496"/>
      <c r="AD424" s="496"/>
      <c r="AE424" s="496"/>
      <c r="AF424" s="496"/>
      <c r="AG424" s="496"/>
      <c r="AH424" s="496"/>
      <c r="AI424" s="496"/>
      <c r="AJ424" s="496"/>
      <c r="AK424" s="496"/>
      <c r="AL424" s="496"/>
      <c r="AM424" s="496"/>
      <c r="AN424" s="496"/>
      <c r="AO424" s="496"/>
      <c r="AP424" s="496"/>
      <c r="AQ424" s="496"/>
      <c r="AR424" s="496"/>
      <c r="AS424" s="496"/>
      <c r="AT424" s="496"/>
      <c r="AU424" s="496"/>
      <c r="AV424" s="496"/>
      <c r="AW424" s="496"/>
      <c r="AX424" s="496"/>
      <c r="AY424" s="496"/>
      <c r="AZ424" s="496"/>
      <c r="BA424" s="496"/>
      <c r="BB424" s="496"/>
      <c r="BC424" s="496"/>
      <c r="BD424" s="496"/>
      <c r="BE424" s="496"/>
      <c r="BF424" s="496"/>
      <c r="BG424" s="496"/>
      <c r="BH424" s="496"/>
      <c r="BI424" s="496"/>
      <c r="BJ424" s="496"/>
      <c r="BK424" s="496"/>
      <c r="BL424" s="496"/>
      <c r="BM424" s="496"/>
      <c r="BN424" s="496"/>
      <c r="BO424" s="496"/>
      <c r="BP424" s="496"/>
      <c r="BQ424" s="496"/>
      <c r="BR424" s="496"/>
      <c r="BS424" s="496"/>
      <c r="BT424" s="496"/>
      <c r="BU424" s="496"/>
      <c r="BV424" s="496"/>
      <c r="BW424" s="496"/>
      <c r="BX424" s="496"/>
      <c r="BY424" s="496"/>
      <c r="BZ424" s="496"/>
      <c r="CA424" s="496"/>
      <c r="CB424" s="496"/>
      <c r="CC424" s="496"/>
      <c r="CD424" s="496"/>
      <c r="CE424" s="496"/>
      <c r="CF424" s="496"/>
      <c r="CG424" s="496"/>
      <c r="CH424" s="496"/>
      <c r="CI424" s="496"/>
      <c r="CJ424" s="496"/>
      <c r="CK424" s="496"/>
      <c r="CL424" s="496"/>
      <c r="CM424" s="496"/>
      <c r="CN424" s="496"/>
      <c r="CO424" s="496"/>
      <c r="CP424" s="496"/>
      <c r="CQ424" s="496"/>
      <c r="CR424" s="496"/>
      <c r="CS424" s="496"/>
      <c r="CT424" s="496"/>
      <c r="CU424" s="496"/>
      <c r="CV424" s="496"/>
      <c r="CW424" s="496"/>
      <c r="CX424" s="496"/>
      <c r="CY424" s="496"/>
      <c r="CZ424" s="496"/>
      <c r="DA424" s="496"/>
      <c r="DB424" s="496"/>
      <c r="DC424" s="496"/>
      <c r="DD424" s="496"/>
      <c r="DE424" s="496"/>
      <c r="DF424" s="496"/>
      <c r="DG424" s="496"/>
      <c r="DH424" s="496"/>
      <c r="DI424" s="496"/>
      <c r="DJ424" s="496"/>
      <c r="DK424" s="496"/>
      <c r="DL424" s="496"/>
      <c r="DM424" s="496"/>
      <c r="DN424" s="496"/>
      <c r="DO424" s="496"/>
      <c r="DP424" s="496"/>
      <c r="DQ424" s="496"/>
      <c r="DR424" s="496"/>
      <c r="DS424" s="496"/>
      <c r="DT424" s="496"/>
      <c r="DU424" s="496"/>
      <c r="DV424" s="496"/>
      <c r="DW424" s="496"/>
      <c r="DX424" s="496"/>
      <c r="DY424" s="496"/>
      <c r="DZ424" s="496"/>
      <c r="EA424" s="496"/>
      <c r="EB424" s="496"/>
      <c r="EC424" s="496"/>
      <c r="ED424" s="496"/>
      <c r="EE424" s="496"/>
      <c r="EF424" s="496"/>
      <c r="EG424" s="496"/>
      <c r="EH424" s="496"/>
      <c r="EI424" s="496"/>
      <c r="EJ424" s="496"/>
      <c r="EK424" s="496"/>
      <c r="EL424" s="496"/>
      <c r="EM424" s="496"/>
      <c r="EN424" s="496"/>
      <c r="EO424" s="496"/>
      <c r="EP424" s="496"/>
      <c r="EQ424" s="496"/>
      <c r="ER424" s="496"/>
      <c r="ES424" s="496"/>
      <c r="ET424" s="496"/>
      <c r="EU424" s="496"/>
      <c r="EV424" s="496"/>
      <c r="EW424" s="496"/>
      <c r="EX424" s="496"/>
      <c r="EY424" s="496"/>
      <c r="EZ424" s="496"/>
      <c r="FA424" s="496"/>
      <c r="FB424" s="496"/>
      <c r="FC424" s="496"/>
      <c r="FD424" s="496"/>
      <c r="FE424" s="496"/>
      <c r="FF424" s="496"/>
      <c r="FG424" s="496"/>
      <c r="FH424" s="496"/>
      <c r="FI424" s="496"/>
      <c r="FJ424" s="496"/>
      <c r="FK424" s="496"/>
      <c r="FL424" s="496"/>
      <c r="FM424" s="496"/>
      <c r="FN424" s="496"/>
      <c r="FO424" s="496"/>
      <c r="FP424" s="496"/>
      <c r="FQ424" s="496"/>
      <c r="FR424" s="496"/>
      <c r="FS424" s="496"/>
      <c r="FT424" s="496"/>
      <c r="FU424" s="496"/>
      <c r="FV424" s="496"/>
      <c r="FW424" s="496"/>
      <c r="FX424" s="496"/>
      <c r="FY424" s="496"/>
      <c r="FZ424" s="496"/>
      <c r="GA424" s="496"/>
      <c r="GB424" s="496"/>
      <c r="GC424" s="496"/>
      <c r="GD424" s="496"/>
      <c r="GE424" s="496"/>
      <c r="GF424" s="496"/>
      <c r="GG424" s="496"/>
      <c r="GH424" s="496"/>
      <c r="GI424" s="496"/>
      <c r="GJ424" s="496"/>
      <c r="GK424" s="496"/>
      <c r="GL424" s="496"/>
      <c r="GM424" s="496"/>
      <c r="GN424" s="496"/>
      <c r="GO424" s="496"/>
      <c r="GP424" s="496"/>
      <c r="GQ424" s="496"/>
      <c r="GR424" s="496"/>
      <c r="GS424" s="496"/>
      <c r="GT424" s="496"/>
      <c r="GU424" s="496"/>
      <c r="GV424" s="496"/>
      <c r="GW424" s="496"/>
      <c r="GX424" s="496"/>
      <c r="GY424" s="496"/>
      <c r="GZ424" s="496"/>
      <c r="HA424" s="496"/>
      <c r="HB424" s="496"/>
      <c r="HC424" s="496"/>
      <c r="HD424" s="496"/>
      <c r="HE424" s="496"/>
      <c r="HF424" s="496"/>
      <c r="HG424" s="496"/>
      <c r="HH424" s="496"/>
      <c r="HI424" s="496"/>
      <c r="HJ424" s="496"/>
      <c r="HK424" s="496"/>
      <c r="HL424" s="496"/>
      <c r="HM424" s="496"/>
      <c r="HN424" s="496"/>
      <c r="HO424" s="496"/>
      <c r="HP424" s="496"/>
      <c r="HQ424" s="496"/>
      <c r="HR424" s="496"/>
      <c r="HS424" s="496"/>
      <c r="HT424" s="496"/>
      <c r="HU424" s="496"/>
      <c r="HV424" s="496"/>
      <c r="HW424" s="496"/>
      <c r="HX424" s="496"/>
      <c r="HY424" s="496"/>
      <c r="HZ424" s="496"/>
      <c r="IA424" s="496"/>
      <c r="IB424" s="496"/>
      <c r="IC424" s="496"/>
      <c r="ID424" s="496"/>
      <c r="IE424" s="496"/>
      <c r="IF424" s="496"/>
      <c r="IG424" s="496"/>
      <c r="IH424" s="496"/>
      <c r="II424" s="496"/>
      <c r="IJ424" s="496"/>
      <c r="IK424" s="496"/>
      <c r="IL424" s="496"/>
      <c r="IM424" s="496"/>
      <c r="IN424" s="496"/>
      <c r="IO424" s="496"/>
      <c r="IP424" s="496"/>
      <c r="IQ424" s="496"/>
      <c r="IR424" s="496"/>
      <c r="IS424" s="496"/>
      <c r="IT424" s="496"/>
      <c r="IU424" s="496"/>
      <c r="IV424" s="496"/>
      <c r="IW424" s="496"/>
    </row>
    <row r="425" customFormat="false" ht="12.75" hidden="false" customHeight="false" outlineLevel="1" collapsed="false">
      <c r="A425" s="495"/>
      <c r="B425" s="500"/>
      <c r="C425" s="501"/>
      <c r="D425" s="501"/>
      <c r="E425" s="499"/>
      <c r="F425" s="496"/>
      <c r="G425" s="496"/>
      <c r="H425" s="496"/>
      <c r="I425" s="496"/>
      <c r="J425" s="496"/>
      <c r="K425" s="496"/>
      <c r="L425" s="496"/>
      <c r="M425" s="496"/>
      <c r="N425" s="496"/>
      <c r="O425" s="496"/>
      <c r="P425" s="496"/>
      <c r="Q425" s="496"/>
      <c r="R425" s="496"/>
      <c r="S425" s="496"/>
      <c r="T425" s="496"/>
      <c r="U425" s="496"/>
      <c r="V425" s="496"/>
      <c r="W425" s="496"/>
      <c r="X425" s="496"/>
      <c r="Y425" s="496"/>
      <c r="Z425" s="496"/>
      <c r="AA425" s="496"/>
      <c r="AB425" s="496"/>
      <c r="AC425" s="496"/>
      <c r="AD425" s="496"/>
      <c r="AE425" s="496"/>
      <c r="AF425" s="496"/>
      <c r="AG425" s="496"/>
      <c r="AH425" s="496"/>
      <c r="AI425" s="496"/>
      <c r="AJ425" s="496"/>
      <c r="AK425" s="496"/>
      <c r="AL425" s="496"/>
      <c r="AM425" s="496"/>
      <c r="AN425" s="496"/>
      <c r="AO425" s="496"/>
      <c r="AP425" s="496"/>
      <c r="AQ425" s="496"/>
      <c r="AR425" s="496"/>
      <c r="AS425" s="496"/>
      <c r="AT425" s="496"/>
      <c r="AU425" s="496"/>
      <c r="AV425" s="496"/>
      <c r="AW425" s="496"/>
      <c r="AX425" s="496"/>
      <c r="AY425" s="496"/>
      <c r="AZ425" s="496"/>
      <c r="BA425" s="496"/>
      <c r="BB425" s="496"/>
      <c r="BC425" s="496"/>
      <c r="BD425" s="496"/>
      <c r="BE425" s="496"/>
      <c r="BF425" s="496"/>
      <c r="BG425" s="496"/>
      <c r="BH425" s="496"/>
      <c r="BI425" s="496"/>
      <c r="BJ425" s="496"/>
      <c r="BK425" s="496"/>
      <c r="BL425" s="496"/>
      <c r="BM425" s="496"/>
      <c r="BN425" s="496"/>
      <c r="BO425" s="496"/>
      <c r="BP425" s="496"/>
      <c r="BQ425" s="496"/>
      <c r="BR425" s="496"/>
      <c r="BS425" s="496"/>
      <c r="BT425" s="496"/>
      <c r="BU425" s="496"/>
      <c r="BV425" s="496"/>
      <c r="BW425" s="496"/>
      <c r="BX425" s="496"/>
      <c r="BY425" s="496"/>
      <c r="BZ425" s="496"/>
      <c r="CA425" s="496"/>
      <c r="CB425" s="496"/>
      <c r="CC425" s="496"/>
      <c r="CD425" s="496"/>
      <c r="CE425" s="496"/>
      <c r="CF425" s="496"/>
      <c r="CG425" s="496"/>
      <c r="CH425" s="496"/>
      <c r="CI425" s="496"/>
      <c r="CJ425" s="496"/>
      <c r="CK425" s="496"/>
      <c r="CL425" s="496"/>
      <c r="CM425" s="496"/>
      <c r="CN425" s="496"/>
      <c r="CO425" s="496"/>
      <c r="CP425" s="496"/>
      <c r="CQ425" s="496"/>
      <c r="CR425" s="496"/>
      <c r="CS425" s="496"/>
      <c r="CT425" s="496"/>
      <c r="CU425" s="496"/>
      <c r="CV425" s="496"/>
      <c r="CW425" s="496"/>
      <c r="CX425" s="496"/>
      <c r="CY425" s="496"/>
      <c r="CZ425" s="496"/>
      <c r="DA425" s="496"/>
      <c r="DB425" s="496"/>
      <c r="DC425" s="496"/>
      <c r="DD425" s="496"/>
      <c r="DE425" s="496"/>
      <c r="DF425" s="496"/>
      <c r="DG425" s="496"/>
      <c r="DH425" s="496"/>
      <c r="DI425" s="496"/>
      <c r="DJ425" s="496"/>
      <c r="DK425" s="496"/>
      <c r="DL425" s="496"/>
      <c r="DM425" s="496"/>
      <c r="DN425" s="496"/>
      <c r="DO425" s="496"/>
      <c r="DP425" s="496"/>
      <c r="DQ425" s="496"/>
      <c r="DR425" s="496"/>
      <c r="DS425" s="496"/>
      <c r="DT425" s="496"/>
      <c r="DU425" s="496"/>
      <c r="DV425" s="496"/>
      <c r="DW425" s="496"/>
      <c r="DX425" s="496"/>
      <c r="DY425" s="496"/>
      <c r="DZ425" s="496"/>
      <c r="EA425" s="496"/>
      <c r="EB425" s="496"/>
      <c r="EC425" s="496"/>
      <c r="ED425" s="496"/>
      <c r="EE425" s="496"/>
      <c r="EF425" s="496"/>
      <c r="EG425" s="496"/>
      <c r="EH425" s="496"/>
      <c r="EI425" s="496"/>
      <c r="EJ425" s="496"/>
      <c r="EK425" s="496"/>
      <c r="EL425" s="496"/>
      <c r="EM425" s="496"/>
      <c r="EN425" s="496"/>
      <c r="EO425" s="496"/>
      <c r="EP425" s="496"/>
      <c r="EQ425" s="496"/>
      <c r="ER425" s="496"/>
      <c r="ES425" s="496"/>
      <c r="ET425" s="496"/>
      <c r="EU425" s="496"/>
      <c r="EV425" s="496"/>
      <c r="EW425" s="496"/>
      <c r="EX425" s="496"/>
      <c r="EY425" s="496"/>
      <c r="EZ425" s="496"/>
      <c r="FA425" s="496"/>
      <c r="FB425" s="496"/>
      <c r="FC425" s="496"/>
      <c r="FD425" s="496"/>
      <c r="FE425" s="496"/>
      <c r="FF425" s="496"/>
      <c r="FG425" s="496"/>
      <c r="FH425" s="496"/>
      <c r="FI425" s="496"/>
      <c r="FJ425" s="496"/>
      <c r="FK425" s="496"/>
      <c r="FL425" s="496"/>
      <c r="FM425" s="496"/>
      <c r="FN425" s="496"/>
      <c r="FO425" s="496"/>
      <c r="FP425" s="496"/>
      <c r="FQ425" s="496"/>
      <c r="FR425" s="496"/>
      <c r="FS425" s="496"/>
      <c r="FT425" s="496"/>
      <c r="FU425" s="496"/>
      <c r="FV425" s="496"/>
      <c r="FW425" s="496"/>
      <c r="FX425" s="496"/>
      <c r="FY425" s="496"/>
      <c r="FZ425" s="496"/>
      <c r="GA425" s="496"/>
      <c r="GB425" s="496"/>
      <c r="GC425" s="496"/>
      <c r="GD425" s="496"/>
      <c r="GE425" s="496"/>
      <c r="GF425" s="496"/>
      <c r="GG425" s="496"/>
      <c r="GH425" s="496"/>
      <c r="GI425" s="496"/>
      <c r="GJ425" s="496"/>
      <c r="GK425" s="496"/>
      <c r="GL425" s="496"/>
      <c r="GM425" s="496"/>
      <c r="GN425" s="496"/>
      <c r="GO425" s="496"/>
      <c r="GP425" s="496"/>
      <c r="GQ425" s="496"/>
      <c r="GR425" s="496"/>
      <c r="GS425" s="496"/>
      <c r="GT425" s="496"/>
      <c r="GU425" s="496"/>
      <c r="GV425" s="496"/>
      <c r="GW425" s="496"/>
      <c r="GX425" s="496"/>
      <c r="GY425" s="496"/>
      <c r="GZ425" s="496"/>
      <c r="HA425" s="496"/>
      <c r="HB425" s="496"/>
      <c r="HC425" s="496"/>
      <c r="HD425" s="496"/>
      <c r="HE425" s="496"/>
      <c r="HF425" s="496"/>
      <c r="HG425" s="496"/>
      <c r="HH425" s="496"/>
      <c r="HI425" s="496"/>
      <c r="HJ425" s="496"/>
      <c r="HK425" s="496"/>
      <c r="HL425" s="496"/>
      <c r="HM425" s="496"/>
      <c r="HN425" s="496"/>
      <c r="HO425" s="496"/>
      <c r="HP425" s="496"/>
      <c r="HQ425" s="496"/>
      <c r="HR425" s="496"/>
      <c r="HS425" s="496"/>
      <c r="HT425" s="496"/>
      <c r="HU425" s="496"/>
      <c r="HV425" s="496"/>
      <c r="HW425" s="496"/>
      <c r="HX425" s="496"/>
      <c r="HY425" s="496"/>
      <c r="HZ425" s="496"/>
      <c r="IA425" s="496"/>
      <c r="IB425" s="496"/>
      <c r="IC425" s="496"/>
      <c r="ID425" s="496"/>
      <c r="IE425" s="496"/>
      <c r="IF425" s="496"/>
      <c r="IG425" s="496"/>
      <c r="IH425" s="496"/>
      <c r="II425" s="496"/>
      <c r="IJ425" s="496"/>
      <c r="IK425" s="496"/>
      <c r="IL425" s="496"/>
      <c r="IM425" s="496"/>
      <c r="IN425" s="496"/>
      <c r="IO425" s="496"/>
      <c r="IP425" s="496"/>
      <c r="IQ425" s="496"/>
      <c r="IR425" s="496"/>
      <c r="IS425" s="496"/>
      <c r="IT425" s="496"/>
      <c r="IU425" s="496"/>
      <c r="IV425" s="496"/>
      <c r="IW425" s="496"/>
    </row>
    <row r="426" customFormat="false" ht="12.75" hidden="false" customHeight="false" outlineLevel="1" collapsed="false">
      <c r="A426" s="495"/>
      <c r="B426" s="501"/>
      <c r="C426" s="499"/>
      <c r="D426" s="501"/>
      <c r="E426" s="500"/>
      <c r="F426" s="496"/>
      <c r="G426" s="496"/>
      <c r="H426" s="496"/>
      <c r="I426" s="496"/>
      <c r="J426" s="496"/>
      <c r="K426" s="496"/>
      <c r="L426" s="496"/>
      <c r="M426" s="496"/>
      <c r="N426" s="496"/>
      <c r="O426" s="496"/>
      <c r="P426" s="496"/>
      <c r="Q426" s="496"/>
      <c r="R426" s="496"/>
      <c r="S426" s="496"/>
      <c r="T426" s="496"/>
      <c r="U426" s="496"/>
      <c r="V426" s="496"/>
      <c r="W426" s="496"/>
      <c r="X426" s="496"/>
      <c r="Y426" s="496"/>
      <c r="Z426" s="496"/>
      <c r="AA426" s="496"/>
      <c r="AB426" s="496"/>
      <c r="AC426" s="496"/>
      <c r="AD426" s="496"/>
      <c r="AE426" s="496"/>
      <c r="AF426" s="496"/>
      <c r="AG426" s="496"/>
      <c r="AH426" s="496"/>
      <c r="AI426" s="496"/>
      <c r="AJ426" s="496"/>
      <c r="AK426" s="496"/>
      <c r="AL426" s="496"/>
      <c r="AM426" s="496"/>
      <c r="AN426" s="496"/>
      <c r="AO426" s="496"/>
      <c r="AP426" s="496"/>
      <c r="AQ426" s="496"/>
      <c r="AR426" s="496"/>
      <c r="AS426" s="496"/>
      <c r="AT426" s="496"/>
      <c r="AU426" s="496"/>
      <c r="AV426" s="496"/>
      <c r="AW426" s="496"/>
      <c r="AX426" s="496"/>
      <c r="AY426" s="496"/>
      <c r="AZ426" s="496"/>
      <c r="BA426" s="496"/>
      <c r="BB426" s="496"/>
      <c r="BC426" s="496"/>
      <c r="BD426" s="496"/>
      <c r="BE426" s="496"/>
      <c r="BF426" s="496"/>
      <c r="BG426" s="496"/>
      <c r="BH426" s="496"/>
      <c r="BI426" s="496"/>
      <c r="BJ426" s="496"/>
      <c r="BK426" s="496"/>
      <c r="BL426" s="496"/>
      <c r="BM426" s="496"/>
      <c r="BN426" s="496"/>
      <c r="BO426" s="496"/>
      <c r="BP426" s="496"/>
      <c r="BQ426" s="496"/>
      <c r="BR426" s="496"/>
      <c r="BS426" s="496"/>
      <c r="BT426" s="496"/>
      <c r="BU426" s="496"/>
      <c r="BV426" s="496"/>
      <c r="BW426" s="496"/>
      <c r="BX426" s="496"/>
      <c r="BY426" s="496"/>
      <c r="BZ426" s="496"/>
      <c r="CA426" s="496"/>
      <c r="CB426" s="496"/>
      <c r="CC426" s="496"/>
      <c r="CD426" s="496"/>
      <c r="CE426" s="496"/>
      <c r="CF426" s="496"/>
      <c r="CG426" s="496"/>
      <c r="CH426" s="496"/>
      <c r="CI426" s="496"/>
      <c r="CJ426" s="496"/>
      <c r="CK426" s="496"/>
      <c r="CL426" s="496"/>
      <c r="CM426" s="496"/>
      <c r="CN426" s="496"/>
      <c r="CO426" s="496"/>
      <c r="CP426" s="496"/>
      <c r="CQ426" s="496"/>
      <c r="CR426" s="496"/>
      <c r="CS426" s="496"/>
      <c r="CT426" s="496"/>
      <c r="CU426" s="496"/>
      <c r="CV426" s="496"/>
      <c r="CW426" s="496"/>
      <c r="CX426" s="496"/>
      <c r="CY426" s="496"/>
      <c r="CZ426" s="496"/>
      <c r="DA426" s="496"/>
      <c r="DB426" s="496"/>
      <c r="DC426" s="496"/>
      <c r="DD426" s="496"/>
      <c r="DE426" s="496"/>
      <c r="DF426" s="496"/>
      <c r="DG426" s="496"/>
      <c r="DH426" s="496"/>
      <c r="DI426" s="496"/>
      <c r="DJ426" s="496"/>
      <c r="DK426" s="496"/>
      <c r="DL426" s="496"/>
      <c r="DM426" s="496"/>
      <c r="DN426" s="496"/>
      <c r="DO426" s="496"/>
      <c r="DP426" s="496"/>
      <c r="DQ426" s="496"/>
      <c r="DR426" s="496"/>
      <c r="DS426" s="496"/>
      <c r="DT426" s="496"/>
      <c r="DU426" s="496"/>
      <c r="DV426" s="496"/>
      <c r="DW426" s="496"/>
      <c r="DX426" s="496"/>
      <c r="DY426" s="496"/>
      <c r="DZ426" s="496"/>
      <c r="EA426" s="496"/>
      <c r="EB426" s="496"/>
      <c r="EC426" s="496"/>
      <c r="ED426" s="496"/>
      <c r="EE426" s="496"/>
      <c r="EF426" s="496"/>
      <c r="EG426" s="496"/>
      <c r="EH426" s="496"/>
      <c r="EI426" s="496"/>
      <c r="EJ426" s="496"/>
      <c r="EK426" s="496"/>
      <c r="EL426" s="496"/>
      <c r="EM426" s="496"/>
      <c r="EN426" s="496"/>
      <c r="EO426" s="496"/>
      <c r="EP426" s="496"/>
      <c r="EQ426" s="496"/>
      <c r="ER426" s="496"/>
      <c r="ES426" s="496"/>
      <c r="ET426" s="496"/>
      <c r="EU426" s="496"/>
      <c r="EV426" s="496"/>
      <c r="EW426" s="496"/>
      <c r="EX426" s="496"/>
      <c r="EY426" s="496"/>
      <c r="EZ426" s="496"/>
      <c r="FA426" s="496"/>
      <c r="FB426" s="496"/>
      <c r="FC426" s="496"/>
      <c r="FD426" s="496"/>
      <c r="FE426" s="496"/>
      <c r="FF426" s="496"/>
      <c r="FG426" s="496"/>
      <c r="FH426" s="496"/>
      <c r="FI426" s="496"/>
      <c r="FJ426" s="496"/>
      <c r="FK426" s="496"/>
      <c r="FL426" s="496"/>
      <c r="FM426" s="496"/>
      <c r="FN426" s="496"/>
      <c r="FO426" s="496"/>
      <c r="FP426" s="496"/>
      <c r="FQ426" s="496"/>
      <c r="FR426" s="496"/>
      <c r="FS426" s="496"/>
      <c r="FT426" s="496"/>
      <c r="FU426" s="496"/>
      <c r="FV426" s="496"/>
      <c r="FW426" s="496"/>
      <c r="FX426" s="496"/>
      <c r="FY426" s="496"/>
      <c r="FZ426" s="496"/>
      <c r="GA426" s="496"/>
      <c r="GB426" s="496"/>
      <c r="GC426" s="496"/>
      <c r="GD426" s="496"/>
      <c r="GE426" s="496"/>
      <c r="GF426" s="496"/>
      <c r="GG426" s="496"/>
      <c r="GH426" s="496"/>
      <c r="GI426" s="496"/>
      <c r="GJ426" s="496"/>
      <c r="GK426" s="496"/>
      <c r="GL426" s="496"/>
      <c r="GM426" s="496"/>
      <c r="GN426" s="496"/>
      <c r="GO426" s="496"/>
      <c r="GP426" s="496"/>
      <c r="GQ426" s="496"/>
      <c r="GR426" s="496"/>
      <c r="GS426" s="496"/>
      <c r="GT426" s="496"/>
      <c r="GU426" s="496"/>
      <c r="GV426" s="496"/>
      <c r="GW426" s="496"/>
      <c r="GX426" s="496"/>
      <c r="GY426" s="496"/>
      <c r="GZ426" s="496"/>
      <c r="HA426" s="496"/>
      <c r="HB426" s="496"/>
      <c r="HC426" s="496"/>
      <c r="HD426" s="496"/>
      <c r="HE426" s="496"/>
      <c r="HF426" s="496"/>
      <c r="HG426" s="496"/>
      <c r="HH426" s="496"/>
      <c r="HI426" s="496"/>
      <c r="HJ426" s="496"/>
      <c r="HK426" s="496"/>
      <c r="HL426" s="496"/>
      <c r="HM426" s="496"/>
      <c r="HN426" s="496"/>
      <c r="HO426" s="496"/>
      <c r="HP426" s="496"/>
      <c r="HQ426" s="496"/>
      <c r="HR426" s="496"/>
      <c r="HS426" s="496"/>
      <c r="HT426" s="496"/>
      <c r="HU426" s="496"/>
      <c r="HV426" s="496"/>
      <c r="HW426" s="496"/>
      <c r="HX426" s="496"/>
      <c r="HY426" s="496"/>
      <c r="HZ426" s="496"/>
      <c r="IA426" s="496"/>
      <c r="IB426" s="496"/>
      <c r="IC426" s="496"/>
      <c r="ID426" s="496"/>
      <c r="IE426" s="496"/>
      <c r="IF426" s="496"/>
      <c r="IG426" s="496"/>
      <c r="IH426" s="496"/>
      <c r="II426" s="496"/>
      <c r="IJ426" s="496"/>
      <c r="IK426" s="496"/>
      <c r="IL426" s="496"/>
      <c r="IM426" s="496"/>
      <c r="IN426" s="496"/>
      <c r="IO426" s="496"/>
      <c r="IP426" s="496"/>
      <c r="IQ426" s="496"/>
      <c r="IR426" s="496"/>
      <c r="IS426" s="496"/>
      <c r="IT426" s="496"/>
      <c r="IU426" s="496"/>
      <c r="IV426" s="496"/>
      <c r="IW426" s="496"/>
    </row>
    <row r="427" customFormat="false" ht="12.75" hidden="false" customHeight="false" outlineLevel="1" collapsed="false">
      <c r="A427" s="502"/>
      <c r="B427" s="497"/>
      <c r="C427" s="497"/>
      <c r="D427" s="497"/>
      <c r="E427" s="497"/>
      <c r="F427" s="497"/>
      <c r="G427" s="497"/>
      <c r="H427" s="497"/>
      <c r="I427" s="497"/>
      <c r="J427" s="497"/>
      <c r="K427" s="497"/>
      <c r="L427" s="497"/>
      <c r="M427" s="497"/>
      <c r="N427" s="497"/>
      <c r="O427" s="497"/>
      <c r="P427" s="497"/>
      <c r="Q427" s="497"/>
      <c r="R427" s="497"/>
      <c r="S427" s="497"/>
      <c r="T427" s="497"/>
      <c r="U427" s="497"/>
      <c r="V427" s="496"/>
      <c r="W427" s="496"/>
      <c r="X427" s="496"/>
      <c r="Y427" s="496"/>
      <c r="Z427" s="496"/>
      <c r="AA427" s="496"/>
      <c r="AB427" s="496"/>
      <c r="AC427" s="496"/>
      <c r="AD427" s="496"/>
      <c r="AE427" s="496"/>
      <c r="AF427" s="496"/>
      <c r="AG427" s="496"/>
      <c r="AH427" s="496"/>
      <c r="AI427" s="496"/>
      <c r="AJ427" s="496"/>
      <c r="AK427" s="496"/>
      <c r="AL427" s="496"/>
      <c r="AM427" s="496"/>
      <c r="AN427" s="496"/>
      <c r="AO427" s="496"/>
      <c r="AP427" s="496"/>
      <c r="AQ427" s="496"/>
      <c r="AR427" s="496"/>
      <c r="AS427" s="496"/>
      <c r="AT427" s="496"/>
      <c r="AU427" s="496"/>
      <c r="AV427" s="496"/>
      <c r="AW427" s="496"/>
      <c r="AX427" s="496"/>
      <c r="AY427" s="496"/>
      <c r="AZ427" s="496"/>
      <c r="BA427" s="496"/>
      <c r="BB427" s="496"/>
      <c r="BC427" s="496"/>
      <c r="BD427" s="496"/>
      <c r="BE427" s="496"/>
      <c r="BF427" s="496"/>
      <c r="BG427" s="496"/>
      <c r="BH427" s="496"/>
      <c r="BI427" s="496"/>
      <c r="BJ427" s="496"/>
      <c r="BK427" s="496"/>
      <c r="BL427" s="496"/>
      <c r="BM427" s="496"/>
      <c r="BN427" s="496"/>
      <c r="BO427" s="496"/>
      <c r="BP427" s="496"/>
      <c r="BQ427" s="496"/>
      <c r="BR427" s="496"/>
      <c r="BS427" s="496"/>
      <c r="BT427" s="496"/>
      <c r="BU427" s="496"/>
      <c r="BV427" s="496"/>
      <c r="BW427" s="496"/>
      <c r="BX427" s="496"/>
      <c r="BY427" s="496"/>
      <c r="BZ427" s="496"/>
      <c r="CA427" s="496"/>
      <c r="CB427" s="496"/>
      <c r="CC427" s="496"/>
      <c r="CD427" s="496"/>
      <c r="CE427" s="496"/>
      <c r="CF427" s="496"/>
      <c r="CG427" s="496"/>
      <c r="CH427" s="496"/>
      <c r="CI427" s="496"/>
      <c r="CJ427" s="496"/>
      <c r="CK427" s="496"/>
      <c r="CL427" s="496"/>
      <c r="CM427" s="496"/>
      <c r="CN427" s="496"/>
      <c r="CO427" s="496"/>
      <c r="CP427" s="496"/>
      <c r="CQ427" s="496"/>
      <c r="CR427" s="496"/>
      <c r="CS427" s="496"/>
      <c r="CT427" s="496"/>
      <c r="CU427" s="496"/>
      <c r="CV427" s="496"/>
      <c r="CW427" s="496"/>
      <c r="CX427" s="496"/>
      <c r="CY427" s="496"/>
      <c r="CZ427" s="496"/>
      <c r="DA427" s="496"/>
      <c r="DB427" s="496"/>
      <c r="DC427" s="496"/>
      <c r="DD427" s="496"/>
      <c r="DE427" s="496"/>
      <c r="DF427" s="496"/>
      <c r="DG427" s="496"/>
      <c r="DH427" s="496"/>
      <c r="DI427" s="496"/>
      <c r="DJ427" s="496"/>
      <c r="DK427" s="496"/>
      <c r="DL427" s="496"/>
      <c r="DM427" s="496"/>
      <c r="DN427" s="496"/>
      <c r="DO427" s="496"/>
      <c r="DP427" s="496"/>
      <c r="DQ427" s="496"/>
      <c r="DR427" s="496"/>
      <c r="DS427" s="496"/>
      <c r="DT427" s="496"/>
      <c r="DU427" s="496"/>
      <c r="DV427" s="496"/>
      <c r="DW427" s="496"/>
      <c r="DX427" s="496"/>
      <c r="DY427" s="496"/>
      <c r="DZ427" s="496"/>
      <c r="EA427" s="496"/>
      <c r="EB427" s="496"/>
      <c r="EC427" s="496"/>
      <c r="ED427" s="496"/>
      <c r="EE427" s="496"/>
      <c r="EF427" s="496"/>
      <c r="EG427" s="496"/>
      <c r="EH427" s="496"/>
      <c r="EI427" s="496"/>
      <c r="EJ427" s="496"/>
      <c r="EK427" s="496"/>
      <c r="EL427" s="496"/>
      <c r="EM427" s="496"/>
      <c r="EN427" s="496"/>
      <c r="EO427" s="496"/>
      <c r="EP427" s="496"/>
      <c r="EQ427" s="496"/>
      <c r="ER427" s="496"/>
      <c r="ES427" s="496"/>
      <c r="ET427" s="496"/>
      <c r="EU427" s="496"/>
      <c r="EV427" s="496"/>
      <c r="EW427" s="496"/>
      <c r="EX427" s="496"/>
      <c r="EY427" s="496"/>
      <c r="EZ427" s="496"/>
      <c r="FA427" s="496"/>
      <c r="FB427" s="496"/>
      <c r="FC427" s="496"/>
      <c r="FD427" s="496"/>
      <c r="FE427" s="496"/>
      <c r="FF427" s="496"/>
      <c r="FG427" s="496"/>
      <c r="FH427" s="496"/>
      <c r="FI427" s="496"/>
      <c r="FJ427" s="496"/>
      <c r="FK427" s="496"/>
      <c r="FL427" s="496"/>
      <c r="FM427" s="496"/>
      <c r="FN427" s="496"/>
      <c r="FO427" s="496"/>
      <c r="FP427" s="496"/>
      <c r="FQ427" s="496"/>
      <c r="FR427" s="496"/>
      <c r="FS427" s="496"/>
      <c r="FT427" s="496"/>
      <c r="FU427" s="496"/>
      <c r="FV427" s="496"/>
      <c r="FW427" s="496"/>
      <c r="FX427" s="496"/>
      <c r="FY427" s="496"/>
      <c r="FZ427" s="496"/>
      <c r="GA427" s="496"/>
      <c r="GB427" s="496"/>
      <c r="GC427" s="496"/>
      <c r="GD427" s="496"/>
      <c r="GE427" s="496"/>
      <c r="GF427" s="496"/>
      <c r="GG427" s="496"/>
      <c r="GH427" s="496"/>
      <c r="GI427" s="496"/>
      <c r="GJ427" s="496"/>
      <c r="GK427" s="496"/>
      <c r="GL427" s="496"/>
      <c r="GM427" s="496"/>
      <c r="GN427" s="496"/>
      <c r="GO427" s="496"/>
      <c r="GP427" s="496"/>
      <c r="GQ427" s="496"/>
      <c r="GR427" s="496"/>
      <c r="GS427" s="496"/>
      <c r="GT427" s="496"/>
      <c r="GU427" s="496"/>
      <c r="GV427" s="496"/>
      <c r="GW427" s="496"/>
      <c r="GX427" s="496"/>
      <c r="GY427" s="496"/>
      <c r="GZ427" s="496"/>
      <c r="HA427" s="496"/>
      <c r="HB427" s="496"/>
      <c r="HC427" s="496"/>
      <c r="HD427" s="496"/>
      <c r="HE427" s="496"/>
      <c r="HF427" s="496"/>
      <c r="HG427" s="496"/>
      <c r="HH427" s="496"/>
      <c r="HI427" s="496"/>
      <c r="HJ427" s="496"/>
      <c r="HK427" s="496"/>
      <c r="HL427" s="496"/>
      <c r="HM427" s="496"/>
      <c r="HN427" s="496"/>
      <c r="HO427" s="496"/>
      <c r="HP427" s="496"/>
      <c r="HQ427" s="496"/>
      <c r="HR427" s="496"/>
      <c r="HS427" s="496"/>
      <c r="HT427" s="496"/>
      <c r="HU427" s="496"/>
      <c r="HV427" s="496"/>
      <c r="HW427" s="496"/>
      <c r="HX427" s="496"/>
      <c r="HY427" s="496"/>
      <c r="HZ427" s="496"/>
      <c r="IA427" s="496"/>
      <c r="IB427" s="496"/>
      <c r="IC427" s="496"/>
      <c r="ID427" s="496"/>
      <c r="IE427" s="496"/>
      <c r="IF427" s="496"/>
      <c r="IG427" s="496"/>
      <c r="IH427" s="496"/>
      <c r="II427" s="496"/>
      <c r="IJ427" s="496"/>
      <c r="IK427" s="496"/>
      <c r="IL427" s="496"/>
      <c r="IM427" s="496"/>
      <c r="IN427" s="496"/>
      <c r="IO427" s="496"/>
      <c r="IP427" s="496"/>
      <c r="IQ427" s="496"/>
      <c r="IR427" s="496"/>
      <c r="IS427" s="496"/>
      <c r="IT427" s="496"/>
      <c r="IU427" s="496"/>
      <c r="IV427" s="496"/>
      <c r="IW427" s="496"/>
    </row>
    <row r="428" customFormat="false" ht="12.75" hidden="false" customHeight="false" outlineLevel="1" collapsed="false">
      <c r="A428" s="477"/>
      <c r="B428" s="495"/>
      <c r="C428" s="503"/>
      <c r="D428" s="503"/>
      <c r="E428" s="503"/>
      <c r="F428" s="503"/>
      <c r="G428" s="503"/>
      <c r="H428" s="503"/>
      <c r="I428" s="503"/>
      <c r="J428" s="503"/>
      <c r="K428" s="503"/>
      <c r="L428" s="503"/>
      <c r="M428" s="503"/>
      <c r="N428" s="503"/>
      <c r="O428" s="503"/>
      <c r="P428" s="503"/>
      <c r="Q428" s="503"/>
      <c r="R428" s="503"/>
      <c r="S428" s="503"/>
      <c r="T428" s="503"/>
      <c r="U428" s="503"/>
      <c r="V428" s="496"/>
      <c r="W428" s="496"/>
      <c r="X428" s="496"/>
      <c r="Y428" s="496"/>
      <c r="Z428" s="496"/>
      <c r="AA428" s="496"/>
      <c r="AB428" s="496"/>
      <c r="AC428" s="496"/>
      <c r="AD428" s="496"/>
      <c r="AE428" s="496"/>
      <c r="AF428" s="496"/>
      <c r="AG428" s="496"/>
      <c r="AH428" s="496"/>
      <c r="AI428" s="496"/>
      <c r="AJ428" s="496"/>
      <c r="AK428" s="496"/>
      <c r="AL428" s="496"/>
      <c r="AM428" s="496"/>
      <c r="AN428" s="496"/>
      <c r="AO428" s="496"/>
      <c r="AP428" s="496"/>
      <c r="AQ428" s="496"/>
      <c r="AR428" s="496"/>
      <c r="AS428" s="496"/>
      <c r="AT428" s="496"/>
      <c r="AU428" s="496"/>
      <c r="AV428" s="496"/>
      <c r="AW428" s="496"/>
      <c r="AX428" s="496"/>
      <c r="AY428" s="496"/>
      <c r="AZ428" s="496"/>
      <c r="BA428" s="496"/>
      <c r="BB428" s="496"/>
      <c r="BC428" s="496"/>
      <c r="BD428" s="496"/>
      <c r="BE428" s="496"/>
      <c r="BF428" s="496"/>
      <c r="BG428" s="496"/>
      <c r="BH428" s="496"/>
      <c r="BI428" s="496"/>
      <c r="BJ428" s="496"/>
      <c r="BK428" s="496"/>
      <c r="BL428" s="496"/>
      <c r="BM428" s="496"/>
      <c r="BN428" s="496"/>
      <c r="BO428" s="496"/>
      <c r="BP428" s="496"/>
      <c r="BQ428" s="496"/>
      <c r="BR428" s="496"/>
      <c r="BS428" s="496"/>
      <c r="BT428" s="496"/>
      <c r="BU428" s="496"/>
      <c r="BV428" s="496"/>
      <c r="BW428" s="496"/>
      <c r="BX428" s="496"/>
      <c r="BY428" s="496"/>
      <c r="BZ428" s="496"/>
      <c r="CA428" s="496"/>
      <c r="CB428" s="496"/>
      <c r="CC428" s="496"/>
      <c r="CD428" s="496"/>
      <c r="CE428" s="496"/>
      <c r="CF428" s="496"/>
      <c r="CG428" s="496"/>
      <c r="CH428" s="496"/>
      <c r="CI428" s="496"/>
      <c r="CJ428" s="496"/>
      <c r="CK428" s="496"/>
      <c r="CL428" s="496"/>
      <c r="CM428" s="496"/>
      <c r="CN428" s="496"/>
      <c r="CO428" s="496"/>
      <c r="CP428" s="496"/>
      <c r="CQ428" s="496"/>
      <c r="CR428" s="496"/>
      <c r="CS428" s="496"/>
      <c r="CT428" s="496"/>
      <c r="CU428" s="496"/>
      <c r="CV428" s="496"/>
      <c r="CW428" s="496"/>
      <c r="CX428" s="496"/>
      <c r="CY428" s="496"/>
      <c r="CZ428" s="496"/>
      <c r="DA428" s="496"/>
      <c r="DB428" s="496"/>
      <c r="DC428" s="496"/>
      <c r="DD428" s="496"/>
      <c r="DE428" s="496"/>
      <c r="DF428" s="496"/>
      <c r="DG428" s="496"/>
      <c r="DH428" s="496"/>
      <c r="DI428" s="496"/>
      <c r="DJ428" s="496"/>
      <c r="DK428" s="496"/>
      <c r="DL428" s="496"/>
      <c r="DM428" s="496"/>
      <c r="DN428" s="496"/>
      <c r="DO428" s="496"/>
      <c r="DP428" s="496"/>
      <c r="DQ428" s="496"/>
      <c r="DR428" s="496"/>
      <c r="DS428" s="496"/>
      <c r="DT428" s="496"/>
      <c r="DU428" s="496"/>
      <c r="DV428" s="496"/>
      <c r="DW428" s="496"/>
      <c r="DX428" s="496"/>
      <c r="DY428" s="496"/>
      <c r="DZ428" s="496"/>
      <c r="EA428" s="496"/>
      <c r="EB428" s="496"/>
      <c r="EC428" s="496"/>
      <c r="ED428" s="496"/>
      <c r="EE428" s="496"/>
      <c r="EF428" s="496"/>
      <c r="EG428" s="496"/>
      <c r="EH428" s="496"/>
      <c r="EI428" s="496"/>
      <c r="EJ428" s="496"/>
      <c r="EK428" s="496"/>
      <c r="EL428" s="496"/>
      <c r="EM428" s="496"/>
      <c r="EN428" s="496"/>
      <c r="EO428" s="496"/>
      <c r="EP428" s="496"/>
      <c r="EQ428" s="496"/>
      <c r="ER428" s="496"/>
      <c r="ES428" s="496"/>
      <c r="ET428" s="496"/>
      <c r="EU428" s="496"/>
      <c r="EV428" s="496"/>
      <c r="EW428" s="496"/>
      <c r="EX428" s="496"/>
      <c r="EY428" s="496"/>
      <c r="EZ428" s="496"/>
      <c r="FA428" s="496"/>
      <c r="FB428" s="496"/>
      <c r="FC428" s="496"/>
      <c r="FD428" s="496"/>
      <c r="FE428" s="496"/>
      <c r="FF428" s="496"/>
      <c r="FG428" s="496"/>
      <c r="FH428" s="496"/>
      <c r="FI428" s="496"/>
      <c r="FJ428" s="496"/>
      <c r="FK428" s="496"/>
      <c r="FL428" s="496"/>
      <c r="FM428" s="496"/>
      <c r="FN428" s="496"/>
      <c r="FO428" s="496"/>
      <c r="FP428" s="496"/>
      <c r="FQ428" s="496"/>
      <c r="FR428" s="496"/>
      <c r="FS428" s="496"/>
      <c r="FT428" s="496"/>
      <c r="FU428" s="496"/>
      <c r="FV428" s="496"/>
      <c r="FW428" s="496"/>
      <c r="FX428" s="496"/>
      <c r="FY428" s="496"/>
      <c r="FZ428" s="496"/>
      <c r="GA428" s="496"/>
      <c r="GB428" s="496"/>
      <c r="GC428" s="496"/>
      <c r="GD428" s="496"/>
      <c r="GE428" s="496"/>
      <c r="GF428" s="496"/>
      <c r="GG428" s="496"/>
      <c r="GH428" s="496"/>
      <c r="GI428" s="496"/>
      <c r="GJ428" s="496"/>
      <c r="GK428" s="496"/>
      <c r="GL428" s="496"/>
      <c r="GM428" s="496"/>
      <c r="GN428" s="496"/>
      <c r="GO428" s="496"/>
      <c r="GP428" s="496"/>
      <c r="GQ428" s="496"/>
      <c r="GR428" s="496"/>
      <c r="GS428" s="496"/>
      <c r="GT428" s="496"/>
      <c r="GU428" s="496"/>
      <c r="GV428" s="496"/>
      <c r="GW428" s="496"/>
      <c r="GX428" s="496"/>
      <c r="GY428" s="496"/>
      <c r="GZ428" s="496"/>
      <c r="HA428" s="496"/>
      <c r="HB428" s="496"/>
      <c r="HC428" s="496"/>
      <c r="HD428" s="496"/>
      <c r="HE428" s="496"/>
      <c r="HF428" s="496"/>
      <c r="HG428" s="496"/>
      <c r="HH428" s="496"/>
      <c r="HI428" s="496"/>
      <c r="HJ428" s="496"/>
      <c r="HK428" s="496"/>
      <c r="HL428" s="496"/>
      <c r="HM428" s="496"/>
      <c r="HN428" s="496"/>
      <c r="HO428" s="496"/>
      <c r="HP428" s="496"/>
      <c r="HQ428" s="496"/>
      <c r="HR428" s="496"/>
      <c r="HS428" s="496"/>
      <c r="HT428" s="496"/>
      <c r="HU428" s="496"/>
      <c r="HV428" s="496"/>
      <c r="HW428" s="496"/>
      <c r="HX428" s="496"/>
      <c r="HY428" s="496"/>
      <c r="HZ428" s="496"/>
      <c r="IA428" s="496"/>
      <c r="IB428" s="496"/>
      <c r="IC428" s="496"/>
      <c r="ID428" s="496"/>
      <c r="IE428" s="496"/>
      <c r="IF428" s="496"/>
      <c r="IG428" s="496"/>
      <c r="IH428" s="496"/>
      <c r="II428" s="496"/>
      <c r="IJ428" s="496"/>
      <c r="IK428" s="496"/>
      <c r="IL428" s="496"/>
      <c r="IM428" s="496"/>
      <c r="IN428" s="496"/>
      <c r="IO428" s="496"/>
      <c r="IP428" s="496"/>
      <c r="IQ428" s="496"/>
      <c r="IR428" s="496"/>
      <c r="IS428" s="496"/>
      <c r="IT428" s="496"/>
      <c r="IU428" s="496"/>
      <c r="IV428" s="496"/>
      <c r="IW428" s="496"/>
    </row>
    <row r="429" customFormat="false" ht="12.75" hidden="false" customHeight="false" outlineLevel="1" collapsed="false">
      <c r="A429" s="383"/>
      <c r="B429" s="503"/>
      <c r="C429" s="503"/>
      <c r="D429" s="503"/>
      <c r="E429" s="503"/>
      <c r="F429" s="503"/>
      <c r="G429" s="503"/>
      <c r="H429" s="503"/>
      <c r="I429" s="503"/>
      <c r="J429" s="503"/>
      <c r="K429" s="503"/>
      <c r="L429" s="503"/>
      <c r="M429" s="503"/>
      <c r="N429" s="503"/>
      <c r="O429" s="503"/>
      <c r="P429" s="503"/>
      <c r="Q429" s="503"/>
      <c r="R429" s="503"/>
      <c r="S429" s="503"/>
      <c r="T429" s="503"/>
      <c r="U429" s="503"/>
      <c r="V429" s="496"/>
      <c r="W429" s="496"/>
      <c r="X429" s="496"/>
      <c r="Y429" s="496"/>
      <c r="Z429" s="496"/>
      <c r="AA429" s="496"/>
      <c r="AB429" s="496"/>
      <c r="AC429" s="496"/>
      <c r="AD429" s="496"/>
      <c r="AE429" s="496"/>
      <c r="AF429" s="496"/>
      <c r="AG429" s="496"/>
      <c r="AH429" s="496"/>
      <c r="AI429" s="496"/>
      <c r="AJ429" s="496"/>
      <c r="AK429" s="496"/>
      <c r="AL429" s="496"/>
      <c r="AM429" s="496"/>
      <c r="AN429" s="496"/>
      <c r="AO429" s="496"/>
      <c r="AP429" s="496"/>
      <c r="AQ429" s="496"/>
      <c r="AR429" s="496"/>
      <c r="AS429" s="496"/>
      <c r="AT429" s="496"/>
      <c r="AU429" s="496"/>
      <c r="AV429" s="496"/>
      <c r="AW429" s="496"/>
      <c r="AX429" s="496"/>
      <c r="AY429" s="496"/>
      <c r="AZ429" s="496"/>
      <c r="BA429" s="496"/>
      <c r="BB429" s="496"/>
      <c r="BC429" s="496"/>
      <c r="BD429" s="496"/>
      <c r="BE429" s="496"/>
      <c r="BF429" s="496"/>
      <c r="BG429" s="496"/>
      <c r="BH429" s="496"/>
      <c r="BI429" s="496"/>
      <c r="BJ429" s="496"/>
      <c r="BK429" s="496"/>
      <c r="BL429" s="496"/>
      <c r="BM429" s="496"/>
      <c r="BN429" s="496"/>
      <c r="BO429" s="496"/>
      <c r="BP429" s="496"/>
      <c r="BQ429" s="496"/>
      <c r="BR429" s="496"/>
      <c r="BS429" s="496"/>
      <c r="BT429" s="496"/>
      <c r="BU429" s="496"/>
      <c r="BV429" s="496"/>
      <c r="BW429" s="496"/>
      <c r="BX429" s="496"/>
      <c r="BY429" s="496"/>
      <c r="BZ429" s="496"/>
      <c r="CA429" s="496"/>
      <c r="CB429" s="496"/>
      <c r="CC429" s="496"/>
      <c r="CD429" s="496"/>
      <c r="CE429" s="496"/>
      <c r="CF429" s="496"/>
      <c r="CG429" s="496"/>
      <c r="CH429" s="496"/>
      <c r="CI429" s="496"/>
      <c r="CJ429" s="496"/>
      <c r="CK429" s="496"/>
      <c r="CL429" s="496"/>
      <c r="CM429" s="496"/>
      <c r="CN429" s="496"/>
      <c r="CO429" s="496"/>
      <c r="CP429" s="496"/>
      <c r="CQ429" s="496"/>
      <c r="CR429" s="496"/>
      <c r="CS429" s="496"/>
      <c r="CT429" s="496"/>
      <c r="CU429" s="496"/>
      <c r="CV429" s="496"/>
      <c r="CW429" s="496"/>
      <c r="CX429" s="496"/>
      <c r="CY429" s="496"/>
      <c r="CZ429" s="496"/>
      <c r="DA429" s="496"/>
      <c r="DB429" s="496"/>
      <c r="DC429" s="496"/>
      <c r="DD429" s="496"/>
      <c r="DE429" s="496"/>
      <c r="DF429" s="496"/>
      <c r="DG429" s="496"/>
      <c r="DH429" s="496"/>
      <c r="DI429" s="496"/>
      <c r="DJ429" s="496"/>
      <c r="DK429" s="496"/>
      <c r="DL429" s="496"/>
      <c r="DM429" s="496"/>
      <c r="DN429" s="496"/>
      <c r="DO429" s="496"/>
      <c r="DP429" s="496"/>
      <c r="DQ429" s="496"/>
      <c r="DR429" s="496"/>
      <c r="DS429" s="496"/>
      <c r="DT429" s="496"/>
      <c r="DU429" s="496"/>
      <c r="DV429" s="496"/>
      <c r="DW429" s="496"/>
      <c r="DX429" s="496"/>
      <c r="DY429" s="496"/>
      <c r="DZ429" s="496"/>
      <c r="EA429" s="496"/>
      <c r="EB429" s="496"/>
      <c r="EC429" s="496"/>
      <c r="ED429" s="496"/>
      <c r="EE429" s="496"/>
      <c r="EF429" s="496"/>
      <c r="EG429" s="496"/>
      <c r="EH429" s="496"/>
      <c r="EI429" s="496"/>
      <c r="EJ429" s="496"/>
      <c r="EK429" s="496"/>
      <c r="EL429" s="496"/>
      <c r="EM429" s="496"/>
      <c r="EN429" s="496"/>
      <c r="EO429" s="496"/>
      <c r="EP429" s="496"/>
      <c r="EQ429" s="496"/>
      <c r="ER429" s="496"/>
      <c r="ES429" s="496"/>
      <c r="ET429" s="496"/>
      <c r="EU429" s="496"/>
      <c r="EV429" s="496"/>
      <c r="EW429" s="496"/>
      <c r="EX429" s="496"/>
      <c r="EY429" s="496"/>
      <c r="EZ429" s="496"/>
      <c r="FA429" s="496"/>
      <c r="FB429" s="496"/>
      <c r="FC429" s="496"/>
      <c r="FD429" s="496"/>
      <c r="FE429" s="496"/>
      <c r="FF429" s="496"/>
      <c r="FG429" s="496"/>
      <c r="FH429" s="496"/>
      <c r="FI429" s="496"/>
      <c r="FJ429" s="496"/>
      <c r="FK429" s="496"/>
      <c r="FL429" s="496"/>
      <c r="FM429" s="496"/>
      <c r="FN429" s="496"/>
      <c r="FO429" s="496"/>
      <c r="FP429" s="496"/>
      <c r="FQ429" s="496"/>
      <c r="FR429" s="496"/>
      <c r="FS429" s="496"/>
      <c r="FT429" s="496"/>
      <c r="FU429" s="496"/>
      <c r="FV429" s="496"/>
      <c r="FW429" s="496"/>
      <c r="FX429" s="496"/>
      <c r="FY429" s="496"/>
      <c r="FZ429" s="496"/>
      <c r="GA429" s="496"/>
      <c r="GB429" s="496"/>
      <c r="GC429" s="496"/>
      <c r="GD429" s="496"/>
      <c r="GE429" s="496"/>
      <c r="GF429" s="496"/>
      <c r="GG429" s="496"/>
      <c r="GH429" s="496"/>
      <c r="GI429" s="496"/>
      <c r="GJ429" s="496"/>
      <c r="GK429" s="496"/>
      <c r="GL429" s="496"/>
      <c r="GM429" s="496"/>
      <c r="GN429" s="496"/>
      <c r="GO429" s="496"/>
      <c r="GP429" s="496"/>
      <c r="GQ429" s="496"/>
      <c r="GR429" s="496"/>
      <c r="GS429" s="496"/>
      <c r="GT429" s="496"/>
      <c r="GU429" s="496"/>
      <c r="GV429" s="496"/>
      <c r="GW429" s="496"/>
      <c r="GX429" s="496"/>
      <c r="GY429" s="496"/>
      <c r="GZ429" s="496"/>
      <c r="HA429" s="496"/>
      <c r="HB429" s="496"/>
      <c r="HC429" s="496"/>
      <c r="HD429" s="496"/>
      <c r="HE429" s="496"/>
      <c r="HF429" s="496"/>
      <c r="HG429" s="496"/>
      <c r="HH429" s="496"/>
      <c r="HI429" s="496"/>
      <c r="HJ429" s="496"/>
      <c r="HK429" s="496"/>
      <c r="HL429" s="496"/>
      <c r="HM429" s="496"/>
      <c r="HN429" s="496"/>
      <c r="HO429" s="496"/>
      <c r="HP429" s="496"/>
      <c r="HQ429" s="496"/>
      <c r="HR429" s="496"/>
      <c r="HS429" s="496"/>
      <c r="HT429" s="496"/>
      <c r="HU429" s="496"/>
      <c r="HV429" s="496"/>
      <c r="HW429" s="496"/>
      <c r="HX429" s="496"/>
      <c r="HY429" s="496"/>
      <c r="HZ429" s="496"/>
      <c r="IA429" s="496"/>
      <c r="IB429" s="496"/>
      <c r="IC429" s="496"/>
      <c r="ID429" s="496"/>
      <c r="IE429" s="496"/>
      <c r="IF429" s="496"/>
      <c r="IG429" s="496"/>
      <c r="IH429" s="496"/>
      <c r="II429" s="496"/>
      <c r="IJ429" s="496"/>
      <c r="IK429" s="496"/>
      <c r="IL429" s="496"/>
      <c r="IM429" s="496"/>
      <c r="IN429" s="496"/>
      <c r="IO429" s="496"/>
      <c r="IP429" s="496"/>
      <c r="IQ429" s="496"/>
      <c r="IR429" s="496"/>
      <c r="IS429" s="496"/>
      <c r="IT429" s="496"/>
      <c r="IU429" s="496"/>
      <c r="IV429" s="496"/>
      <c r="IW429" s="496"/>
    </row>
    <row r="430" customFormat="false" ht="12.75" hidden="false" customHeight="false" outlineLevel="1" collapsed="false">
      <c r="A430" s="383"/>
      <c r="B430" s="503"/>
      <c r="C430" s="503"/>
      <c r="D430" s="503"/>
      <c r="E430" s="503"/>
      <c r="F430" s="503"/>
      <c r="G430" s="503"/>
      <c r="H430" s="503"/>
      <c r="I430" s="503"/>
      <c r="J430" s="503"/>
      <c r="K430" s="503"/>
      <c r="L430" s="503"/>
      <c r="M430" s="503"/>
      <c r="N430" s="503"/>
      <c r="O430" s="503"/>
      <c r="P430" s="503"/>
      <c r="Q430" s="503"/>
      <c r="R430" s="503"/>
      <c r="S430" s="503"/>
      <c r="T430" s="503"/>
      <c r="U430" s="503"/>
      <c r="V430" s="496"/>
      <c r="W430" s="496"/>
      <c r="X430" s="496"/>
      <c r="Y430" s="496"/>
      <c r="Z430" s="496"/>
      <c r="AA430" s="496"/>
      <c r="AB430" s="496"/>
      <c r="AC430" s="496"/>
      <c r="AD430" s="496"/>
      <c r="AE430" s="496"/>
      <c r="AF430" s="496"/>
      <c r="AG430" s="496"/>
      <c r="AH430" s="496"/>
      <c r="AI430" s="496"/>
      <c r="AJ430" s="496"/>
      <c r="AK430" s="496"/>
      <c r="AL430" s="496"/>
      <c r="AM430" s="496"/>
      <c r="AN430" s="496"/>
      <c r="AO430" s="496"/>
      <c r="AP430" s="496"/>
      <c r="AQ430" s="496"/>
      <c r="AR430" s="496"/>
      <c r="AS430" s="496"/>
      <c r="AT430" s="496"/>
      <c r="AU430" s="496"/>
      <c r="AV430" s="496"/>
      <c r="AW430" s="496"/>
      <c r="AX430" s="496"/>
      <c r="AY430" s="496"/>
      <c r="AZ430" s="496"/>
      <c r="BA430" s="496"/>
      <c r="BB430" s="496"/>
      <c r="BC430" s="496"/>
      <c r="BD430" s="496"/>
      <c r="BE430" s="496"/>
      <c r="BF430" s="496"/>
      <c r="BG430" s="496"/>
      <c r="BH430" s="496"/>
      <c r="BI430" s="496"/>
      <c r="BJ430" s="496"/>
      <c r="BK430" s="496"/>
      <c r="BL430" s="496"/>
      <c r="BM430" s="496"/>
      <c r="BN430" s="496"/>
      <c r="BO430" s="496"/>
      <c r="BP430" s="496"/>
      <c r="BQ430" s="496"/>
      <c r="BR430" s="496"/>
      <c r="BS430" s="496"/>
      <c r="BT430" s="496"/>
      <c r="BU430" s="496"/>
      <c r="BV430" s="496"/>
      <c r="BW430" s="496"/>
      <c r="BX430" s="496"/>
      <c r="BY430" s="496"/>
      <c r="BZ430" s="496"/>
      <c r="CA430" s="496"/>
      <c r="CB430" s="496"/>
      <c r="CC430" s="496"/>
      <c r="CD430" s="496"/>
      <c r="CE430" s="496"/>
      <c r="CF430" s="496"/>
      <c r="CG430" s="496"/>
      <c r="CH430" s="496"/>
      <c r="CI430" s="496"/>
      <c r="CJ430" s="496"/>
      <c r="CK430" s="496"/>
      <c r="CL430" s="496"/>
      <c r="CM430" s="496"/>
      <c r="CN430" s="496"/>
      <c r="CO430" s="496"/>
      <c r="CP430" s="496"/>
      <c r="CQ430" s="496"/>
      <c r="CR430" s="496"/>
      <c r="CS430" s="496"/>
      <c r="CT430" s="496"/>
      <c r="CU430" s="496"/>
      <c r="CV430" s="496"/>
      <c r="CW430" s="496"/>
      <c r="CX430" s="496"/>
      <c r="CY430" s="496"/>
      <c r="CZ430" s="496"/>
      <c r="DA430" s="496"/>
      <c r="DB430" s="496"/>
      <c r="DC430" s="496"/>
      <c r="DD430" s="496"/>
      <c r="DE430" s="496"/>
      <c r="DF430" s="496"/>
      <c r="DG430" s="496"/>
      <c r="DH430" s="496"/>
      <c r="DI430" s="496"/>
      <c r="DJ430" s="496"/>
      <c r="DK430" s="496"/>
      <c r="DL430" s="496"/>
      <c r="DM430" s="496"/>
      <c r="DN430" s="496"/>
      <c r="DO430" s="496"/>
      <c r="DP430" s="496"/>
      <c r="DQ430" s="496"/>
      <c r="DR430" s="496"/>
      <c r="DS430" s="496"/>
      <c r="DT430" s="496"/>
      <c r="DU430" s="496"/>
      <c r="DV430" s="496"/>
      <c r="DW430" s="496"/>
      <c r="DX430" s="496"/>
      <c r="DY430" s="496"/>
      <c r="DZ430" s="496"/>
      <c r="EA430" s="496"/>
      <c r="EB430" s="496"/>
      <c r="EC430" s="496"/>
      <c r="ED430" s="496"/>
      <c r="EE430" s="496"/>
      <c r="EF430" s="496"/>
      <c r="EG430" s="496"/>
      <c r="EH430" s="496"/>
      <c r="EI430" s="496"/>
      <c r="EJ430" s="496"/>
      <c r="EK430" s="496"/>
      <c r="EL430" s="496"/>
      <c r="EM430" s="496"/>
      <c r="EN430" s="496"/>
      <c r="EO430" s="496"/>
      <c r="EP430" s="496"/>
      <c r="EQ430" s="496"/>
      <c r="ER430" s="496"/>
      <c r="ES430" s="496"/>
      <c r="ET430" s="496"/>
      <c r="EU430" s="496"/>
      <c r="EV430" s="496"/>
      <c r="EW430" s="496"/>
      <c r="EX430" s="496"/>
      <c r="EY430" s="496"/>
      <c r="EZ430" s="496"/>
      <c r="FA430" s="496"/>
      <c r="FB430" s="496"/>
      <c r="FC430" s="496"/>
      <c r="FD430" s="496"/>
      <c r="FE430" s="496"/>
      <c r="FF430" s="496"/>
      <c r="FG430" s="496"/>
      <c r="FH430" s="496"/>
      <c r="FI430" s="496"/>
      <c r="FJ430" s="496"/>
      <c r="FK430" s="496"/>
      <c r="FL430" s="496"/>
      <c r="FM430" s="496"/>
      <c r="FN430" s="496"/>
      <c r="FO430" s="496"/>
      <c r="FP430" s="496"/>
      <c r="FQ430" s="496"/>
      <c r="FR430" s="496"/>
      <c r="FS430" s="496"/>
      <c r="FT430" s="496"/>
      <c r="FU430" s="496"/>
      <c r="FV430" s="496"/>
      <c r="FW430" s="496"/>
      <c r="FX430" s="496"/>
      <c r="FY430" s="496"/>
      <c r="FZ430" s="496"/>
      <c r="GA430" s="496"/>
      <c r="GB430" s="496"/>
      <c r="GC430" s="496"/>
      <c r="GD430" s="496"/>
      <c r="GE430" s="496"/>
      <c r="GF430" s="496"/>
      <c r="GG430" s="496"/>
      <c r="GH430" s="496"/>
      <c r="GI430" s="496"/>
      <c r="GJ430" s="496"/>
      <c r="GK430" s="496"/>
      <c r="GL430" s="496"/>
      <c r="GM430" s="496"/>
      <c r="GN430" s="496"/>
      <c r="GO430" s="496"/>
      <c r="GP430" s="496"/>
      <c r="GQ430" s="496"/>
      <c r="GR430" s="496"/>
      <c r="GS430" s="496"/>
      <c r="GT430" s="496"/>
      <c r="GU430" s="496"/>
      <c r="GV430" s="496"/>
      <c r="GW430" s="496"/>
      <c r="GX430" s="496"/>
      <c r="GY430" s="496"/>
      <c r="GZ430" s="496"/>
      <c r="HA430" s="496"/>
      <c r="HB430" s="496"/>
      <c r="HC430" s="496"/>
      <c r="HD430" s="496"/>
      <c r="HE430" s="496"/>
      <c r="HF430" s="496"/>
      <c r="HG430" s="496"/>
      <c r="HH430" s="496"/>
      <c r="HI430" s="496"/>
      <c r="HJ430" s="496"/>
      <c r="HK430" s="496"/>
      <c r="HL430" s="496"/>
      <c r="HM430" s="496"/>
      <c r="HN430" s="496"/>
      <c r="HO430" s="496"/>
      <c r="HP430" s="496"/>
      <c r="HQ430" s="496"/>
      <c r="HR430" s="496"/>
      <c r="HS430" s="496"/>
      <c r="HT430" s="496"/>
      <c r="HU430" s="496"/>
      <c r="HV430" s="496"/>
      <c r="HW430" s="496"/>
      <c r="HX430" s="496"/>
      <c r="HY430" s="496"/>
      <c r="HZ430" s="496"/>
      <c r="IA430" s="496"/>
      <c r="IB430" s="496"/>
      <c r="IC430" s="496"/>
      <c r="ID430" s="496"/>
      <c r="IE430" s="496"/>
      <c r="IF430" s="496"/>
      <c r="IG430" s="496"/>
      <c r="IH430" s="496"/>
      <c r="II430" s="496"/>
      <c r="IJ430" s="496"/>
      <c r="IK430" s="496"/>
      <c r="IL430" s="496"/>
      <c r="IM430" s="496"/>
      <c r="IN430" s="496"/>
      <c r="IO430" s="496"/>
      <c r="IP430" s="496"/>
      <c r="IQ430" s="496"/>
      <c r="IR430" s="496"/>
      <c r="IS430" s="496"/>
      <c r="IT430" s="496"/>
      <c r="IU430" s="496"/>
      <c r="IV430" s="496"/>
      <c r="IW430" s="496"/>
    </row>
    <row r="431" customFormat="false" ht="12.75" hidden="false" customHeight="false" outlineLevel="1" collapsed="false">
      <c r="A431" s="383"/>
      <c r="B431" s="503"/>
      <c r="C431" s="503"/>
      <c r="D431" s="503"/>
      <c r="E431" s="503"/>
      <c r="F431" s="503"/>
      <c r="G431" s="503"/>
      <c r="H431" s="503"/>
      <c r="I431" s="503"/>
      <c r="J431" s="503"/>
      <c r="K431" s="503"/>
      <c r="L431" s="503"/>
      <c r="M431" s="503"/>
      <c r="N431" s="503"/>
      <c r="O431" s="503"/>
      <c r="P431" s="503"/>
      <c r="Q431" s="503"/>
      <c r="R431" s="503"/>
      <c r="S431" s="503"/>
      <c r="T431" s="503"/>
      <c r="U431" s="503"/>
      <c r="V431" s="496"/>
      <c r="W431" s="496"/>
      <c r="X431" s="496"/>
      <c r="Y431" s="496"/>
      <c r="Z431" s="496"/>
      <c r="AA431" s="496"/>
      <c r="AB431" s="496"/>
      <c r="AC431" s="496"/>
      <c r="AD431" s="496"/>
      <c r="AE431" s="496"/>
      <c r="AF431" s="496"/>
      <c r="AG431" s="496"/>
      <c r="AH431" s="496"/>
      <c r="AI431" s="496"/>
      <c r="AJ431" s="496"/>
      <c r="AK431" s="496"/>
      <c r="AL431" s="496"/>
      <c r="AM431" s="496"/>
      <c r="AN431" s="496"/>
      <c r="AO431" s="496"/>
      <c r="AP431" s="496"/>
      <c r="AQ431" s="496"/>
      <c r="AR431" s="496"/>
      <c r="AS431" s="496"/>
      <c r="AT431" s="496"/>
      <c r="AU431" s="496"/>
      <c r="AV431" s="496"/>
      <c r="AW431" s="496"/>
      <c r="AX431" s="496"/>
      <c r="AY431" s="496"/>
      <c r="AZ431" s="496"/>
      <c r="BA431" s="496"/>
      <c r="BB431" s="496"/>
      <c r="BC431" s="496"/>
      <c r="BD431" s="496"/>
      <c r="BE431" s="496"/>
      <c r="BF431" s="496"/>
      <c r="BG431" s="496"/>
      <c r="BH431" s="496"/>
      <c r="BI431" s="496"/>
      <c r="BJ431" s="496"/>
      <c r="BK431" s="496"/>
      <c r="BL431" s="496"/>
      <c r="BM431" s="496"/>
      <c r="BN431" s="496"/>
      <c r="BO431" s="496"/>
      <c r="BP431" s="496"/>
      <c r="BQ431" s="496"/>
      <c r="BR431" s="496"/>
      <c r="BS431" s="496"/>
      <c r="BT431" s="496"/>
      <c r="BU431" s="496"/>
      <c r="BV431" s="496"/>
      <c r="BW431" s="496"/>
      <c r="BX431" s="496"/>
      <c r="BY431" s="496"/>
      <c r="BZ431" s="496"/>
      <c r="CA431" s="496"/>
      <c r="CB431" s="496"/>
      <c r="CC431" s="496"/>
      <c r="CD431" s="496"/>
      <c r="CE431" s="496"/>
      <c r="CF431" s="496"/>
      <c r="CG431" s="496"/>
      <c r="CH431" s="496"/>
      <c r="CI431" s="496"/>
      <c r="CJ431" s="496"/>
      <c r="CK431" s="496"/>
      <c r="CL431" s="496"/>
      <c r="CM431" s="496"/>
      <c r="CN431" s="496"/>
      <c r="CO431" s="496"/>
      <c r="CP431" s="496"/>
      <c r="CQ431" s="496"/>
      <c r="CR431" s="496"/>
      <c r="CS431" s="496"/>
      <c r="CT431" s="496"/>
      <c r="CU431" s="496"/>
      <c r="CV431" s="496"/>
      <c r="CW431" s="496"/>
      <c r="CX431" s="496"/>
      <c r="CY431" s="496"/>
      <c r="CZ431" s="496"/>
      <c r="DA431" s="496"/>
      <c r="DB431" s="496"/>
      <c r="DC431" s="496"/>
      <c r="DD431" s="496"/>
      <c r="DE431" s="496"/>
      <c r="DF431" s="496"/>
      <c r="DG431" s="496"/>
      <c r="DH431" s="496"/>
      <c r="DI431" s="496"/>
      <c r="DJ431" s="496"/>
      <c r="DK431" s="496"/>
      <c r="DL431" s="496"/>
      <c r="DM431" s="496"/>
      <c r="DN431" s="496"/>
      <c r="DO431" s="496"/>
      <c r="DP431" s="496"/>
      <c r="DQ431" s="496"/>
      <c r="DR431" s="496"/>
      <c r="DS431" s="496"/>
      <c r="DT431" s="496"/>
      <c r="DU431" s="496"/>
      <c r="DV431" s="496"/>
      <c r="DW431" s="496"/>
      <c r="DX431" s="496"/>
      <c r="DY431" s="496"/>
      <c r="DZ431" s="496"/>
      <c r="EA431" s="496"/>
      <c r="EB431" s="496"/>
      <c r="EC431" s="496"/>
      <c r="ED431" s="496"/>
      <c r="EE431" s="496"/>
      <c r="EF431" s="496"/>
      <c r="EG431" s="496"/>
      <c r="EH431" s="496"/>
      <c r="EI431" s="496"/>
      <c r="EJ431" s="496"/>
      <c r="EK431" s="496"/>
      <c r="EL431" s="496"/>
      <c r="EM431" s="496"/>
      <c r="EN431" s="496"/>
      <c r="EO431" s="496"/>
      <c r="EP431" s="496"/>
      <c r="EQ431" s="496"/>
      <c r="ER431" s="496"/>
      <c r="ES431" s="496"/>
      <c r="ET431" s="496"/>
      <c r="EU431" s="496"/>
      <c r="EV431" s="496"/>
      <c r="EW431" s="496"/>
      <c r="EX431" s="496"/>
      <c r="EY431" s="496"/>
      <c r="EZ431" s="496"/>
      <c r="FA431" s="496"/>
      <c r="FB431" s="496"/>
      <c r="FC431" s="496"/>
      <c r="FD431" s="496"/>
      <c r="FE431" s="496"/>
      <c r="FF431" s="496"/>
      <c r="FG431" s="496"/>
      <c r="FH431" s="496"/>
      <c r="FI431" s="496"/>
      <c r="FJ431" s="496"/>
      <c r="FK431" s="496"/>
      <c r="FL431" s="496"/>
      <c r="FM431" s="496"/>
      <c r="FN431" s="496"/>
      <c r="FO431" s="496"/>
      <c r="FP431" s="496"/>
      <c r="FQ431" s="496"/>
      <c r="FR431" s="496"/>
      <c r="FS431" s="496"/>
      <c r="FT431" s="496"/>
      <c r="FU431" s="496"/>
      <c r="FV431" s="496"/>
      <c r="FW431" s="496"/>
      <c r="FX431" s="496"/>
      <c r="FY431" s="496"/>
      <c r="FZ431" s="496"/>
      <c r="GA431" s="496"/>
      <c r="GB431" s="496"/>
      <c r="GC431" s="496"/>
      <c r="GD431" s="496"/>
      <c r="GE431" s="496"/>
      <c r="GF431" s="496"/>
      <c r="GG431" s="496"/>
      <c r="GH431" s="496"/>
      <c r="GI431" s="496"/>
      <c r="GJ431" s="496"/>
      <c r="GK431" s="496"/>
      <c r="GL431" s="496"/>
      <c r="GM431" s="496"/>
      <c r="GN431" s="496"/>
      <c r="GO431" s="496"/>
      <c r="GP431" s="496"/>
      <c r="GQ431" s="496"/>
      <c r="GR431" s="496"/>
      <c r="GS431" s="496"/>
      <c r="GT431" s="496"/>
      <c r="GU431" s="496"/>
      <c r="GV431" s="496"/>
      <c r="GW431" s="496"/>
      <c r="GX431" s="496"/>
      <c r="GY431" s="496"/>
      <c r="GZ431" s="496"/>
      <c r="HA431" s="496"/>
      <c r="HB431" s="496"/>
      <c r="HC431" s="496"/>
      <c r="HD431" s="496"/>
      <c r="HE431" s="496"/>
      <c r="HF431" s="496"/>
      <c r="HG431" s="496"/>
      <c r="HH431" s="496"/>
      <c r="HI431" s="496"/>
      <c r="HJ431" s="496"/>
      <c r="HK431" s="496"/>
      <c r="HL431" s="496"/>
      <c r="HM431" s="496"/>
      <c r="HN431" s="496"/>
      <c r="HO431" s="496"/>
      <c r="HP431" s="496"/>
      <c r="HQ431" s="496"/>
      <c r="HR431" s="496"/>
      <c r="HS431" s="496"/>
      <c r="HT431" s="496"/>
      <c r="HU431" s="496"/>
      <c r="HV431" s="496"/>
      <c r="HW431" s="496"/>
      <c r="HX431" s="496"/>
      <c r="HY431" s="496"/>
      <c r="HZ431" s="496"/>
      <c r="IA431" s="496"/>
      <c r="IB431" s="496"/>
      <c r="IC431" s="496"/>
      <c r="ID431" s="496"/>
      <c r="IE431" s="496"/>
      <c r="IF431" s="496"/>
      <c r="IG431" s="496"/>
      <c r="IH431" s="496"/>
      <c r="II431" s="496"/>
      <c r="IJ431" s="496"/>
      <c r="IK431" s="496"/>
      <c r="IL431" s="496"/>
      <c r="IM431" s="496"/>
      <c r="IN431" s="496"/>
      <c r="IO431" s="496"/>
      <c r="IP431" s="496"/>
      <c r="IQ431" s="496"/>
      <c r="IR431" s="496"/>
      <c r="IS431" s="496"/>
      <c r="IT431" s="496"/>
      <c r="IU431" s="496"/>
      <c r="IV431" s="496"/>
      <c r="IW431" s="496"/>
    </row>
    <row r="432" customFormat="false" ht="12.75" hidden="false" customHeight="false" outlineLevel="1" collapsed="false">
      <c r="A432" s="379"/>
      <c r="B432" s="503"/>
      <c r="C432" s="503"/>
      <c r="D432" s="503"/>
      <c r="E432" s="503"/>
      <c r="F432" s="503"/>
      <c r="G432" s="503"/>
      <c r="H432" s="503"/>
      <c r="I432" s="503"/>
      <c r="J432" s="503"/>
      <c r="K432" s="503"/>
      <c r="L432" s="503"/>
      <c r="M432" s="503"/>
      <c r="N432" s="503"/>
      <c r="O432" s="503"/>
      <c r="P432" s="503"/>
      <c r="Q432" s="503"/>
      <c r="R432" s="503"/>
      <c r="S432" s="503"/>
      <c r="T432" s="503"/>
      <c r="U432" s="503"/>
      <c r="V432" s="496"/>
      <c r="W432" s="496"/>
      <c r="X432" s="496"/>
      <c r="Y432" s="496"/>
      <c r="Z432" s="496"/>
      <c r="AA432" s="496"/>
      <c r="AB432" s="496"/>
      <c r="AC432" s="496"/>
      <c r="AD432" s="496"/>
      <c r="AE432" s="496"/>
      <c r="AF432" s="496"/>
      <c r="AG432" s="496"/>
      <c r="AH432" s="496"/>
      <c r="AI432" s="496"/>
      <c r="AJ432" s="496"/>
      <c r="AK432" s="496"/>
      <c r="AL432" s="496"/>
      <c r="AM432" s="496"/>
      <c r="AN432" s="496"/>
      <c r="AO432" s="496"/>
      <c r="AP432" s="496"/>
      <c r="AQ432" s="496"/>
      <c r="AR432" s="496"/>
      <c r="AS432" s="496"/>
      <c r="AT432" s="496"/>
      <c r="AU432" s="496"/>
      <c r="AV432" s="496"/>
      <c r="AW432" s="496"/>
      <c r="AX432" s="496"/>
      <c r="AY432" s="496"/>
      <c r="AZ432" s="496"/>
      <c r="BA432" s="496"/>
      <c r="BB432" s="496"/>
      <c r="BC432" s="496"/>
      <c r="BD432" s="496"/>
      <c r="BE432" s="496"/>
      <c r="BF432" s="496"/>
      <c r="BG432" s="496"/>
      <c r="BH432" s="496"/>
      <c r="BI432" s="496"/>
      <c r="BJ432" s="496"/>
      <c r="BK432" s="496"/>
      <c r="BL432" s="496"/>
      <c r="BM432" s="496"/>
      <c r="BN432" s="496"/>
      <c r="BO432" s="496"/>
      <c r="BP432" s="496"/>
      <c r="BQ432" s="496"/>
      <c r="BR432" s="496"/>
      <c r="BS432" s="496"/>
      <c r="BT432" s="496"/>
      <c r="BU432" s="496"/>
      <c r="BV432" s="496"/>
      <c r="BW432" s="496"/>
      <c r="BX432" s="496"/>
      <c r="BY432" s="496"/>
      <c r="BZ432" s="496"/>
      <c r="CA432" s="496"/>
      <c r="CB432" s="496"/>
      <c r="CC432" s="496"/>
      <c r="CD432" s="496"/>
      <c r="CE432" s="496"/>
      <c r="CF432" s="496"/>
      <c r="CG432" s="496"/>
      <c r="CH432" s="496"/>
      <c r="CI432" s="496"/>
      <c r="CJ432" s="496"/>
      <c r="CK432" s="496"/>
      <c r="CL432" s="496"/>
      <c r="CM432" s="496"/>
      <c r="CN432" s="496"/>
      <c r="CO432" s="496"/>
      <c r="CP432" s="496"/>
      <c r="CQ432" s="496"/>
      <c r="CR432" s="496"/>
      <c r="CS432" s="496"/>
      <c r="CT432" s="496"/>
      <c r="CU432" s="496"/>
      <c r="CV432" s="496"/>
      <c r="CW432" s="496"/>
      <c r="CX432" s="496"/>
      <c r="CY432" s="496"/>
      <c r="CZ432" s="496"/>
      <c r="DA432" s="496"/>
      <c r="DB432" s="496"/>
      <c r="DC432" s="496"/>
      <c r="DD432" s="496"/>
      <c r="DE432" s="496"/>
      <c r="DF432" s="496"/>
      <c r="DG432" s="496"/>
      <c r="DH432" s="496"/>
      <c r="DI432" s="496"/>
      <c r="DJ432" s="496"/>
      <c r="DK432" s="496"/>
      <c r="DL432" s="496"/>
      <c r="DM432" s="496"/>
      <c r="DN432" s="496"/>
      <c r="DO432" s="496"/>
      <c r="DP432" s="496"/>
      <c r="DQ432" s="496"/>
      <c r="DR432" s="496"/>
      <c r="DS432" s="496"/>
      <c r="DT432" s="496"/>
      <c r="DU432" s="496"/>
      <c r="DV432" s="496"/>
      <c r="DW432" s="496"/>
      <c r="DX432" s="496"/>
      <c r="DY432" s="496"/>
      <c r="DZ432" s="496"/>
      <c r="EA432" s="496"/>
      <c r="EB432" s="496"/>
      <c r="EC432" s="496"/>
      <c r="ED432" s="496"/>
      <c r="EE432" s="496"/>
      <c r="EF432" s="496"/>
      <c r="EG432" s="496"/>
      <c r="EH432" s="496"/>
      <c r="EI432" s="496"/>
      <c r="EJ432" s="496"/>
      <c r="EK432" s="496"/>
      <c r="EL432" s="496"/>
      <c r="EM432" s="496"/>
      <c r="EN432" s="496"/>
      <c r="EO432" s="496"/>
      <c r="EP432" s="496"/>
      <c r="EQ432" s="496"/>
      <c r="ER432" s="496"/>
      <c r="ES432" s="496"/>
      <c r="ET432" s="496"/>
      <c r="EU432" s="496"/>
      <c r="EV432" s="496"/>
      <c r="EW432" s="496"/>
      <c r="EX432" s="496"/>
      <c r="EY432" s="496"/>
      <c r="EZ432" s="496"/>
      <c r="FA432" s="496"/>
      <c r="FB432" s="496"/>
      <c r="FC432" s="496"/>
      <c r="FD432" s="496"/>
      <c r="FE432" s="496"/>
      <c r="FF432" s="496"/>
      <c r="FG432" s="496"/>
      <c r="FH432" s="496"/>
      <c r="FI432" s="496"/>
      <c r="FJ432" s="496"/>
      <c r="FK432" s="496"/>
      <c r="FL432" s="496"/>
      <c r="FM432" s="496"/>
      <c r="FN432" s="496"/>
      <c r="FO432" s="496"/>
      <c r="FP432" s="496"/>
      <c r="FQ432" s="496"/>
      <c r="FR432" s="496"/>
      <c r="FS432" s="496"/>
      <c r="FT432" s="496"/>
      <c r="FU432" s="496"/>
      <c r="FV432" s="496"/>
      <c r="FW432" s="496"/>
      <c r="FX432" s="496"/>
      <c r="FY432" s="496"/>
      <c r="FZ432" s="496"/>
      <c r="GA432" s="496"/>
      <c r="GB432" s="496"/>
      <c r="GC432" s="496"/>
      <c r="GD432" s="496"/>
      <c r="GE432" s="496"/>
      <c r="GF432" s="496"/>
      <c r="GG432" s="496"/>
      <c r="GH432" s="496"/>
      <c r="GI432" s="496"/>
      <c r="GJ432" s="496"/>
      <c r="GK432" s="496"/>
      <c r="GL432" s="496"/>
      <c r="GM432" s="496"/>
      <c r="GN432" s="496"/>
      <c r="GO432" s="496"/>
      <c r="GP432" s="496"/>
      <c r="GQ432" s="496"/>
      <c r="GR432" s="496"/>
      <c r="GS432" s="496"/>
      <c r="GT432" s="496"/>
      <c r="GU432" s="496"/>
      <c r="GV432" s="496"/>
      <c r="GW432" s="496"/>
      <c r="GX432" s="496"/>
      <c r="GY432" s="496"/>
      <c r="GZ432" s="496"/>
      <c r="HA432" s="496"/>
      <c r="HB432" s="496"/>
      <c r="HC432" s="496"/>
      <c r="HD432" s="496"/>
      <c r="HE432" s="496"/>
      <c r="HF432" s="496"/>
      <c r="HG432" s="496"/>
      <c r="HH432" s="496"/>
      <c r="HI432" s="496"/>
      <c r="HJ432" s="496"/>
      <c r="HK432" s="496"/>
      <c r="HL432" s="496"/>
      <c r="HM432" s="496"/>
      <c r="HN432" s="496"/>
      <c r="HO432" s="496"/>
      <c r="HP432" s="496"/>
      <c r="HQ432" s="496"/>
      <c r="HR432" s="496"/>
      <c r="HS432" s="496"/>
      <c r="HT432" s="496"/>
      <c r="HU432" s="496"/>
      <c r="HV432" s="496"/>
      <c r="HW432" s="496"/>
      <c r="HX432" s="496"/>
      <c r="HY432" s="496"/>
      <c r="HZ432" s="496"/>
      <c r="IA432" s="496"/>
      <c r="IB432" s="496"/>
      <c r="IC432" s="496"/>
      <c r="ID432" s="496"/>
      <c r="IE432" s="496"/>
      <c r="IF432" s="496"/>
      <c r="IG432" s="496"/>
      <c r="IH432" s="496"/>
      <c r="II432" s="496"/>
      <c r="IJ432" s="496"/>
      <c r="IK432" s="496"/>
      <c r="IL432" s="496"/>
      <c r="IM432" s="496"/>
      <c r="IN432" s="496"/>
      <c r="IO432" s="496"/>
      <c r="IP432" s="496"/>
      <c r="IQ432" s="496"/>
      <c r="IR432" s="496"/>
      <c r="IS432" s="496"/>
      <c r="IT432" s="496"/>
      <c r="IU432" s="496"/>
      <c r="IV432" s="496"/>
      <c r="IW432" s="496"/>
    </row>
    <row r="433" customFormat="false" ht="12.75" hidden="false" customHeight="false" outlineLevel="1" collapsed="false">
      <c r="A433" s="366"/>
      <c r="B433" s="503"/>
      <c r="C433" s="503"/>
      <c r="D433" s="503"/>
      <c r="E433" s="503"/>
      <c r="F433" s="503"/>
      <c r="G433" s="503"/>
      <c r="H433" s="503"/>
      <c r="I433" s="503"/>
      <c r="J433" s="503"/>
      <c r="K433" s="503"/>
      <c r="L433" s="503"/>
      <c r="M433" s="503"/>
      <c r="N433" s="503"/>
      <c r="O433" s="503"/>
      <c r="P433" s="503"/>
      <c r="Q433" s="503"/>
      <c r="R433" s="503"/>
      <c r="S433" s="503"/>
      <c r="T433" s="503"/>
      <c r="U433" s="503"/>
      <c r="V433" s="496"/>
      <c r="W433" s="496"/>
      <c r="X433" s="496"/>
      <c r="Y433" s="496"/>
      <c r="Z433" s="496"/>
      <c r="AA433" s="496"/>
      <c r="AB433" s="496"/>
      <c r="AC433" s="496"/>
      <c r="AD433" s="496"/>
      <c r="AE433" s="496"/>
      <c r="AF433" s="496"/>
      <c r="AG433" s="496"/>
      <c r="AH433" s="496"/>
      <c r="AI433" s="496"/>
      <c r="AJ433" s="496"/>
      <c r="AK433" s="496"/>
      <c r="AL433" s="496"/>
      <c r="AM433" s="496"/>
      <c r="AN433" s="496"/>
      <c r="AO433" s="496"/>
      <c r="AP433" s="496"/>
      <c r="AQ433" s="496"/>
      <c r="AR433" s="496"/>
      <c r="AS433" s="496"/>
      <c r="AT433" s="496"/>
      <c r="AU433" s="496"/>
      <c r="AV433" s="496"/>
      <c r="AW433" s="496"/>
      <c r="AX433" s="496"/>
      <c r="AY433" s="496"/>
      <c r="AZ433" s="496"/>
      <c r="BA433" s="496"/>
      <c r="BB433" s="496"/>
      <c r="BC433" s="496"/>
      <c r="BD433" s="496"/>
      <c r="BE433" s="496"/>
      <c r="BF433" s="496"/>
      <c r="BG433" s="496"/>
      <c r="BH433" s="496"/>
      <c r="BI433" s="496"/>
      <c r="BJ433" s="496"/>
      <c r="BK433" s="496"/>
      <c r="BL433" s="496"/>
      <c r="BM433" s="496"/>
      <c r="BN433" s="496"/>
      <c r="BO433" s="496"/>
      <c r="BP433" s="496"/>
      <c r="BQ433" s="496"/>
      <c r="BR433" s="496"/>
      <c r="BS433" s="496"/>
      <c r="BT433" s="496"/>
      <c r="BU433" s="496"/>
      <c r="BV433" s="496"/>
      <c r="BW433" s="496"/>
      <c r="BX433" s="496"/>
      <c r="BY433" s="496"/>
      <c r="BZ433" s="496"/>
      <c r="CA433" s="496"/>
      <c r="CB433" s="496"/>
      <c r="CC433" s="496"/>
      <c r="CD433" s="496"/>
      <c r="CE433" s="496"/>
      <c r="CF433" s="496"/>
      <c r="CG433" s="496"/>
      <c r="CH433" s="496"/>
      <c r="CI433" s="496"/>
      <c r="CJ433" s="496"/>
      <c r="CK433" s="496"/>
      <c r="CL433" s="496"/>
      <c r="CM433" s="496"/>
      <c r="CN433" s="496"/>
      <c r="CO433" s="496"/>
      <c r="CP433" s="496"/>
      <c r="CQ433" s="496"/>
      <c r="CR433" s="496"/>
      <c r="CS433" s="496"/>
      <c r="CT433" s="496"/>
      <c r="CU433" s="496"/>
      <c r="CV433" s="496"/>
      <c r="CW433" s="496"/>
      <c r="CX433" s="496"/>
      <c r="CY433" s="496"/>
      <c r="CZ433" s="496"/>
      <c r="DA433" s="496"/>
      <c r="DB433" s="496"/>
      <c r="DC433" s="496"/>
      <c r="DD433" s="496"/>
      <c r="DE433" s="496"/>
      <c r="DF433" s="496"/>
      <c r="DG433" s="496"/>
      <c r="DH433" s="496"/>
      <c r="DI433" s="496"/>
      <c r="DJ433" s="496"/>
      <c r="DK433" s="496"/>
      <c r="DL433" s="496"/>
      <c r="DM433" s="496"/>
      <c r="DN433" s="496"/>
      <c r="DO433" s="496"/>
      <c r="DP433" s="496"/>
      <c r="DQ433" s="496"/>
      <c r="DR433" s="496"/>
      <c r="DS433" s="496"/>
      <c r="DT433" s="496"/>
      <c r="DU433" s="496"/>
      <c r="DV433" s="496"/>
      <c r="DW433" s="496"/>
      <c r="DX433" s="496"/>
      <c r="DY433" s="496"/>
      <c r="DZ433" s="496"/>
      <c r="EA433" s="496"/>
      <c r="EB433" s="496"/>
      <c r="EC433" s="496"/>
      <c r="ED433" s="496"/>
      <c r="EE433" s="496"/>
      <c r="EF433" s="496"/>
      <c r="EG433" s="496"/>
      <c r="EH433" s="496"/>
      <c r="EI433" s="496"/>
      <c r="EJ433" s="496"/>
      <c r="EK433" s="496"/>
      <c r="EL433" s="496"/>
      <c r="EM433" s="496"/>
      <c r="EN433" s="496"/>
      <c r="EO433" s="496"/>
      <c r="EP433" s="496"/>
      <c r="EQ433" s="496"/>
      <c r="ER433" s="496"/>
      <c r="ES433" s="496"/>
      <c r="ET433" s="496"/>
      <c r="EU433" s="496"/>
      <c r="EV433" s="496"/>
      <c r="EW433" s="496"/>
      <c r="EX433" s="496"/>
      <c r="EY433" s="496"/>
      <c r="EZ433" s="496"/>
      <c r="FA433" s="496"/>
      <c r="FB433" s="496"/>
      <c r="FC433" s="496"/>
      <c r="FD433" s="496"/>
      <c r="FE433" s="496"/>
      <c r="FF433" s="496"/>
      <c r="FG433" s="496"/>
      <c r="FH433" s="496"/>
      <c r="FI433" s="496"/>
      <c r="FJ433" s="496"/>
      <c r="FK433" s="496"/>
      <c r="FL433" s="496"/>
      <c r="FM433" s="496"/>
      <c r="FN433" s="496"/>
      <c r="FO433" s="496"/>
      <c r="FP433" s="496"/>
      <c r="FQ433" s="496"/>
      <c r="FR433" s="496"/>
      <c r="FS433" s="496"/>
      <c r="FT433" s="496"/>
      <c r="FU433" s="496"/>
      <c r="FV433" s="496"/>
      <c r="FW433" s="496"/>
      <c r="FX433" s="496"/>
      <c r="FY433" s="496"/>
      <c r="FZ433" s="496"/>
      <c r="GA433" s="496"/>
      <c r="GB433" s="496"/>
      <c r="GC433" s="496"/>
      <c r="GD433" s="496"/>
      <c r="GE433" s="496"/>
      <c r="GF433" s="496"/>
      <c r="GG433" s="496"/>
      <c r="GH433" s="496"/>
      <c r="GI433" s="496"/>
      <c r="GJ433" s="496"/>
      <c r="GK433" s="496"/>
      <c r="GL433" s="496"/>
      <c r="GM433" s="496"/>
      <c r="GN433" s="496"/>
      <c r="GO433" s="496"/>
      <c r="GP433" s="496"/>
      <c r="GQ433" s="496"/>
      <c r="GR433" s="496"/>
      <c r="GS433" s="496"/>
      <c r="GT433" s="496"/>
      <c r="GU433" s="496"/>
      <c r="GV433" s="496"/>
      <c r="GW433" s="496"/>
      <c r="GX433" s="496"/>
      <c r="GY433" s="496"/>
      <c r="GZ433" s="496"/>
      <c r="HA433" s="496"/>
      <c r="HB433" s="496"/>
      <c r="HC433" s="496"/>
      <c r="HD433" s="496"/>
      <c r="HE433" s="496"/>
      <c r="HF433" s="496"/>
      <c r="HG433" s="496"/>
      <c r="HH433" s="496"/>
      <c r="HI433" s="496"/>
      <c r="HJ433" s="496"/>
      <c r="HK433" s="496"/>
      <c r="HL433" s="496"/>
      <c r="HM433" s="496"/>
      <c r="HN433" s="496"/>
      <c r="HO433" s="496"/>
      <c r="HP433" s="496"/>
      <c r="HQ433" s="496"/>
      <c r="HR433" s="496"/>
      <c r="HS433" s="496"/>
      <c r="HT433" s="496"/>
      <c r="HU433" s="496"/>
      <c r="HV433" s="496"/>
      <c r="HW433" s="496"/>
      <c r="HX433" s="496"/>
      <c r="HY433" s="496"/>
      <c r="HZ433" s="496"/>
      <c r="IA433" s="496"/>
      <c r="IB433" s="496"/>
      <c r="IC433" s="496"/>
      <c r="ID433" s="496"/>
      <c r="IE433" s="496"/>
      <c r="IF433" s="496"/>
      <c r="IG433" s="496"/>
      <c r="IH433" s="496"/>
      <c r="II433" s="496"/>
      <c r="IJ433" s="496"/>
      <c r="IK433" s="496"/>
      <c r="IL433" s="496"/>
      <c r="IM433" s="496"/>
      <c r="IN433" s="496"/>
      <c r="IO433" s="496"/>
      <c r="IP433" s="496"/>
      <c r="IQ433" s="496"/>
      <c r="IR433" s="496"/>
      <c r="IS433" s="496"/>
      <c r="IT433" s="496"/>
      <c r="IU433" s="496"/>
      <c r="IV433" s="496"/>
      <c r="IW433" s="496"/>
    </row>
    <row r="434" customFormat="false" ht="12.75" hidden="false" customHeight="false" outlineLevel="1" collapsed="false">
      <c r="A434" s="477"/>
      <c r="B434" s="503"/>
      <c r="C434" s="503"/>
      <c r="D434" s="503"/>
      <c r="E434" s="503"/>
      <c r="F434" s="503"/>
      <c r="G434" s="503"/>
      <c r="H434" s="503"/>
      <c r="I434" s="503"/>
      <c r="J434" s="503"/>
      <c r="K434" s="503"/>
      <c r="L434" s="503"/>
      <c r="M434" s="503"/>
      <c r="N434" s="503"/>
      <c r="O434" s="503"/>
      <c r="P434" s="503"/>
      <c r="Q434" s="503"/>
      <c r="R434" s="503"/>
      <c r="S434" s="503"/>
      <c r="T434" s="503"/>
      <c r="U434" s="503"/>
      <c r="V434" s="496"/>
      <c r="W434" s="496"/>
      <c r="X434" s="496"/>
      <c r="Y434" s="496"/>
      <c r="Z434" s="496"/>
      <c r="AA434" s="496"/>
      <c r="AB434" s="496"/>
      <c r="AC434" s="496"/>
      <c r="AD434" s="496"/>
      <c r="AE434" s="496"/>
      <c r="AF434" s="496"/>
      <c r="AG434" s="496"/>
      <c r="AH434" s="496"/>
      <c r="AI434" s="496"/>
      <c r="AJ434" s="496"/>
      <c r="AK434" s="496"/>
      <c r="AL434" s="496"/>
      <c r="AM434" s="496"/>
      <c r="AN434" s="496"/>
      <c r="AO434" s="496"/>
      <c r="AP434" s="496"/>
      <c r="AQ434" s="496"/>
      <c r="AR434" s="496"/>
      <c r="AS434" s="496"/>
      <c r="AT434" s="496"/>
      <c r="AU434" s="496"/>
      <c r="AV434" s="496"/>
      <c r="AW434" s="496"/>
      <c r="AX434" s="496"/>
      <c r="AY434" s="496"/>
      <c r="AZ434" s="496"/>
      <c r="BA434" s="496"/>
      <c r="BB434" s="496"/>
      <c r="BC434" s="496"/>
      <c r="BD434" s="496"/>
      <c r="BE434" s="496"/>
      <c r="BF434" s="496"/>
      <c r="BG434" s="496"/>
      <c r="BH434" s="496"/>
      <c r="BI434" s="496"/>
      <c r="BJ434" s="496"/>
      <c r="BK434" s="496"/>
      <c r="BL434" s="496"/>
      <c r="BM434" s="496"/>
      <c r="BN434" s="496"/>
      <c r="BO434" s="496"/>
      <c r="BP434" s="496"/>
      <c r="BQ434" s="496"/>
      <c r="BR434" s="496"/>
      <c r="BS434" s="496"/>
      <c r="BT434" s="496"/>
      <c r="BU434" s="496"/>
      <c r="BV434" s="496"/>
      <c r="BW434" s="496"/>
      <c r="BX434" s="496"/>
      <c r="BY434" s="496"/>
      <c r="BZ434" s="496"/>
      <c r="CA434" s="496"/>
      <c r="CB434" s="496"/>
      <c r="CC434" s="496"/>
      <c r="CD434" s="496"/>
      <c r="CE434" s="496"/>
      <c r="CF434" s="496"/>
      <c r="CG434" s="496"/>
      <c r="CH434" s="496"/>
      <c r="CI434" s="496"/>
      <c r="CJ434" s="496"/>
      <c r="CK434" s="496"/>
      <c r="CL434" s="496"/>
      <c r="CM434" s="496"/>
      <c r="CN434" s="496"/>
      <c r="CO434" s="496"/>
      <c r="CP434" s="496"/>
      <c r="CQ434" s="496"/>
      <c r="CR434" s="496"/>
      <c r="CS434" s="496"/>
      <c r="CT434" s="496"/>
      <c r="CU434" s="496"/>
      <c r="CV434" s="496"/>
      <c r="CW434" s="496"/>
      <c r="CX434" s="496"/>
      <c r="CY434" s="496"/>
      <c r="CZ434" s="496"/>
      <c r="DA434" s="496"/>
      <c r="DB434" s="496"/>
      <c r="DC434" s="496"/>
      <c r="DD434" s="496"/>
      <c r="DE434" s="496"/>
      <c r="DF434" s="496"/>
      <c r="DG434" s="496"/>
      <c r="DH434" s="496"/>
      <c r="DI434" s="496"/>
      <c r="DJ434" s="496"/>
      <c r="DK434" s="496"/>
      <c r="DL434" s="496"/>
      <c r="DM434" s="496"/>
      <c r="DN434" s="496"/>
      <c r="DO434" s="496"/>
      <c r="DP434" s="496"/>
      <c r="DQ434" s="496"/>
      <c r="DR434" s="496"/>
      <c r="DS434" s="496"/>
      <c r="DT434" s="496"/>
      <c r="DU434" s="496"/>
      <c r="DV434" s="496"/>
      <c r="DW434" s="496"/>
      <c r="DX434" s="496"/>
      <c r="DY434" s="496"/>
      <c r="DZ434" s="496"/>
      <c r="EA434" s="496"/>
      <c r="EB434" s="496"/>
      <c r="EC434" s="496"/>
      <c r="ED434" s="496"/>
      <c r="EE434" s="496"/>
      <c r="EF434" s="496"/>
      <c r="EG434" s="496"/>
      <c r="EH434" s="496"/>
      <c r="EI434" s="496"/>
      <c r="EJ434" s="496"/>
      <c r="EK434" s="496"/>
      <c r="EL434" s="496"/>
      <c r="EM434" s="496"/>
      <c r="EN434" s="496"/>
      <c r="EO434" s="496"/>
      <c r="EP434" s="496"/>
      <c r="EQ434" s="496"/>
      <c r="ER434" s="496"/>
      <c r="ES434" s="496"/>
      <c r="ET434" s="496"/>
      <c r="EU434" s="496"/>
      <c r="EV434" s="496"/>
      <c r="EW434" s="496"/>
      <c r="EX434" s="496"/>
      <c r="EY434" s="496"/>
      <c r="EZ434" s="496"/>
      <c r="FA434" s="496"/>
      <c r="FB434" s="496"/>
      <c r="FC434" s="496"/>
      <c r="FD434" s="496"/>
      <c r="FE434" s="496"/>
      <c r="FF434" s="496"/>
      <c r="FG434" s="496"/>
      <c r="FH434" s="496"/>
      <c r="FI434" s="496"/>
      <c r="FJ434" s="496"/>
      <c r="FK434" s="496"/>
      <c r="FL434" s="496"/>
      <c r="FM434" s="496"/>
      <c r="FN434" s="496"/>
      <c r="FO434" s="496"/>
      <c r="FP434" s="496"/>
      <c r="FQ434" s="496"/>
      <c r="FR434" s="496"/>
      <c r="FS434" s="496"/>
      <c r="FT434" s="496"/>
      <c r="FU434" s="496"/>
      <c r="FV434" s="496"/>
      <c r="FW434" s="496"/>
      <c r="FX434" s="496"/>
      <c r="FY434" s="496"/>
      <c r="FZ434" s="496"/>
      <c r="GA434" s="496"/>
      <c r="GB434" s="496"/>
      <c r="GC434" s="496"/>
      <c r="GD434" s="496"/>
      <c r="GE434" s="496"/>
      <c r="GF434" s="496"/>
      <c r="GG434" s="496"/>
      <c r="GH434" s="496"/>
      <c r="GI434" s="496"/>
      <c r="GJ434" s="496"/>
      <c r="GK434" s="496"/>
      <c r="GL434" s="496"/>
      <c r="GM434" s="496"/>
      <c r="GN434" s="496"/>
      <c r="GO434" s="496"/>
      <c r="GP434" s="496"/>
      <c r="GQ434" s="496"/>
      <c r="GR434" s="496"/>
      <c r="GS434" s="496"/>
      <c r="GT434" s="496"/>
      <c r="GU434" s="496"/>
      <c r="GV434" s="496"/>
      <c r="GW434" s="496"/>
      <c r="GX434" s="496"/>
      <c r="GY434" s="496"/>
      <c r="GZ434" s="496"/>
      <c r="HA434" s="496"/>
      <c r="HB434" s="496"/>
      <c r="HC434" s="496"/>
      <c r="HD434" s="496"/>
      <c r="HE434" s="496"/>
      <c r="HF434" s="496"/>
      <c r="HG434" s="496"/>
      <c r="HH434" s="496"/>
      <c r="HI434" s="496"/>
      <c r="HJ434" s="496"/>
      <c r="HK434" s="496"/>
      <c r="HL434" s="496"/>
      <c r="HM434" s="496"/>
      <c r="HN434" s="496"/>
      <c r="HO434" s="496"/>
      <c r="HP434" s="496"/>
      <c r="HQ434" s="496"/>
      <c r="HR434" s="496"/>
      <c r="HS434" s="496"/>
      <c r="HT434" s="496"/>
      <c r="HU434" s="496"/>
      <c r="HV434" s="496"/>
      <c r="HW434" s="496"/>
      <c r="HX434" s="496"/>
      <c r="HY434" s="496"/>
      <c r="HZ434" s="496"/>
      <c r="IA434" s="496"/>
      <c r="IB434" s="496"/>
      <c r="IC434" s="496"/>
      <c r="ID434" s="496"/>
      <c r="IE434" s="496"/>
      <c r="IF434" s="496"/>
      <c r="IG434" s="496"/>
      <c r="IH434" s="496"/>
      <c r="II434" s="496"/>
      <c r="IJ434" s="496"/>
      <c r="IK434" s="496"/>
      <c r="IL434" s="496"/>
      <c r="IM434" s="496"/>
      <c r="IN434" s="496"/>
      <c r="IO434" s="496"/>
      <c r="IP434" s="496"/>
      <c r="IQ434" s="496"/>
      <c r="IR434" s="496"/>
      <c r="IS434" s="496"/>
      <c r="IT434" s="496"/>
      <c r="IU434" s="496"/>
      <c r="IV434" s="496"/>
      <c r="IW434" s="496"/>
    </row>
    <row r="435" customFormat="false" ht="12.75" hidden="false" customHeight="false" outlineLevel="1" collapsed="false">
      <c r="A435" s="504"/>
      <c r="B435" s="503"/>
      <c r="C435" s="503"/>
      <c r="D435" s="503"/>
      <c r="E435" s="503"/>
      <c r="F435" s="503"/>
      <c r="G435" s="503"/>
      <c r="H435" s="503"/>
      <c r="I435" s="503"/>
      <c r="J435" s="503"/>
      <c r="K435" s="503"/>
      <c r="L435" s="503"/>
      <c r="M435" s="503"/>
      <c r="N435" s="503"/>
      <c r="O435" s="503"/>
      <c r="P435" s="503"/>
      <c r="Q435" s="503"/>
      <c r="R435" s="503"/>
      <c r="S435" s="503"/>
      <c r="T435" s="503"/>
      <c r="U435" s="503"/>
      <c r="V435" s="496"/>
      <c r="W435" s="496"/>
      <c r="X435" s="496"/>
      <c r="Y435" s="496"/>
      <c r="Z435" s="496"/>
      <c r="AA435" s="496"/>
      <c r="AB435" s="496"/>
      <c r="AC435" s="496"/>
      <c r="AD435" s="496"/>
      <c r="AE435" s="496"/>
      <c r="AF435" s="496"/>
      <c r="AG435" s="496"/>
      <c r="AH435" s="496"/>
      <c r="AI435" s="496"/>
      <c r="AJ435" s="496"/>
      <c r="AK435" s="496"/>
      <c r="AL435" s="496"/>
      <c r="AM435" s="496"/>
      <c r="AN435" s="496"/>
      <c r="AO435" s="496"/>
      <c r="AP435" s="496"/>
      <c r="AQ435" s="496"/>
      <c r="AR435" s="496"/>
      <c r="AS435" s="496"/>
      <c r="AT435" s="496"/>
      <c r="AU435" s="496"/>
      <c r="AV435" s="496"/>
      <c r="AW435" s="496"/>
      <c r="AX435" s="496"/>
      <c r="AY435" s="496"/>
      <c r="AZ435" s="496"/>
      <c r="BA435" s="496"/>
      <c r="BB435" s="496"/>
      <c r="BC435" s="496"/>
      <c r="BD435" s="496"/>
      <c r="BE435" s="496"/>
      <c r="BF435" s="496"/>
      <c r="BG435" s="496"/>
      <c r="BH435" s="496"/>
      <c r="BI435" s="496"/>
      <c r="BJ435" s="496"/>
      <c r="BK435" s="496"/>
      <c r="BL435" s="496"/>
      <c r="BM435" s="496"/>
      <c r="BN435" s="496"/>
      <c r="BO435" s="496"/>
      <c r="BP435" s="496"/>
      <c r="BQ435" s="496"/>
      <c r="BR435" s="496"/>
      <c r="BS435" s="496"/>
      <c r="BT435" s="496"/>
      <c r="BU435" s="496"/>
      <c r="BV435" s="496"/>
      <c r="BW435" s="496"/>
      <c r="BX435" s="496"/>
      <c r="BY435" s="496"/>
      <c r="BZ435" s="496"/>
      <c r="CA435" s="496"/>
      <c r="CB435" s="496"/>
      <c r="CC435" s="496"/>
      <c r="CD435" s="496"/>
      <c r="CE435" s="496"/>
      <c r="CF435" s="496"/>
      <c r="CG435" s="496"/>
      <c r="CH435" s="496"/>
      <c r="CI435" s="496"/>
      <c r="CJ435" s="496"/>
      <c r="CK435" s="496"/>
      <c r="CL435" s="496"/>
      <c r="CM435" s="496"/>
      <c r="CN435" s="496"/>
      <c r="CO435" s="496"/>
      <c r="CP435" s="496"/>
      <c r="CQ435" s="496"/>
      <c r="CR435" s="496"/>
      <c r="CS435" s="496"/>
      <c r="CT435" s="496"/>
      <c r="CU435" s="496"/>
      <c r="CV435" s="496"/>
      <c r="CW435" s="496"/>
      <c r="CX435" s="496"/>
      <c r="CY435" s="496"/>
      <c r="CZ435" s="496"/>
      <c r="DA435" s="496"/>
      <c r="DB435" s="496"/>
      <c r="DC435" s="496"/>
      <c r="DD435" s="496"/>
      <c r="DE435" s="496"/>
      <c r="DF435" s="496"/>
      <c r="DG435" s="496"/>
      <c r="DH435" s="496"/>
      <c r="DI435" s="496"/>
      <c r="DJ435" s="496"/>
      <c r="DK435" s="496"/>
      <c r="DL435" s="496"/>
      <c r="DM435" s="496"/>
      <c r="DN435" s="496"/>
      <c r="DO435" s="496"/>
      <c r="DP435" s="496"/>
      <c r="DQ435" s="496"/>
      <c r="DR435" s="496"/>
      <c r="DS435" s="496"/>
      <c r="DT435" s="496"/>
      <c r="DU435" s="496"/>
      <c r="DV435" s="496"/>
      <c r="DW435" s="496"/>
      <c r="DX435" s="496"/>
      <c r="DY435" s="496"/>
      <c r="DZ435" s="496"/>
      <c r="EA435" s="496"/>
      <c r="EB435" s="496"/>
      <c r="EC435" s="496"/>
      <c r="ED435" s="496"/>
      <c r="EE435" s="496"/>
      <c r="EF435" s="496"/>
      <c r="EG435" s="496"/>
      <c r="EH435" s="496"/>
      <c r="EI435" s="496"/>
      <c r="EJ435" s="496"/>
      <c r="EK435" s="496"/>
      <c r="EL435" s="496"/>
      <c r="EM435" s="496"/>
      <c r="EN435" s="496"/>
      <c r="EO435" s="496"/>
      <c r="EP435" s="496"/>
      <c r="EQ435" s="496"/>
      <c r="ER435" s="496"/>
      <c r="ES435" s="496"/>
      <c r="ET435" s="496"/>
      <c r="EU435" s="496"/>
      <c r="EV435" s="496"/>
      <c r="EW435" s="496"/>
      <c r="EX435" s="496"/>
      <c r="EY435" s="496"/>
      <c r="EZ435" s="496"/>
      <c r="FA435" s="496"/>
      <c r="FB435" s="496"/>
      <c r="FC435" s="496"/>
      <c r="FD435" s="496"/>
      <c r="FE435" s="496"/>
      <c r="FF435" s="496"/>
      <c r="FG435" s="496"/>
      <c r="FH435" s="496"/>
      <c r="FI435" s="496"/>
      <c r="FJ435" s="496"/>
      <c r="FK435" s="496"/>
      <c r="FL435" s="496"/>
      <c r="FM435" s="496"/>
      <c r="FN435" s="496"/>
      <c r="FO435" s="496"/>
      <c r="FP435" s="496"/>
      <c r="FQ435" s="496"/>
      <c r="FR435" s="496"/>
      <c r="FS435" s="496"/>
      <c r="FT435" s="496"/>
      <c r="FU435" s="496"/>
      <c r="FV435" s="496"/>
      <c r="FW435" s="496"/>
      <c r="FX435" s="496"/>
      <c r="FY435" s="496"/>
      <c r="FZ435" s="496"/>
      <c r="GA435" s="496"/>
      <c r="GB435" s="496"/>
      <c r="GC435" s="496"/>
      <c r="GD435" s="496"/>
      <c r="GE435" s="496"/>
      <c r="GF435" s="496"/>
      <c r="GG435" s="496"/>
      <c r="GH435" s="496"/>
      <c r="GI435" s="496"/>
      <c r="GJ435" s="496"/>
      <c r="GK435" s="496"/>
      <c r="GL435" s="496"/>
      <c r="GM435" s="496"/>
      <c r="GN435" s="496"/>
      <c r="GO435" s="496"/>
      <c r="GP435" s="496"/>
      <c r="GQ435" s="496"/>
      <c r="GR435" s="496"/>
      <c r="GS435" s="496"/>
      <c r="GT435" s="496"/>
      <c r="GU435" s="496"/>
      <c r="GV435" s="496"/>
      <c r="GW435" s="496"/>
      <c r="GX435" s="496"/>
      <c r="GY435" s="496"/>
      <c r="GZ435" s="496"/>
      <c r="HA435" s="496"/>
      <c r="HB435" s="496"/>
      <c r="HC435" s="496"/>
      <c r="HD435" s="496"/>
      <c r="HE435" s="496"/>
      <c r="HF435" s="496"/>
      <c r="HG435" s="496"/>
      <c r="HH435" s="496"/>
      <c r="HI435" s="496"/>
      <c r="HJ435" s="496"/>
      <c r="HK435" s="496"/>
      <c r="HL435" s="496"/>
      <c r="HM435" s="496"/>
      <c r="HN435" s="496"/>
      <c r="HO435" s="496"/>
      <c r="HP435" s="496"/>
      <c r="HQ435" s="496"/>
      <c r="HR435" s="496"/>
      <c r="HS435" s="496"/>
      <c r="HT435" s="496"/>
      <c r="HU435" s="496"/>
      <c r="HV435" s="496"/>
      <c r="HW435" s="496"/>
      <c r="HX435" s="496"/>
      <c r="HY435" s="496"/>
      <c r="HZ435" s="496"/>
      <c r="IA435" s="496"/>
      <c r="IB435" s="496"/>
      <c r="IC435" s="496"/>
      <c r="ID435" s="496"/>
      <c r="IE435" s="496"/>
      <c r="IF435" s="496"/>
      <c r="IG435" s="496"/>
      <c r="IH435" s="496"/>
      <c r="II435" s="496"/>
      <c r="IJ435" s="496"/>
      <c r="IK435" s="496"/>
      <c r="IL435" s="496"/>
      <c r="IM435" s="496"/>
      <c r="IN435" s="496"/>
      <c r="IO435" s="496"/>
      <c r="IP435" s="496"/>
      <c r="IQ435" s="496"/>
      <c r="IR435" s="496"/>
      <c r="IS435" s="496"/>
      <c r="IT435" s="496"/>
      <c r="IU435" s="496"/>
      <c r="IV435" s="496"/>
      <c r="IW435" s="496"/>
    </row>
    <row r="436" customFormat="false" ht="12.75" hidden="false" customHeight="false" outlineLevel="1" collapsed="false">
      <c r="A436" s="504"/>
      <c r="B436" s="503"/>
      <c r="C436" s="503"/>
      <c r="D436" s="503"/>
      <c r="E436" s="503"/>
      <c r="F436" s="503"/>
      <c r="G436" s="503"/>
      <c r="H436" s="503"/>
      <c r="I436" s="503"/>
      <c r="J436" s="503"/>
      <c r="K436" s="503"/>
      <c r="L436" s="503"/>
      <c r="M436" s="503"/>
      <c r="N436" s="503"/>
      <c r="O436" s="503"/>
      <c r="P436" s="503"/>
      <c r="Q436" s="503"/>
      <c r="R436" s="503"/>
      <c r="S436" s="503"/>
      <c r="T436" s="503"/>
      <c r="U436" s="503"/>
      <c r="V436" s="496"/>
      <c r="W436" s="496"/>
      <c r="X436" s="496"/>
      <c r="Y436" s="496"/>
      <c r="Z436" s="496"/>
      <c r="AA436" s="496"/>
      <c r="AB436" s="496"/>
      <c r="AC436" s="496"/>
      <c r="AD436" s="496"/>
      <c r="AE436" s="496"/>
      <c r="AF436" s="496"/>
      <c r="AG436" s="496"/>
      <c r="AH436" s="496"/>
      <c r="AI436" s="496"/>
      <c r="AJ436" s="496"/>
      <c r="AK436" s="496"/>
      <c r="AL436" s="496"/>
      <c r="AM436" s="496"/>
      <c r="AN436" s="496"/>
      <c r="AO436" s="496"/>
      <c r="AP436" s="496"/>
      <c r="AQ436" s="496"/>
      <c r="AR436" s="496"/>
      <c r="AS436" s="496"/>
      <c r="AT436" s="496"/>
      <c r="AU436" s="496"/>
      <c r="AV436" s="496"/>
      <c r="AW436" s="496"/>
      <c r="AX436" s="496"/>
      <c r="AY436" s="496"/>
      <c r="AZ436" s="496"/>
      <c r="BA436" s="496"/>
      <c r="BB436" s="496"/>
      <c r="BC436" s="496"/>
      <c r="BD436" s="496"/>
      <c r="BE436" s="496"/>
      <c r="BF436" s="496"/>
      <c r="BG436" s="496"/>
      <c r="BH436" s="496"/>
      <c r="BI436" s="496"/>
      <c r="BJ436" s="496"/>
      <c r="BK436" s="496"/>
      <c r="BL436" s="496"/>
      <c r="BM436" s="496"/>
      <c r="BN436" s="496"/>
      <c r="BO436" s="496"/>
      <c r="BP436" s="496"/>
      <c r="BQ436" s="496"/>
      <c r="BR436" s="496"/>
      <c r="BS436" s="496"/>
      <c r="BT436" s="496"/>
      <c r="BU436" s="496"/>
      <c r="BV436" s="496"/>
      <c r="BW436" s="496"/>
      <c r="BX436" s="496"/>
      <c r="BY436" s="496"/>
      <c r="BZ436" s="496"/>
      <c r="CA436" s="496"/>
      <c r="CB436" s="496"/>
      <c r="CC436" s="496"/>
      <c r="CD436" s="496"/>
      <c r="CE436" s="496"/>
      <c r="CF436" s="496"/>
      <c r="CG436" s="496"/>
      <c r="CH436" s="496"/>
      <c r="CI436" s="496"/>
      <c r="CJ436" s="496"/>
      <c r="CK436" s="496"/>
      <c r="CL436" s="496"/>
      <c r="CM436" s="496"/>
      <c r="CN436" s="496"/>
      <c r="CO436" s="496"/>
      <c r="CP436" s="496"/>
      <c r="CQ436" s="496"/>
      <c r="CR436" s="496"/>
      <c r="CS436" s="496"/>
      <c r="CT436" s="496"/>
      <c r="CU436" s="496"/>
      <c r="CV436" s="496"/>
      <c r="CW436" s="496"/>
      <c r="CX436" s="496"/>
      <c r="CY436" s="496"/>
      <c r="CZ436" s="496"/>
      <c r="DA436" s="496"/>
      <c r="DB436" s="496"/>
      <c r="DC436" s="496"/>
      <c r="DD436" s="496"/>
      <c r="DE436" s="496"/>
      <c r="DF436" s="496"/>
      <c r="DG436" s="496"/>
      <c r="DH436" s="496"/>
      <c r="DI436" s="496"/>
      <c r="DJ436" s="496"/>
      <c r="DK436" s="496"/>
      <c r="DL436" s="496"/>
      <c r="DM436" s="496"/>
      <c r="DN436" s="496"/>
      <c r="DO436" s="496"/>
      <c r="DP436" s="496"/>
      <c r="DQ436" s="496"/>
      <c r="DR436" s="496"/>
      <c r="DS436" s="496"/>
      <c r="DT436" s="496"/>
      <c r="DU436" s="496"/>
      <c r="DV436" s="496"/>
      <c r="DW436" s="496"/>
      <c r="DX436" s="496"/>
      <c r="DY436" s="496"/>
      <c r="DZ436" s="496"/>
      <c r="EA436" s="496"/>
      <c r="EB436" s="496"/>
      <c r="EC436" s="496"/>
      <c r="ED436" s="496"/>
      <c r="EE436" s="496"/>
      <c r="EF436" s="496"/>
      <c r="EG436" s="496"/>
      <c r="EH436" s="496"/>
      <c r="EI436" s="496"/>
      <c r="EJ436" s="496"/>
      <c r="EK436" s="496"/>
      <c r="EL436" s="496"/>
      <c r="EM436" s="496"/>
      <c r="EN436" s="496"/>
      <c r="EO436" s="496"/>
      <c r="EP436" s="496"/>
      <c r="EQ436" s="496"/>
      <c r="ER436" s="496"/>
      <c r="ES436" s="496"/>
      <c r="ET436" s="496"/>
      <c r="EU436" s="496"/>
      <c r="EV436" s="496"/>
      <c r="EW436" s="496"/>
      <c r="EX436" s="496"/>
      <c r="EY436" s="496"/>
      <c r="EZ436" s="496"/>
      <c r="FA436" s="496"/>
      <c r="FB436" s="496"/>
      <c r="FC436" s="496"/>
      <c r="FD436" s="496"/>
      <c r="FE436" s="496"/>
      <c r="FF436" s="496"/>
      <c r="FG436" s="496"/>
      <c r="FH436" s="496"/>
      <c r="FI436" s="496"/>
      <c r="FJ436" s="496"/>
      <c r="FK436" s="496"/>
      <c r="FL436" s="496"/>
      <c r="FM436" s="496"/>
      <c r="FN436" s="496"/>
      <c r="FO436" s="496"/>
      <c r="FP436" s="496"/>
      <c r="FQ436" s="496"/>
      <c r="FR436" s="496"/>
      <c r="FS436" s="496"/>
      <c r="FT436" s="496"/>
      <c r="FU436" s="496"/>
      <c r="FV436" s="496"/>
      <c r="FW436" s="496"/>
      <c r="FX436" s="496"/>
      <c r="FY436" s="496"/>
      <c r="FZ436" s="496"/>
      <c r="GA436" s="496"/>
      <c r="GB436" s="496"/>
      <c r="GC436" s="496"/>
      <c r="GD436" s="496"/>
      <c r="GE436" s="496"/>
      <c r="GF436" s="496"/>
      <c r="GG436" s="496"/>
      <c r="GH436" s="496"/>
      <c r="GI436" s="496"/>
      <c r="GJ436" s="496"/>
      <c r="GK436" s="496"/>
      <c r="GL436" s="496"/>
      <c r="GM436" s="496"/>
      <c r="GN436" s="496"/>
      <c r="GO436" s="496"/>
      <c r="GP436" s="496"/>
      <c r="GQ436" s="496"/>
      <c r="GR436" s="496"/>
      <c r="GS436" s="496"/>
      <c r="GT436" s="496"/>
      <c r="GU436" s="496"/>
      <c r="GV436" s="496"/>
      <c r="GW436" s="496"/>
      <c r="GX436" s="496"/>
      <c r="GY436" s="496"/>
      <c r="GZ436" s="496"/>
      <c r="HA436" s="496"/>
      <c r="HB436" s="496"/>
      <c r="HC436" s="496"/>
      <c r="HD436" s="496"/>
      <c r="HE436" s="496"/>
      <c r="HF436" s="496"/>
      <c r="HG436" s="496"/>
      <c r="HH436" s="496"/>
      <c r="HI436" s="496"/>
      <c r="HJ436" s="496"/>
      <c r="HK436" s="496"/>
      <c r="HL436" s="496"/>
      <c r="HM436" s="496"/>
      <c r="HN436" s="496"/>
      <c r="HO436" s="496"/>
      <c r="HP436" s="496"/>
      <c r="HQ436" s="496"/>
      <c r="HR436" s="496"/>
      <c r="HS436" s="496"/>
      <c r="HT436" s="496"/>
      <c r="HU436" s="496"/>
      <c r="HV436" s="496"/>
      <c r="HW436" s="496"/>
      <c r="HX436" s="496"/>
      <c r="HY436" s="496"/>
      <c r="HZ436" s="496"/>
      <c r="IA436" s="496"/>
      <c r="IB436" s="496"/>
      <c r="IC436" s="496"/>
      <c r="ID436" s="496"/>
      <c r="IE436" s="496"/>
      <c r="IF436" s="496"/>
      <c r="IG436" s="496"/>
      <c r="IH436" s="496"/>
      <c r="II436" s="496"/>
      <c r="IJ436" s="496"/>
      <c r="IK436" s="496"/>
      <c r="IL436" s="496"/>
      <c r="IM436" s="496"/>
      <c r="IN436" s="496"/>
      <c r="IO436" s="496"/>
      <c r="IP436" s="496"/>
      <c r="IQ436" s="496"/>
      <c r="IR436" s="496"/>
      <c r="IS436" s="496"/>
      <c r="IT436" s="496"/>
      <c r="IU436" s="496"/>
      <c r="IV436" s="496"/>
      <c r="IW436" s="496"/>
    </row>
    <row r="437" customFormat="false" ht="12.75" hidden="false" customHeight="false" outlineLevel="1" collapsed="false">
      <c r="A437" s="504"/>
      <c r="B437" s="503"/>
      <c r="C437" s="503"/>
      <c r="D437" s="503"/>
      <c r="E437" s="503"/>
      <c r="F437" s="503"/>
      <c r="G437" s="503"/>
      <c r="H437" s="503"/>
      <c r="I437" s="503"/>
      <c r="J437" s="503"/>
      <c r="K437" s="503"/>
      <c r="L437" s="503"/>
      <c r="M437" s="503"/>
      <c r="N437" s="503"/>
      <c r="O437" s="503"/>
      <c r="P437" s="503"/>
      <c r="Q437" s="503"/>
      <c r="R437" s="503"/>
      <c r="S437" s="503"/>
      <c r="T437" s="503"/>
      <c r="U437" s="503"/>
      <c r="V437" s="496"/>
      <c r="W437" s="496"/>
      <c r="X437" s="496"/>
      <c r="Y437" s="496"/>
      <c r="Z437" s="496"/>
      <c r="AA437" s="496"/>
      <c r="AB437" s="496"/>
      <c r="AC437" s="496"/>
      <c r="AD437" s="496"/>
      <c r="AE437" s="496"/>
      <c r="AF437" s="496"/>
      <c r="AG437" s="496"/>
      <c r="AH437" s="496"/>
      <c r="AI437" s="496"/>
      <c r="AJ437" s="496"/>
      <c r="AK437" s="496"/>
      <c r="AL437" s="496"/>
      <c r="AM437" s="496"/>
      <c r="AN437" s="496"/>
      <c r="AO437" s="496"/>
      <c r="AP437" s="496"/>
      <c r="AQ437" s="496"/>
      <c r="AR437" s="496"/>
      <c r="AS437" s="496"/>
      <c r="AT437" s="496"/>
      <c r="AU437" s="496"/>
      <c r="AV437" s="496"/>
      <c r="AW437" s="496"/>
      <c r="AX437" s="496"/>
      <c r="AY437" s="496"/>
      <c r="AZ437" s="496"/>
      <c r="BA437" s="496"/>
      <c r="BB437" s="496"/>
      <c r="BC437" s="496"/>
      <c r="BD437" s="496"/>
      <c r="BE437" s="496"/>
      <c r="BF437" s="496"/>
      <c r="BG437" s="496"/>
      <c r="BH437" s="496"/>
      <c r="BI437" s="496"/>
      <c r="BJ437" s="496"/>
      <c r="BK437" s="496"/>
      <c r="BL437" s="496"/>
      <c r="BM437" s="496"/>
      <c r="BN437" s="496"/>
      <c r="BO437" s="496"/>
      <c r="BP437" s="496"/>
      <c r="BQ437" s="496"/>
      <c r="BR437" s="496"/>
      <c r="BS437" s="496"/>
      <c r="BT437" s="496"/>
      <c r="BU437" s="496"/>
      <c r="BV437" s="496"/>
      <c r="BW437" s="496"/>
      <c r="BX437" s="496"/>
      <c r="BY437" s="496"/>
      <c r="BZ437" s="496"/>
      <c r="CA437" s="496"/>
      <c r="CB437" s="496"/>
      <c r="CC437" s="496"/>
      <c r="CD437" s="496"/>
      <c r="CE437" s="496"/>
      <c r="CF437" s="496"/>
      <c r="CG437" s="496"/>
      <c r="CH437" s="496"/>
      <c r="CI437" s="496"/>
      <c r="CJ437" s="496"/>
      <c r="CK437" s="496"/>
      <c r="CL437" s="496"/>
      <c r="CM437" s="496"/>
      <c r="CN437" s="496"/>
      <c r="CO437" s="496"/>
      <c r="CP437" s="496"/>
      <c r="CQ437" s="496"/>
      <c r="CR437" s="496"/>
      <c r="CS437" s="496"/>
      <c r="CT437" s="496"/>
      <c r="CU437" s="496"/>
      <c r="CV437" s="496"/>
      <c r="CW437" s="496"/>
      <c r="CX437" s="496"/>
      <c r="CY437" s="496"/>
      <c r="CZ437" s="496"/>
      <c r="DA437" s="496"/>
      <c r="DB437" s="496"/>
      <c r="DC437" s="496"/>
      <c r="DD437" s="496"/>
      <c r="DE437" s="496"/>
      <c r="DF437" s="496"/>
      <c r="DG437" s="496"/>
      <c r="DH437" s="496"/>
      <c r="DI437" s="496"/>
      <c r="DJ437" s="496"/>
      <c r="DK437" s="496"/>
      <c r="DL437" s="496"/>
      <c r="DM437" s="496"/>
      <c r="DN437" s="496"/>
      <c r="DO437" s="496"/>
      <c r="DP437" s="496"/>
      <c r="DQ437" s="496"/>
      <c r="DR437" s="496"/>
      <c r="DS437" s="496"/>
      <c r="DT437" s="496"/>
      <c r="DU437" s="496"/>
      <c r="DV437" s="496"/>
      <c r="DW437" s="496"/>
      <c r="DX437" s="496"/>
      <c r="DY437" s="496"/>
      <c r="DZ437" s="496"/>
      <c r="EA437" s="496"/>
      <c r="EB437" s="496"/>
      <c r="EC437" s="496"/>
      <c r="ED437" s="496"/>
      <c r="EE437" s="496"/>
      <c r="EF437" s="496"/>
      <c r="EG437" s="496"/>
      <c r="EH437" s="496"/>
      <c r="EI437" s="496"/>
      <c r="EJ437" s="496"/>
      <c r="EK437" s="496"/>
      <c r="EL437" s="496"/>
      <c r="EM437" s="496"/>
      <c r="EN437" s="496"/>
      <c r="EO437" s="496"/>
      <c r="EP437" s="496"/>
      <c r="EQ437" s="496"/>
      <c r="ER437" s="496"/>
      <c r="ES437" s="496"/>
      <c r="ET437" s="496"/>
      <c r="EU437" s="496"/>
      <c r="EV437" s="496"/>
      <c r="EW437" s="496"/>
      <c r="EX437" s="496"/>
      <c r="EY437" s="496"/>
      <c r="EZ437" s="496"/>
      <c r="FA437" s="496"/>
      <c r="FB437" s="496"/>
      <c r="FC437" s="496"/>
      <c r="FD437" s="496"/>
      <c r="FE437" s="496"/>
      <c r="FF437" s="496"/>
      <c r="FG437" s="496"/>
      <c r="FH437" s="496"/>
      <c r="FI437" s="496"/>
      <c r="FJ437" s="496"/>
      <c r="FK437" s="496"/>
      <c r="FL437" s="496"/>
      <c r="FM437" s="496"/>
      <c r="FN437" s="496"/>
      <c r="FO437" s="496"/>
      <c r="FP437" s="496"/>
      <c r="FQ437" s="496"/>
      <c r="FR437" s="496"/>
      <c r="FS437" s="496"/>
      <c r="FT437" s="496"/>
      <c r="FU437" s="496"/>
      <c r="FV437" s="496"/>
      <c r="FW437" s="496"/>
      <c r="FX437" s="496"/>
      <c r="FY437" s="496"/>
      <c r="FZ437" s="496"/>
      <c r="GA437" s="496"/>
      <c r="GB437" s="496"/>
      <c r="GC437" s="496"/>
      <c r="GD437" s="496"/>
      <c r="GE437" s="496"/>
      <c r="GF437" s="496"/>
      <c r="GG437" s="496"/>
      <c r="GH437" s="496"/>
      <c r="GI437" s="496"/>
      <c r="GJ437" s="496"/>
      <c r="GK437" s="496"/>
      <c r="GL437" s="496"/>
      <c r="GM437" s="496"/>
      <c r="GN437" s="496"/>
      <c r="GO437" s="496"/>
      <c r="GP437" s="496"/>
      <c r="GQ437" s="496"/>
      <c r="GR437" s="496"/>
      <c r="GS437" s="496"/>
      <c r="GT437" s="496"/>
      <c r="GU437" s="496"/>
      <c r="GV437" s="496"/>
      <c r="GW437" s="496"/>
      <c r="GX437" s="496"/>
      <c r="GY437" s="496"/>
      <c r="GZ437" s="496"/>
      <c r="HA437" s="496"/>
      <c r="HB437" s="496"/>
      <c r="HC437" s="496"/>
      <c r="HD437" s="496"/>
      <c r="HE437" s="496"/>
      <c r="HF437" s="496"/>
      <c r="HG437" s="496"/>
      <c r="HH437" s="496"/>
      <c r="HI437" s="496"/>
      <c r="HJ437" s="496"/>
      <c r="HK437" s="496"/>
      <c r="HL437" s="496"/>
      <c r="HM437" s="496"/>
      <c r="HN437" s="496"/>
      <c r="HO437" s="496"/>
      <c r="HP437" s="496"/>
      <c r="HQ437" s="496"/>
      <c r="HR437" s="496"/>
      <c r="HS437" s="496"/>
      <c r="HT437" s="496"/>
      <c r="HU437" s="496"/>
      <c r="HV437" s="496"/>
      <c r="HW437" s="496"/>
      <c r="HX437" s="496"/>
      <c r="HY437" s="496"/>
      <c r="HZ437" s="496"/>
      <c r="IA437" s="496"/>
      <c r="IB437" s="496"/>
      <c r="IC437" s="496"/>
      <c r="ID437" s="496"/>
      <c r="IE437" s="496"/>
      <c r="IF437" s="496"/>
      <c r="IG437" s="496"/>
      <c r="IH437" s="496"/>
      <c r="II437" s="496"/>
      <c r="IJ437" s="496"/>
      <c r="IK437" s="496"/>
      <c r="IL437" s="496"/>
      <c r="IM437" s="496"/>
      <c r="IN437" s="496"/>
      <c r="IO437" s="496"/>
      <c r="IP437" s="496"/>
      <c r="IQ437" s="496"/>
      <c r="IR437" s="496"/>
      <c r="IS437" s="496"/>
      <c r="IT437" s="496"/>
      <c r="IU437" s="496"/>
      <c r="IV437" s="496"/>
      <c r="IW437" s="496"/>
    </row>
    <row r="438" customFormat="false" ht="12.75" hidden="false" customHeight="false" outlineLevel="1" collapsed="false">
      <c r="A438" s="504"/>
      <c r="B438" s="503"/>
      <c r="C438" s="503"/>
      <c r="D438" s="503"/>
      <c r="E438" s="503"/>
      <c r="F438" s="503"/>
      <c r="G438" s="503"/>
      <c r="H438" s="503"/>
      <c r="I438" s="503"/>
      <c r="J438" s="503"/>
      <c r="K438" s="503"/>
      <c r="L438" s="503"/>
      <c r="M438" s="503"/>
      <c r="N438" s="503"/>
      <c r="O438" s="503"/>
      <c r="P438" s="503"/>
      <c r="Q438" s="503"/>
      <c r="R438" s="503"/>
      <c r="S438" s="503"/>
      <c r="T438" s="503"/>
      <c r="U438" s="503"/>
      <c r="V438" s="496"/>
      <c r="W438" s="496"/>
      <c r="X438" s="496"/>
      <c r="Y438" s="496"/>
      <c r="Z438" s="496"/>
      <c r="AA438" s="496"/>
      <c r="AB438" s="496"/>
      <c r="AC438" s="496"/>
      <c r="AD438" s="496"/>
      <c r="AE438" s="496"/>
      <c r="AF438" s="496"/>
      <c r="AG438" s="496"/>
      <c r="AH438" s="496"/>
      <c r="AI438" s="496"/>
      <c r="AJ438" s="496"/>
      <c r="AK438" s="496"/>
      <c r="AL438" s="496"/>
      <c r="AM438" s="496"/>
      <c r="AN438" s="496"/>
      <c r="AO438" s="496"/>
      <c r="AP438" s="496"/>
      <c r="AQ438" s="496"/>
      <c r="AR438" s="496"/>
      <c r="AS438" s="496"/>
      <c r="AT438" s="496"/>
      <c r="AU438" s="496"/>
      <c r="AV438" s="496"/>
      <c r="AW438" s="496"/>
      <c r="AX438" s="496"/>
      <c r="AY438" s="496"/>
      <c r="AZ438" s="496"/>
      <c r="BA438" s="496"/>
      <c r="BB438" s="496"/>
      <c r="BC438" s="496"/>
      <c r="BD438" s="496"/>
      <c r="BE438" s="496"/>
      <c r="BF438" s="496"/>
      <c r="BG438" s="496"/>
      <c r="BH438" s="496"/>
      <c r="BI438" s="496"/>
      <c r="BJ438" s="496"/>
      <c r="BK438" s="496"/>
      <c r="BL438" s="496"/>
      <c r="BM438" s="496"/>
      <c r="BN438" s="496"/>
      <c r="BO438" s="496"/>
      <c r="BP438" s="496"/>
      <c r="BQ438" s="496"/>
      <c r="BR438" s="496"/>
      <c r="BS438" s="496"/>
      <c r="BT438" s="496"/>
      <c r="BU438" s="496"/>
      <c r="BV438" s="496"/>
      <c r="BW438" s="496"/>
      <c r="BX438" s="496"/>
      <c r="BY438" s="496"/>
      <c r="BZ438" s="496"/>
      <c r="CA438" s="496"/>
      <c r="CB438" s="496"/>
      <c r="CC438" s="496"/>
      <c r="CD438" s="496"/>
      <c r="CE438" s="496"/>
      <c r="CF438" s="496"/>
      <c r="CG438" s="496"/>
      <c r="CH438" s="496"/>
      <c r="CI438" s="496"/>
      <c r="CJ438" s="496"/>
      <c r="CK438" s="496"/>
      <c r="CL438" s="496"/>
      <c r="CM438" s="496"/>
      <c r="CN438" s="496"/>
      <c r="CO438" s="496"/>
      <c r="CP438" s="496"/>
      <c r="CQ438" s="496"/>
      <c r="CR438" s="496"/>
      <c r="CS438" s="496"/>
      <c r="CT438" s="496"/>
      <c r="CU438" s="496"/>
      <c r="CV438" s="496"/>
      <c r="CW438" s="496"/>
      <c r="CX438" s="496"/>
      <c r="CY438" s="496"/>
      <c r="CZ438" s="496"/>
      <c r="DA438" s="496"/>
      <c r="DB438" s="496"/>
      <c r="DC438" s="496"/>
      <c r="DD438" s="496"/>
      <c r="DE438" s="496"/>
      <c r="DF438" s="496"/>
      <c r="DG438" s="496"/>
      <c r="DH438" s="496"/>
      <c r="DI438" s="496"/>
      <c r="DJ438" s="496"/>
      <c r="DK438" s="496"/>
      <c r="DL438" s="496"/>
      <c r="DM438" s="496"/>
      <c r="DN438" s="496"/>
      <c r="DO438" s="496"/>
      <c r="DP438" s="496"/>
      <c r="DQ438" s="496"/>
      <c r="DR438" s="496"/>
      <c r="DS438" s="496"/>
      <c r="DT438" s="496"/>
      <c r="DU438" s="496"/>
      <c r="DV438" s="496"/>
      <c r="DW438" s="496"/>
      <c r="DX438" s="496"/>
      <c r="DY438" s="496"/>
      <c r="DZ438" s="496"/>
      <c r="EA438" s="496"/>
      <c r="EB438" s="496"/>
      <c r="EC438" s="496"/>
      <c r="ED438" s="496"/>
      <c r="EE438" s="496"/>
      <c r="EF438" s="496"/>
      <c r="EG438" s="496"/>
      <c r="EH438" s="496"/>
      <c r="EI438" s="496"/>
      <c r="EJ438" s="496"/>
      <c r="EK438" s="496"/>
      <c r="EL438" s="496"/>
      <c r="EM438" s="496"/>
      <c r="EN438" s="496"/>
      <c r="EO438" s="496"/>
      <c r="EP438" s="496"/>
      <c r="EQ438" s="496"/>
      <c r="ER438" s="496"/>
      <c r="ES438" s="496"/>
      <c r="ET438" s="496"/>
      <c r="EU438" s="496"/>
      <c r="EV438" s="496"/>
      <c r="EW438" s="496"/>
      <c r="EX438" s="496"/>
      <c r="EY438" s="496"/>
      <c r="EZ438" s="496"/>
      <c r="FA438" s="496"/>
      <c r="FB438" s="496"/>
      <c r="FC438" s="496"/>
      <c r="FD438" s="496"/>
      <c r="FE438" s="496"/>
      <c r="FF438" s="496"/>
      <c r="FG438" s="496"/>
      <c r="FH438" s="496"/>
      <c r="FI438" s="496"/>
      <c r="FJ438" s="496"/>
      <c r="FK438" s="496"/>
      <c r="FL438" s="496"/>
      <c r="FM438" s="496"/>
      <c r="FN438" s="496"/>
      <c r="FO438" s="496"/>
      <c r="FP438" s="496"/>
      <c r="FQ438" s="496"/>
      <c r="FR438" s="496"/>
      <c r="FS438" s="496"/>
      <c r="FT438" s="496"/>
      <c r="FU438" s="496"/>
      <c r="FV438" s="496"/>
      <c r="FW438" s="496"/>
      <c r="FX438" s="496"/>
      <c r="FY438" s="496"/>
      <c r="FZ438" s="496"/>
      <c r="GA438" s="496"/>
      <c r="GB438" s="496"/>
      <c r="GC438" s="496"/>
      <c r="GD438" s="496"/>
      <c r="GE438" s="496"/>
      <c r="GF438" s="496"/>
      <c r="GG438" s="496"/>
      <c r="GH438" s="496"/>
      <c r="GI438" s="496"/>
      <c r="GJ438" s="496"/>
      <c r="GK438" s="496"/>
      <c r="GL438" s="496"/>
      <c r="GM438" s="496"/>
      <c r="GN438" s="496"/>
      <c r="GO438" s="496"/>
      <c r="GP438" s="496"/>
      <c r="GQ438" s="496"/>
      <c r="GR438" s="496"/>
      <c r="GS438" s="496"/>
      <c r="GT438" s="496"/>
      <c r="GU438" s="496"/>
      <c r="GV438" s="496"/>
      <c r="GW438" s="496"/>
      <c r="GX438" s="496"/>
      <c r="GY438" s="496"/>
      <c r="GZ438" s="496"/>
      <c r="HA438" s="496"/>
      <c r="HB438" s="496"/>
      <c r="HC438" s="496"/>
      <c r="HD438" s="496"/>
      <c r="HE438" s="496"/>
      <c r="HF438" s="496"/>
      <c r="HG438" s="496"/>
      <c r="HH438" s="496"/>
      <c r="HI438" s="496"/>
      <c r="HJ438" s="496"/>
      <c r="HK438" s="496"/>
      <c r="HL438" s="496"/>
      <c r="HM438" s="496"/>
      <c r="HN438" s="496"/>
      <c r="HO438" s="496"/>
      <c r="HP438" s="496"/>
      <c r="HQ438" s="496"/>
      <c r="HR438" s="496"/>
      <c r="HS438" s="496"/>
      <c r="HT438" s="496"/>
      <c r="HU438" s="496"/>
      <c r="HV438" s="496"/>
      <c r="HW438" s="496"/>
      <c r="HX438" s="496"/>
      <c r="HY438" s="496"/>
      <c r="HZ438" s="496"/>
      <c r="IA438" s="496"/>
      <c r="IB438" s="496"/>
      <c r="IC438" s="496"/>
      <c r="ID438" s="496"/>
      <c r="IE438" s="496"/>
      <c r="IF438" s="496"/>
      <c r="IG438" s="496"/>
      <c r="IH438" s="496"/>
      <c r="II438" s="496"/>
      <c r="IJ438" s="496"/>
      <c r="IK438" s="496"/>
      <c r="IL438" s="496"/>
      <c r="IM438" s="496"/>
      <c r="IN438" s="496"/>
      <c r="IO438" s="496"/>
      <c r="IP438" s="496"/>
      <c r="IQ438" s="496"/>
      <c r="IR438" s="496"/>
      <c r="IS438" s="496"/>
      <c r="IT438" s="496"/>
      <c r="IU438" s="496"/>
      <c r="IV438" s="496"/>
      <c r="IW438" s="496"/>
    </row>
    <row r="439" customFormat="false" ht="12.75" hidden="false" customHeight="false" outlineLevel="1" collapsed="false">
      <c r="A439" s="504"/>
      <c r="B439" s="503"/>
      <c r="C439" s="503"/>
      <c r="D439" s="503"/>
      <c r="E439" s="503"/>
      <c r="F439" s="503"/>
      <c r="G439" s="503"/>
      <c r="H439" s="503"/>
      <c r="I439" s="503"/>
      <c r="J439" s="503"/>
      <c r="K439" s="503"/>
      <c r="L439" s="503"/>
      <c r="M439" s="503"/>
      <c r="N439" s="503"/>
      <c r="O439" s="503"/>
      <c r="P439" s="503"/>
      <c r="Q439" s="503"/>
      <c r="R439" s="503"/>
      <c r="S439" s="503"/>
      <c r="T439" s="503"/>
      <c r="U439" s="503"/>
      <c r="V439" s="496"/>
      <c r="W439" s="496"/>
      <c r="X439" s="496"/>
      <c r="Y439" s="496"/>
      <c r="Z439" s="496"/>
      <c r="AA439" s="496"/>
      <c r="AB439" s="496"/>
      <c r="AC439" s="496"/>
      <c r="AD439" s="496"/>
      <c r="AE439" s="496"/>
      <c r="AF439" s="496"/>
      <c r="AG439" s="496"/>
      <c r="AH439" s="496"/>
      <c r="AI439" s="496"/>
      <c r="AJ439" s="496"/>
      <c r="AK439" s="496"/>
      <c r="AL439" s="496"/>
      <c r="AM439" s="496"/>
      <c r="AN439" s="496"/>
      <c r="AO439" s="496"/>
      <c r="AP439" s="496"/>
      <c r="AQ439" s="496"/>
      <c r="AR439" s="496"/>
      <c r="AS439" s="496"/>
      <c r="AT439" s="496"/>
      <c r="AU439" s="496"/>
      <c r="AV439" s="496"/>
      <c r="AW439" s="496"/>
      <c r="AX439" s="496"/>
      <c r="AY439" s="496"/>
      <c r="AZ439" s="496"/>
      <c r="BA439" s="496"/>
      <c r="BB439" s="496"/>
      <c r="BC439" s="496"/>
      <c r="BD439" s="496"/>
      <c r="BE439" s="496"/>
      <c r="BF439" s="496"/>
      <c r="BG439" s="496"/>
      <c r="BH439" s="496"/>
      <c r="BI439" s="496"/>
      <c r="BJ439" s="496"/>
      <c r="BK439" s="496"/>
      <c r="BL439" s="496"/>
      <c r="BM439" s="496"/>
      <c r="BN439" s="496"/>
      <c r="BO439" s="496"/>
      <c r="BP439" s="496"/>
      <c r="BQ439" s="496"/>
      <c r="BR439" s="496"/>
      <c r="BS439" s="496"/>
      <c r="BT439" s="496"/>
      <c r="BU439" s="496"/>
      <c r="BV439" s="496"/>
      <c r="BW439" s="496"/>
      <c r="BX439" s="496"/>
      <c r="BY439" s="496"/>
      <c r="BZ439" s="496"/>
      <c r="CA439" s="496"/>
      <c r="CB439" s="496"/>
      <c r="CC439" s="496"/>
      <c r="CD439" s="496"/>
      <c r="CE439" s="496"/>
      <c r="CF439" s="496"/>
      <c r="CG439" s="496"/>
      <c r="CH439" s="496"/>
      <c r="CI439" s="496"/>
      <c r="CJ439" s="496"/>
      <c r="CK439" s="496"/>
      <c r="CL439" s="496"/>
      <c r="CM439" s="496"/>
      <c r="CN439" s="496"/>
      <c r="CO439" s="496"/>
      <c r="CP439" s="496"/>
      <c r="CQ439" s="496"/>
      <c r="CR439" s="496"/>
      <c r="CS439" s="496"/>
      <c r="CT439" s="496"/>
      <c r="CU439" s="496"/>
      <c r="CV439" s="496"/>
      <c r="CW439" s="496"/>
      <c r="CX439" s="496"/>
      <c r="CY439" s="496"/>
      <c r="CZ439" s="496"/>
      <c r="DA439" s="496"/>
      <c r="DB439" s="496"/>
      <c r="DC439" s="496"/>
      <c r="DD439" s="496"/>
      <c r="DE439" s="496"/>
      <c r="DF439" s="496"/>
      <c r="DG439" s="496"/>
      <c r="DH439" s="496"/>
      <c r="DI439" s="496"/>
      <c r="DJ439" s="496"/>
      <c r="DK439" s="496"/>
      <c r="DL439" s="496"/>
      <c r="DM439" s="496"/>
      <c r="DN439" s="496"/>
      <c r="DO439" s="496"/>
      <c r="DP439" s="496"/>
      <c r="DQ439" s="496"/>
      <c r="DR439" s="496"/>
      <c r="DS439" s="496"/>
      <c r="DT439" s="496"/>
      <c r="DU439" s="496"/>
      <c r="DV439" s="496"/>
      <c r="DW439" s="496"/>
      <c r="DX439" s="496"/>
      <c r="DY439" s="496"/>
      <c r="DZ439" s="496"/>
      <c r="EA439" s="496"/>
      <c r="EB439" s="496"/>
      <c r="EC439" s="496"/>
      <c r="ED439" s="496"/>
      <c r="EE439" s="496"/>
      <c r="EF439" s="496"/>
      <c r="EG439" s="496"/>
      <c r="EH439" s="496"/>
      <c r="EI439" s="496"/>
      <c r="EJ439" s="496"/>
      <c r="EK439" s="496"/>
      <c r="EL439" s="496"/>
      <c r="EM439" s="496"/>
      <c r="EN439" s="496"/>
      <c r="EO439" s="496"/>
      <c r="EP439" s="496"/>
      <c r="EQ439" s="496"/>
      <c r="ER439" s="496"/>
      <c r="ES439" s="496"/>
      <c r="ET439" s="496"/>
      <c r="EU439" s="496"/>
      <c r="EV439" s="496"/>
      <c r="EW439" s="496"/>
      <c r="EX439" s="496"/>
      <c r="EY439" s="496"/>
      <c r="EZ439" s="496"/>
      <c r="FA439" s="496"/>
      <c r="FB439" s="496"/>
      <c r="FC439" s="496"/>
      <c r="FD439" s="496"/>
      <c r="FE439" s="496"/>
      <c r="FF439" s="496"/>
      <c r="FG439" s="496"/>
      <c r="FH439" s="496"/>
      <c r="FI439" s="496"/>
      <c r="FJ439" s="496"/>
      <c r="FK439" s="496"/>
      <c r="FL439" s="496"/>
      <c r="FM439" s="496"/>
      <c r="FN439" s="496"/>
      <c r="FO439" s="496"/>
      <c r="FP439" s="496"/>
      <c r="FQ439" s="496"/>
      <c r="FR439" s="496"/>
      <c r="FS439" s="496"/>
      <c r="FT439" s="496"/>
      <c r="FU439" s="496"/>
      <c r="FV439" s="496"/>
      <c r="FW439" s="496"/>
      <c r="FX439" s="496"/>
      <c r="FY439" s="496"/>
      <c r="FZ439" s="496"/>
      <c r="GA439" s="496"/>
      <c r="GB439" s="496"/>
      <c r="GC439" s="496"/>
      <c r="GD439" s="496"/>
      <c r="GE439" s="496"/>
      <c r="GF439" s="496"/>
      <c r="GG439" s="496"/>
      <c r="GH439" s="496"/>
      <c r="GI439" s="496"/>
      <c r="GJ439" s="496"/>
      <c r="GK439" s="496"/>
      <c r="GL439" s="496"/>
      <c r="GM439" s="496"/>
      <c r="GN439" s="496"/>
      <c r="GO439" s="496"/>
      <c r="GP439" s="496"/>
      <c r="GQ439" s="496"/>
      <c r="GR439" s="496"/>
      <c r="GS439" s="496"/>
      <c r="GT439" s="496"/>
      <c r="GU439" s="496"/>
      <c r="GV439" s="496"/>
      <c r="GW439" s="496"/>
      <c r="GX439" s="496"/>
      <c r="GY439" s="496"/>
      <c r="GZ439" s="496"/>
      <c r="HA439" s="496"/>
      <c r="HB439" s="496"/>
      <c r="HC439" s="496"/>
      <c r="HD439" s="496"/>
      <c r="HE439" s="496"/>
      <c r="HF439" s="496"/>
      <c r="HG439" s="496"/>
      <c r="HH439" s="496"/>
      <c r="HI439" s="496"/>
      <c r="HJ439" s="496"/>
      <c r="HK439" s="496"/>
      <c r="HL439" s="496"/>
      <c r="HM439" s="496"/>
      <c r="HN439" s="496"/>
      <c r="HO439" s="496"/>
      <c r="HP439" s="496"/>
      <c r="HQ439" s="496"/>
      <c r="HR439" s="496"/>
      <c r="HS439" s="496"/>
      <c r="HT439" s="496"/>
      <c r="HU439" s="496"/>
      <c r="HV439" s="496"/>
      <c r="HW439" s="496"/>
      <c r="HX439" s="496"/>
      <c r="HY439" s="496"/>
      <c r="HZ439" s="496"/>
      <c r="IA439" s="496"/>
      <c r="IB439" s="496"/>
      <c r="IC439" s="496"/>
      <c r="ID439" s="496"/>
      <c r="IE439" s="496"/>
      <c r="IF439" s="496"/>
      <c r="IG439" s="496"/>
      <c r="IH439" s="496"/>
      <c r="II439" s="496"/>
      <c r="IJ439" s="496"/>
      <c r="IK439" s="496"/>
      <c r="IL439" s="496"/>
      <c r="IM439" s="496"/>
      <c r="IN439" s="496"/>
      <c r="IO439" s="496"/>
      <c r="IP439" s="496"/>
      <c r="IQ439" s="496"/>
      <c r="IR439" s="496"/>
      <c r="IS439" s="496"/>
      <c r="IT439" s="496"/>
      <c r="IU439" s="496"/>
      <c r="IV439" s="496"/>
      <c r="IW439" s="496"/>
    </row>
    <row r="440" customFormat="false" ht="12.75" hidden="false" customHeight="false" outlineLevel="1" collapsed="false">
      <c r="A440" s="458"/>
      <c r="B440" s="503"/>
      <c r="C440" s="503"/>
      <c r="D440" s="503"/>
      <c r="E440" s="503"/>
      <c r="F440" s="503"/>
      <c r="G440" s="503"/>
      <c r="H440" s="503"/>
      <c r="I440" s="503"/>
      <c r="J440" s="503"/>
      <c r="K440" s="503"/>
      <c r="L440" s="503"/>
      <c r="M440" s="503"/>
      <c r="N440" s="503"/>
      <c r="O440" s="503"/>
      <c r="P440" s="503"/>
      <c r="Q440" s="503"/>
      <c r="R440" s="503"/>
      <c r="S440" s="503"/>
      <c r="T440" s="503"/>
      <c r="U440" s="503"/>
      <c r="V440" s="496"/>
      <c r="W440" s="496"/>
      <c r="X440" s="496"/>
      <c r="Y440" s="496"/>
      <c r="Z440" s="496"/>
      <c r="AA440" s="496"/>
      <c r="AB440" s="496"/>
      <c r="AC440" s="496"/>
      <c r="AD440" s="496"/>
      <c r="AE440" s="496"/>
      <c r="AF440" s="496"/>
      <c r="AG440" s="496"/>
      <c r="AH440" s="496"/>
      <c r="AI440" s="496"/>
      <c r="AJ440" s="496"/>
      <c r="AK440" s="496"/>
      <c r="AL440" s="496"/>
      <c r="AM440" s="496"/>
      <c r="AN440" s="496"/>
      <c r="AO440" s="496"/>
      <c r="AP440" s="496"/>
      <c r="AQ440" s="496"/>
      <c r="AR440" s="496"/>
      <c r="AS440" s="496"/>
      <c r="AT440" s="496"/>
      <c r="AU440" s="496"/>
      <c r="AV440" s="496"/>
      <c r="AW440" s="496"/>
      <c r="AX440" s="496"/>
      <c r="AY440" s="496"/>
      <c r="AZ440" s="496"/>
      <c r="BA440" s="496"/>
      <c r="BB440" s="496"/>
      <c r="BC440" s="496"/>
      <c r="BD440" s="496"/>
      <c r="BE440" s="496"/>
      <c r="BF440" s="496"/>
      <c r="BG440" s="496"/>
      <c r="BH440" s="496"/>
      <c r="BI440" s="496"/>
      <c r="BJ440" s="496"/>
      <c r="BK440" s="496"/>
      <c r="BL440" s="496"/>
      <c r="BM440" s="496"/>
      <c r="BN440" s="496"/>
      <c r="BO440" s="496"/>
      <c r="BP440" s="496"/>
      <c r="BQ440" s="496"/>
      <c r="BR440" s="496"/>
      <c r="BS440" s="496"/>
      <c r="BT440" s="496"/>
      <c r="BU440" s="496"/>
      <c r="BV440" s="496"/>
      <c r="BW440" s="496"/>
      <c r="BX440" s="496"/>
      <c r="BY440" s="496"/>
      <c r="BZ440" s="496"/>
      <c r="CA440" s="496"/>
      <c r="CB440" s="496"/>
      <c r="CC440" s="496"/>
      <c r="CD440" s="496"/>
      <c r="CE440" s="496"/>
      <c r="CF440" s="496"/>
      <c r="CG440" s="496"/>
      <c r="CH440" s="496"/>
      <c r="CI440" s="496"/>
      <c r="CJ440" s="496"/>
      <c r="CK440" s="496"/>
      <c r="CL440" s="496"/>
      <c r="CM440" s="496"/>
      <c r="CN440" s="496"/>
      <c r="CO440" s="496"/>
      <c r="CP440" s="496"/>
      <c r="CQ440" s="496"/>
      <c r="CR440" s="496"/>
      <c r="CS440" s="496"/>
      <c r="CT440" s="496"/>
      <c r="CU440" s="496"/>
      <c r="CV440" s="496"/>
      <c r="CW440" s="496"/>
      <c r="CX440" s="496"/>
      <c r="CY440" s="496"/>
      <c r="CZ440" s="496"/>
      <c r="DA440" s="496"/>
      <c r="DB440" s="496"/>
      <c r="DC440" s="496"/>
      <c r="DD440" s="496"/>
      <c r="DE440" s="496"/>
      <c r="DF440" s="496"/>
      <c r="DG440" s="496"/>
      <c r="DH440" s="496"/>
      <c r="DI440" s="496"/>
      <c r="DJ440" s="496"/>
      <c r="DK440" s="496"/>
      <c r="DL440" s="496"/>
      <c r="DM440" s="496"/>
      <c r="DN440" s="496"/>
      <c r="DO440" s="496"/>
      <c r="DP440" s="496"/>
      <c r="DQ440" s="496"/>
      <c r="DR440" s="496"/>
      <c r="DS440" s="496"/>
      <c r="DT440" s="496"/>
      <c r="DU440" s="496"/>
      <c r="DV440" s="496"/>
      <c r="DW440" s="496"/>
      <c r="DX440" s="496"/>
      <c r="DY440" s="496"/>
      <c r="DZ440" s="496"/>
      <c r="EA440" s="496"/>
      <c r="EB440" s="496"/>
      <c r="EC440" s="496"/>
      <c r="ED440" s="496"/>
      <c r="EE440" s="496"/>
      <c r="EF440" s="496"/>
      <c r="EG440" s="496"/>
      <c r="EH440" s="496"/>
      <c r="EI440" s="496"/>
      <c r="EJ440" s="496"/>
      <c r="EK440" s="496"/>
      <c r="EL440" s="496"/>
      <c r="EM440" s="496"/>
      <c r="EN440" s="496"/>
      <c r="EO440" s="496"/>
      <c r="EP440" s="496"/>
      <c r="EQ440" s="496"/>
      <c r="ER440" s="496"/>
      <c r="ES440" s="496"/>
      <c r="ET440" s="496"/>
      <c r="EU440" s="496"/>
      <c r="EV440" s="496"/>
      <c r="EW440" s="496"/>
      <c r="EX440" s="496"/>
      <c r="EY440" s="496"/>
      <c r="EZ440" s="496"/>
      <c r="FA440" s="496"/>
      <c r="FB440" s="496"/>
      <c r="FC440" s="496"/>
      <c r="FD440" s="496"/>
      <c r="FE440" s="496"/>
      <c r="FF440" s="496"/>
      <c r="FG440" s="496"/>
      <c r="FH440" s="496"/>
      <c r="FI440" s="496"/>
      <c r="FJ440" s="496"/>
      <c r="FK440" s="496"/>
      <c r="FL440" s="496"/>
      <c r="FM440" s="496"/>
      <c r="FN440" s="496"/>
      <c r="FO440" s="496"/>
      <c r="FP440" s="496"/>
      <c r="FQ440" s="496"/>
      <c r="FR440" s="496"/>
      <c r="FS440" s="496"/>
      <c r="FT440" s="496"/>
      <c r="FU440" s="496"/>
      <c r="FV440" s="496"/>
      <c r="FW440" s="496"/>
      <c r="FX440" s="496"/>
      <c r="FY440" s="496"/>
      <c r="FZ440" s="496"/>
      <c r="GA440" s="496"/>
      <c r="GB440" s="496"/>
      <c r="GC440" s="496"/>
      <c r="GD440" s="496"/>
      <c r="GE440" s="496"/>
      <c r="GF440" s="496"/>
      <c r="GG440" s="496"/>
      <c r="GH440" s="496"/>
      <c r="GI440" s="496"/>
      <c r="GJ440" s="496"/>
      <c r="GK440" s="496"/>
      <c r="GL440" s="496"/>
      <c r="GM440" s="496"/>
      <c r="GN440" s="496"/>
      <c r="GO440" s="496"/>
      <c r="GP440" s="496"/>
      <c r="GQ440" s="496"/>
      <c r="GR440" s="496"/>
      <c r="GS440" s="496"/>
      <c r="GT440" s="496"/>
      <c r="GU440" s="496"/>
      <c r="GV440" s="496"/>
      <c r="GW440" s="496"/>
      <c r="GX440" s="496"/>
      <c r="GY440" s="496"/>
      <c r="GZ440" s="496"/>
      <c r="HA440" s="496"/>
      <c r="HB440" s="496"/>
      <c r="HC440" s="496"/>
      <c r="HD440" s="496"/>
      <c r="HE440" s="496"/>
      <c r="HF440" s="496"/>
      <c r="HG440" s="496"/>
      <c r="HH440" s="496"/>
      <c r="HI440" s="496"/>
      <c r="HJ440" s="496"/>
      <c r="HK440" s="496"/>
      <c r="HL440" s="496"/>
      <c r="HM440" s="496"/>
      <c r="HN440" s="496"/>
      <c r="HO440" s="496"/>
      <c r="HP440" s="496"/>
      <c r="HQ440" s="496"/>
      <c r="HR440" s="496"/>
      <c r="HS440" s="496"/>
      <c r="HT440" s="496"/>
      <c r="HU440" s="496"/>
      <c r="HV440" s="496"/>
      <c r="HW440" s="496"/>
      <c r="HX440" s="496"/>
      <c r="HY440" s="496"/>
      <c r="HZ440" s="496"/>
      <c r="IA440" s="496"/>
      <c r="IB440" s="496"/>
      <c r="IC440" s="496"/>
      <c r="ID440" s="496"/>
      <c r="IE440" s="496"/>
      <c r="IF440" s="496"/>
      <c r="IG440" s="496"/>
      <c r="IH440" s="496"/>
      <c r="II440" s="496"/>
      <c r="IJ440" s="496"/>
      <c r="IK440" s="496"/>
      <c r="IL440" s="496"/>
      <c r="IM440" s="496"/>
      <c r="IN440" s="496"/>
      <c r="IO440" s="496"/>
      <c r="IP440" s="496"/>
      <c r="IQ440" s="496"/>
      <c r="IR440" s="496"/>
      <c r="IS440" s="496"/>
      <c r="IT440" s="496"/>
      <c r="IU440" s="496"/>
      <c r="IV440" s="496"/>
      <c r="IW440" s="496"/>
    </row>
    <row r="441" customFormat="false" ht="12.75" hidden="false" customHeight="false" outlineLevel="1" collapsed="false">
      <c r="A441" s="504"/>
      <c r="B441" s="503"/>
      <c r="C441" s="503"/>
      <c r="D441" s="503"/>
      <c r="E441" s="503"/>
      <c r="F441" s="503"/>
      <c r="G441" s="503"/>
      <c r="H441" s="503"/>
      <c r="I441" s="503"/>
      <c r="J441" s="503"/>
      <c r="K441" s="503"/>
      <c r="L441" s="503"/>
      <c r="M441" s="503"/>
      <c r="N441" s="503"/>
      <c r="O441" s="503"/>
      <c r="P441" s="503"/>
      <c r="Q441" s="503"/>
      <c r="R441" s="503"/>
      <c r="S441" s="503"/>
      <c r="T441" s="503"/>
      <c r="U441" s="503"/>
      <c r="V441" s="496"/>
      <c r="W441" s="496"/>
      <c r="X441" s="496"/>
      <c r="Y441" s="496"/>
      <c r="Z441" s="496"/>
      <c r="AA441" s="496"/>
      <c r="AB441" s="496"/>
      <c r="AC441" s="496"/>
      <c r="AD441" s="496"/>
      <c r="AE441" s="496"/>
      <c r="AF441" s="496"/>
      <c r="AG441" s="496"/>
      <c r="AH441" s="496"/>
      <c r="AI441" s="496"/>
      <c r="AJ441" s="496"/>
      <c r="AK441" s="496"/>
      <c r="AL441" s="496"/>
      <c r="AM441" s="496"/>
      <c r="AN441" s="496"/>
      <c r="AO441" s="496"/>
      <c r="AP441" s="496"/>
      <c r="AQ441" s="496"/>
      <c r="AR441" s="496"/>
      <c r="AS441" s="496"/>
      <c r="AT441" s="496"/>
      <c r="AU441" s="496"/>
      <c r="AV441" s="496"/>
      <c r="AW441" s="496"/>
      <c r="AX441" s="496"/>
      <c r="AY441" s="496"/>
      <c r="AZ441" s="496"/>
      <c r="BA441" s="496"/>
      <c r="BB441" s="496"/>
      <c r="BC441" s="496"/>
      <c r="BD441" s="496"/>
      <c r="BE441" s="496"/>
      <c r="BF441" s="496"/>
      <c r="BG441" s="496"/>
      <c r="BH441" s="496"/>
      <c r="BI441" s="496"/>
      <c r="BJ441" s="496"/>
      <c r="BK441" s="496"/>
      <c r="BL441" s="496"/>
      <c r="BM441" s="496"/>
      <c r="BN441" s="496"/>
      <c r="BO441" s="496"/>
      <c r="BP441" s="496"/>
      <c r="BQ441" s="496"/>
      <c r="BR441" s="496"/>
      <c r="BS441" s="496"/>
      <c r="BT441" s="496"/>
      <c r="BU441" s="496"/>
      <c r="BV441" s="496"/>
      <c r="BW441" s="496"/>
      <c r="BX441" s="496"/>
      <c r="BY441" s="496"/>
      <c r="BZ441" s="496"/>
      <c r="CA441" s="496"/>
      <c r="CB441" s="496"/>
      <c r="CC441" s="496"/>
      <c r="CD441" s="496"/>
      <c r="CE441" s="496"/>
      <c r="CF441" s="496"/>
      <c r="CG441" s="496"/>
      <c r="CH441" s="496"/>
      <c r="CI441" s="496"/>
      <c r="CJ441" s="496"/>
      <c r="CK441" s="496"/>
      <c r="CL441" s="496"/>
      <c r="CM441" s="496"/>
      <c r="CN441" s="496"/>
      <c r="CO441" s="496"/>
      <c r="CP441" s="496"/>
      <c r="CQ441" s="496"/>
      <c r="CR441" s="496"/>
      <c r="CS441" s="496"/>
      <c r="CT441" s="496"/>
      <c r="CU441" s="496"/>
      <c r="CV441" s="496"/>
      <c r="CW441" s="496"/>
      <c r="CX441" s="496"/>
      <c r="CY441" s="496"/>
      <c r="CZ441" s="496"/>
      <c r="DA441" s="496"/>
      <c r="DB441" s="496"/>
      <c r="DC441" s="496"/>
      <c r="DD441" s="496"/>
      <c r="DE441" s="496"/>
      <c r="DF441" s="496"/>
      <c r="DG441" s="496"/>
      <c r="DH441" s="496"/>
      <c r="DI441" s="496"/>
      <c r="DJ441" s="496"/>
      <c r="DK441" s="496"/>
      <c r="DL441" s="496"/>
      <c r="DM441" s="496"/>
      <c r="DN441" s="496"/>
      <c r="DO441" s="496"/>
      <c r="DP441" s="496"/>
      <c r="DQ441" s="496"/>
      <c r="DR441" s="496"/>
      <c r="DS441" s="496"/>
      <c r="DT441" s="496"/>
      <c r="DU441" s="496"/>
      <c r="DV441" s="496"/>
      <c r="DW441" s="496"/>
      <c r="DX441" s="496"/>
      <c r="DY441" s="496"/>
      <c r="DZ441" s="496"/>
      <c r="EA441" s="496"/>
      <c r="EB441" s="496"/>
      <c r="EC441" s="496"/>
      <c r="ED441" s="496"/>
      <c r="EE441" s="496"/>
      <c r="EF441" s="496"/>
      <c r="EG441" s="496"/>
      <c r="EH441" s="496"/>
      <c r="EI441" s="496"/>
      <c r="EJ441" s="496"/>
      <c r="EK441" s="496"/>
      <c r="EL441" s="496"/>
      <c r="EM441" s="496"/>
      <c r="EN441" s="496"/>
      <c r="EO441" s="496"/>
      <c r="EP441" s="496"/>
      <c r="EQ441" s="496"/>
      <c r="ER441" s="496"/>
      <c r="ES441" s="496"/>
      <c r="ET441" s="496"/>
      <c r="EU441" s="496"/>
      <c r="EV441" s="496"/>
      <c r="EW441" s="496"/>
      <c r="EX441" s="496"/>
      <c r="EY441" s="496"/>
      <c r="EZ441" s="496"/>
      <c r="FA441" s="496"/>
      <c r="FB441" s="496"/>
      <c r="FC441" s="496"/>
      <c r="FD441" s="496"/>
      <c r="FE441" s="496"/>
      <c r="FF441" s="496"/>
      <c r="FG441" s="496"/>
      <c r="FH441" s="496"/>
      <c r="FI441" s="496"/>
      <c r="FJ441" s="496"/>
      <c r="FK441" s="496"/>
      <c r="FL441" s="496"/>
      <c r="FM441" s="496"/>
      <c r="FN441" s="496"/>
      <c r="FO441" s="496"/>
      <c r="FP441" s="496"/>
      <c r="FQ441" s="496"/>
      <c r="FR441" s="496"/>
      <c r="FS441" s="496"/>
      <c r="FT441" s="496"/>
      <c r="FU441" s="496"/>
      <c r="FV441" s="496"/>
      <c r="FW441" s="496"/>
      <c r="FX441" s="496"/>
      <c r="FY441" s="496"/>
      <c r="FZ441" s="496"/>
      <c r="GA441" s="496"/>
      <c r="GB441" s="496"/>
      <c r="GC441" s="496"/>
      <c r="GD441" s="496"/>
      <c r="GE441" s="496"/>
      <c r="GF441" s="496"/>
      <c r="GG441" s="496"/>
      <c r="GH441" s="496"/>
      <c r="GI441" s="496"/>
      <c r="GJ441" s="496"/>
      <c r="GK441" s="496"/>
      <c r="GL441" s="496"/>
      <c r="GM441" s="496"/>
      <c r="GN441" s="496"/>
      <c r="GO441" s="496"/>
      <c r="GP441" s="496"/>
      <c r="GQ441" s="496"/>
      <c r="GR441" s="496"/>
      <c r="GS441" s="496"/>
      <c r="GT441" s="496"/>
      <c r="GU441" s="496"/>
      <c r="GV441" s="496"/>
      <c r="GW441" s="496"/>
      <c r="GX441" s="496"/>
      <c r="GY441" s="496"/>
      <c r="GZ441" s="496"/>
      <c r="HA441" s="496"/>
      <c r="HB441" s="496"/>
      <c r="HC441" s="496"/>
      <c r="HD441" s="496"/>
      <c r="HE441" s="496"/>
      <c r="HF441" s="496"/>
      <c r="HG441" s="496"/>
      <c r="HH441" s="496"/>
      <c r="HI441" s="496"/>
      <c r="HJ441" s="496"/>
      <c r="HK441" s="496"/>
      <c r="HL441" s="496"/>
      <c r="HM441" s="496"/>
      <c r="HN441" s="496"/>
      <c r="HO441" s="496"/>
      <c r="HP441" s="496"/>
      <c r="HQ441" s="496"/>
      <c r="HR441" s="496"/>
      <c r="HS441" s="496"/>
      <c r="HT441" s="496"/>
      <c r="HU441" s="496"/>
      <c r="HV441" s="496"/>
      <c r="HW441" s="496"/>
      <c r="HX441" s="496"/>
      <c r="HY441" s="496"/>
      <c r="HZ441" s="496"/>
      <c r="IA441" s="496"/>
      <c r="IB441" s="496"/>
      <c r="IC441" s="496"/>
      <c r="ID441" s="496"/>
      <c r="IE441" s="496"/>
      <c r="IF441" s="496"/>
      <c r="IG441" s="496"/>
      <c r="IH441" s="496"/>
      <c r="II441" s="496"/>
      <c r="IJ441" s="496"/>
      <c r="IK441" s="496"/>
      <c r="IL441" s="496"/>
      <c r="IM441" s="496"/>
      <c r="IN441" s="496"/>
      <c r="IO441" s="496"/>
      <c r="IP441" s="496"/>
      <c r="IQ441" s="496"/>
      <c r="IR441" s="496"/>
      <c r="IS441" s="496"/>
      <c r="IT441" s="496"/>
      <c r="IU441" s="496"/>
      <c r="IV441" s="496"/>
      <c r="IW441" s="496"/>
    </row>
    <row r="442" customFormat="false" ht="12.75" hidden="false" customHeight="false" outlineLevel="1" collapsed="false">
      <c r="A442" s="504"/>
      <c r="B442" s="503"/>
      <c r="C442" s="503"/>
      <c r="D442" s="503"/>
      <c r="E442" s="503"/>
      <c r="F442" s="503"/>
      <c r="G442" s="503"/>
      <c r="H442" s="503"/>
      <c r="I442" s="503"/>
      <c r="J442" s="503"/>
      <c r="K442" s="503"/>
      <c r="L442" s="503"/>
      <c r="M442" s="503"/>
      <c r="N442" s="503"/>
      <c r="O442" s="503"/>
      <c r="P442" s="503"/>
      <c r="Q442" s="503"/>
      <c r="R442" s="503"/>
      <c r="S442" s="503"/>
      <c r="T442" s="503"/>
      <c r="U442" s="503"/>
      <c r="V442" s="496"/>
      <c r="W442" s="496"/>
      <c r="X442" s="496"/>
      <c r="Y442" s="496"/>
      <c r="Z442" s="496"/>
      <c r="AA442" s="496"/>
      <c r="AB442" s="496"/>
      <c r="AC442" s="496"/>
      <c r="AD442" s="496"/>
      <c r="AE442" s="496"/>
      <c r="AF442" s="496"/>
      <c r="AG442" s="496"/>
      <c r="AH442" s="496"/>
      <c r="AI442" s="496"/>
      <c r="AJ442" s="496"/>
      <c r="AK442" s="496"/>
      <c r="AL442" s="496"/>
      <c r="AM442" s="496"/>
      <c r="AN442" s="496"/>
      <c r="AO442" s="496"/>
      <c r="AP442" s="496"/>
      <c r="AQ442" s="496"/>
      <c r="AR442" s="496"/>
      <c r="AS442" s="496"/>
      <c r="AT442" s="496"/>
      <c r="AU442" s="496"/>
      <c r="AV442" s="496"/>
      <c r="AW442" s="496"/>
      <c r="AX442" s="496"/>
      <c r="AY442" s="496"/>
      <c r="AZ442" s="496"/>
      <c r="BA442" s="496"/>
      <c r="BB442" s="496"/>
      <c r="BC442" s="496"/>
      <c r="BD442" s="496"/>
      <c r="BE442" s="496"/>
      <c r="BF442" s="496"/>
      <c r="BG442" s="496"/>
      <c r="BH442" s="496"/>
      <c r="BI442" s="496"/>
      <c r="BJ442" s="496"/>
      <c r="BK442" s="496"/>
      <c r="BL442" s="496"/>
      <c r="BM442" s="496"/>
      <c r="BN442" s="496"/>
      <c r="BO442" s="496"/>
      <c r="BP442" s="496"/>
      <c r="BQ442" s="496"/>
      <c r="BR442" s="496"/>
      <c r="BS442" s="496"/>
      <c r="BT442" s="496"/>
      <c r="BU442" s="496"/>
      <c r="BV442" s="496"/>
      <c r="BW442" s="496"/>
      <c r="BX442" s="496"/>
      <c r="BY442" s="496"/>
      <c r="BZ442" s="496"/>
      <c r="CA442" s="496"/>
      <c r="CB442" s="496"/>
      <c r="CC442" s="496"/>
      <c r="CD442" s="496"/>
      <c r="CE442" s="496"/>
      <c r="CF442" s="496"/>
      <c r="CG442" s="496"/>
      <c r="CH442" s="496"/>
      <c r="CI442" s="496"/>
      <c r="CJ442" s="496"/>
      <c r="CK442" s="496"/>
      <c r="CL442" s="496"/>
      <c r="CM442" s="496"/>
      <c r="CN442" s="496"/>
      <c r="CO442" s="496"/>
      <c r="CP442" s="496"/>
      <c r="CQ442" s="496"/>
      <c r="CR442" s="496"/>
      <c r="CS442" s="496"/>
      <c r="CT442" s="496"/>
      <c r="CU442" s="496"/>
      <c r="CV442" s="496"/>
      <c r="CW442" s="496"/>
      <c r="CX442" s="496"/>
      <c r="CY442" s="496"/>
      <c r="CZ442" s="496"/>
      <c r="DA442" s="496"/>
      <c r="DB442" s="496"/>
      <c r="DC442" s="496"/>
      <c r="DD442" s="496"/>
      <c r="DE442" s="496"/>
      <c r="DF442" s="496"/>
      <c r="DG442" s="496"/>
      <c r="DH442" s="496"/>
      <c r="DI442" s="496"/>
      <c r="DJ442" s="496"/>
      <c r="DK442" s="496"/>
      <c r="DL442" s="496"/>
      <c r="DM442" s="496"/>
      <c r="DN442" s="496"/>
      <c r="DO442" s="496"/>
      <c r="DP442" s="496"/>
      <c r="DQ442" s="496"/>
      <c r="DR442" s="496"/>
      <c r="DS442" s="496"/>
      <c r="DT442" s="496"/>
      <c r="DU442" s="496"/>
      <c r="DV442" s="496"/>
      <c r="DW442" s="496"/>
      <c r="DX442" s="496"/>
      <c r="DY442" s="496"/>
      <c r="DZ442" s="496"/>
      <c r="EA442" s="496"/>
      <c r="EB442" s="496"/>
      <c r="EC442" s="496"/>
      <c r="ED442" s="496"/>
      <c r="EE442" s="496"/>
      <c r="EF442" s="496"/>
      <c r="EG442" s="496"/>
      <c r="EH442" s="496"/>
      <c r="EI442" s="496"/>
      <c r="EJ442" s="496"/>
      <c r="EK442" s="496"/>
      <c r="EL442" s="496"/>
      <c r="EM442" s="496"/>
      <c r="EN442" s="496"/>
      <c r="EO442" s="496"/>
      <c r="EP442" s="496"/>
      <c r="EQ442" s="496"/>
      <c r="ER442" s="496"/>
      <c r="ES442" s="496"/>
      <c r="ET442" s="496"/>
      <c r="EU442" s="496"/>
      <c r="EV442" s="496"/>
      <c r="EW442" s="496"/>
      <c r="EX442" s="496"/>
      <c r="EY442" s="496"/>
      <c r="EZ442" s="496"/>
      <c r="FA442" s="496"/>
      <c r="FB442" s="496"/>
      <c r="FC442" s="496"/>
      <c r="FD442" s="496"/>
      <c r="FE442" s="496"/>
      <c r="FF442" s="496"/>
      <c r="FG442" s="496"/>
      <c r="FH442" s="496"/>
      <c r="FI442" s="496"/>
      <c r="FJ442" s="496"/>
      <c r="FK442" s="496"/>
      <c r="FL442" s="496"/>
      <c r="FM442" s="496"/>
      <c r="FN442" s="496"/>
      <c r="FO442" s="496"/>
      <c r="FP442" s="496"/>
      <c r="FQ442" s="496"/>
      <c r="FR442" s="496"/>
      <c r="FS442" s="496"/>
      <c r="FT442" s="496"/>
      <c r="FU442" s="496"/>
      <c r="FV442" s="496"/>
      <c r="FW442" s="496"/>
      <c r="FX442" s="496"/>
      <c r="FY442" s="496"/>
      <c r="FZ442" s="496"/>
      <c r="GA442" s="496"/>
      <c r="GB442" s="496"/>
      <c r="GC442" s="496"/>
      <c r="GD442" s="496"/>
      <c r="GE442" s="496"/>
      <c r="GF442" s="496"/>
      <c r="GG442" s="496"/>
      <c r="GH442" s="496"/>
      <c r="GI442" s="496"/>
      <c r="GJ442" s="496"/>
      <c r="GK442" s="496"/>
      <c r="GL442" s="496"/>
      <c r="GM442" s="496"/>
      <c r="GN442" s="496"/>
      <c r="GO442" s="496"/>
      <c r="GP442" s="496"/>
      <c r="GQ442" s="496"/>
      <c r="GR442" s="496"/>
      <c r="GS442" s="496"/>
      <c r="GT442" s="496"/>
      <c r="GU442" s="496"/>
      <c r="GV442" s="496"/>
      <c r="GW442" s="496"/>
      <c r="GX442" s="496"/>
      <c r="GY442" s="496"/>
      <c r="GZ442" s="496"/>
      <c r="HA442" s="496"/>
      <c r="HB442" s="496"/>
      <c r="HC442" s="496"/>
      <c r="HD442" s="496"/>
      <c r="HE442" s="496"/>
      <c r="HF442" s="496"/>
      <c r="HG442" s="496"/>
      <c r="HH442" s="496"/>
      <c r="HI442" s="496"/>
      <c r="HJ442" s="496"/>
      <c r="HK442" s="496"/>
      <c r="HL442" s="496"/>
      <c r="HM442" s="496"/>
      <c r="HN442" s="496"/>
      <c r="HO442" s="496"/>
      <c r="HP442" s="496"/>
      <c r="HQ442" s="496"/>
      <c r="HR442" s="496"/>
      <c r="HS442" s="496"/>
      <c r="HT442" s="496"/>
      <c r="HU442" s="496"/>
      <c r="HV442" s="496"/>
      <c r="HW442" s="496"/>
      <c r="HX442" s="496"/>
      <c r="HY442" s="496"/>
      <c r="HZ442" s="496"/>
      <c r="IA442" s="496"/>
      <c r="IB442" s="496"/>
      <c r="IC442" s="496"/>
      <c r="ID442" s="496"/>
      <c r="IE442" s="496"/>
      <c r="IF442" s="496"/>
      <c r="IG442" s="496"/>
      <c r="IH442" s="496"/>
      <c r="II442" s="496"/>
      <c r="IJ442" s="496"/>
      <c r="IK442" s="496"/>
      <c r="IL442" s="496"/>
      <c r="IM442" s="496"/>
      <c r="IN442" s="496"/>
      <c r="IO442" s="496"/>
      <c r="IP442" s="496"/>
      <c r="IQ442" s="496"/>
      <c r="IR442" s="496"/>
      <c r="IS442" s="496"/>
      <c r="IT442" s="496"/>
      <c r="IU442" s="496"/>
      <c r="IV442" s="496"/>
      <c r="IW442" s="496"/>
    </row>
    <row r="443" customFormat="false" ht="12.75" hidden="false" customHeight="false" outlineLevel="1" collapsed="false">
      <c r="A443" s="504"/>
      <c r="B443" s="503"/>
      <c r="C443" s="503"/>
      <c r="D443" s="503"/>
      <c r="E443" s="503"/>
      <c r="F443" s="503"/>
      <c r="G443" s="503"/>
      <c r="H443" s="503"/>
      <c r="I443" s="503"/>
      <c r="J443" s="503"/>
      <c r="K443" s="503"/>
      <c r="L443" s="503"/>
      <c r="M443" s="503"/>
      <c r="N443" s="503"/>
      <c r="O443" s="503"/>
      <c r="P443" s="503"/>
      <c r="Q443" s="503"/>
      <c r="R443" s="503"/>
      <c r="S443" s="503"/>
      <c r="T443" s="503"/>
      <c r="U443" s="503"/>
      <c r="V443" s="496"/>
      <c r="W443" s="496"/>
      <c r="X443" s="496"/>
      <c r="Y443" s="496"/>
      <c r="Z443" s="496"/>
      <c r="AA443" s="496"/>
      <c r="AB443" s="496"/>
      <c r="AC443" s="496"/>
      <c r="AD443" s="496"/>
      <c r="AE443" s="496"/>
      <c r="AF443" s="496"/>
      <c r="AG443" s="496"/>
      <c r="AH443" s="496"/>
      <c r="AI443" s="496"/>
      <c r="AJ443" s="496"/>
      <c r="AK443" s="496"/>
      <c r="AL443" s="496"/>
      <c r="AM443" s="496"/>
      <c r="AN443" s="496"/>
      <c r="AO443" s="496"/>
      <c r="AP443" s="496"/>
      <c r="AQ443" s="496"/>
      <c r="AR443" s="496"/>
      <c r="AS443" s="496"/>
      <c r="AT443" s="496"/>
      <c r="AU443" s="496"/>
      <c r="AV443" s="496"/>
      <c r="AW443" s="496"/>
      <c r="AX443" s="496"/>
      <c r="AY443" s="496"/>
      <c r="AZ443" s="496"/>
      <c r="BA443" s="496"/>
      <c r="BB443" s="496"/>
      <c r="BC443" s="496"/>
      <c r="BD443" s="496"/>
      <c r="BE443" s="496"/>
      <c r="BF443" s="496"/>
      <c r="BG443" s="496"/>
      <c r="BH443" s="496"/>
      <c r="BI443" s="496"/>
      <c r="BJ443" s="496"/>
      <c r="BK443" s="496"/>
      <c r="BL443" s="496"/>
      <c r="BM443" s="496"/>
      <c r="BN443" s="496"/>
      <c r="BO443" s="496"/>
      <c r="BP443" s="496"/>
      <c r="BQ443" s="496"/>
      <c r="BR443" s="496"/>
      <c r="BS443" s="496"/>
      <c r="BT443" s="496"/>
      <c r="BU443" s="496"/>
      <c r="BV443" s="496"/>
      <c r="BW443" s="496"/>
      <c r="BX443" s="496"/>
      <c r="BY443" s="496"/>
      <c r="BZ443" s="496"/>
      <c r="CA443" s="496"/>
      <c r="CB443" s="496"/>
      <c r="CC443" s="496"/>
      <c r="CD443" s="496"/>
      <c r="CE443" s="496"/>
      <c r="CF443" s="496"/>
      <c r="CG443" s="496"/>
      <c r="CH443" s="496"/>
      <c r="CI443" s="496"/>
      <c r="CJ443" s="496"/>
      <c r="CK443" s="496"/>
      <c r="CL443" s="496"/>
      <c r="CM443" s="496"/>
      <c r="CN443" s="496"/>
      <c r="CO443" s="496"/>
      <c r="CP443" s="496"/>
      <c r="CQ443" s="496"/>
      <c r="CR443" s="496"/>
      <c r="CS443" s="496"/>
      <c r="CT443" s="496"/>
      <c r="CU443" s="496"/>
      <c r="CV443" s="496"/>
      <c r="CW443" s="496"/>
      <c r="CX443" s="496"/>
      <c r="CY443" s="496"/>
      <c r="CZ443" s="496"/>
      <c r="DA443" s="496"/>
      <c r="DB443" s="496"/>
      <c r="DC443" s="496"/>
      <c r="DD443" s="496"/>
      <c r="DE443" s="496"/>
      <c r="DF443" s="496"/>
      <c r="DG443" s="496"/>
      <c r="DH443" s="496"/>
      <c r="DI443" s="496"/>
      <c r="DJ443" s="496"/>
      <c r="DK443" s="496"/>
      <c r="DL443" s="496"/>
      <c r="DM443" s="496"/>
      <c r="DN443" s="496"/>
      <c r="DO443" s="496"/>
      <c r="DP443" s="496"/>
      <c r="DQ443" s="496"/>
      <c r="DR443" s="496"/>
      <c r="DS443" s="496"/>
      <c r="DT443" s="496"/>
      <c r="DU443" s="496"/>
      <c r="DV443" s="496"/>
      <c r="DW443" s="496"/>
      <c r="DX443" s="496"/>
      <c r="DY443" s="496"/>
      <c r="DZ443" s="496"/>
      <c r="EA443" s="496"/>
      <c r="EB443" s="496"/>
      <c r="EC443" s="496"/>
      <c r="ED443" s="496"/>
      <c r="EE443" s="496"/>
      <c r="EF443" s="496"/>
      <c r="EG443" s="496"/>
      <c r="EH443" s="496"/>
      <c r="EI443" s="496"/>
      <c r="EJ443" s="496"/>
      <c r="EK443" s="496"/>
      <c r="EL443" s="496"/>
      <c r="EM443" s="496"/>
      <c r="EN443" s="496"/>
      <c r="EO443" s="496"/>
      <c r="EP443" s="496"/>
      <c r="EQ443" s="496"/>
      <c r="ER443" s="496"/>
      <c r="ES443" s="496"/>
      <c r="ET443" s="496"/>
      <c r="EU443" s="496"/>
      <c r="EV443" s="496"/>
      <c r="EW443" s="496"/>
      <c r="EX443" s="496"/>
      <c r="EY443" s="496"/>
      <c r="EZ443" s="496"/>
      <c r="FA443" s="496"/>
      <c r="FB443" s="496"/>
      <c r="FC443" s="496"/>
      <c r="FD443" s="496"/>
      <c r="FE443" s="496"/>
      <c r="FF443" s="496"/>
      <c r="FG443" s="496"/>
      <c r="FH443" s="496"/>
      <c r="FI443" s="496"/>
      <c r="FJ443" s="496"/>
      <c r="FK443" s="496"/>
      <c r="FL443" s="496"/>
      <c r="FM443" s="496"/>
      <c r="FN443" s="496"/>
      <c r="FO443" s="496"/>
      <c r="FP443" s="496"/>
      <c r="FQ443" s="496"/>
      <c r="FR443" s="496"/>
      <c r="FS443" s="496"/>
      <c r="FT443" s="496"/>
      <c r="FU443" s="496"/>
      <c r="FV443" s="496"/>
      <c r="FW443" s="496"/>
      <c r="FX443" s="496"/>
      <c r="FY443" s="496"/>
      <c r="FZ443" s="496"/>
      <c r="GA443" s="496"/>
      <c r="GB443" s="496"/>
      <c r="GC443" s="496"/>
      <c r="GD443" s="496"/>
      <c r="GE443" s="496"/>
      <c r="GF443" s="496"/>
      <c r="GG443" s="496"/>
      <c r="GH443" s="496"/>
      <c r="GI443" s="496"/>
      <c r="GJ443" s="496"/>
      <c r="GK443" s="496"/>
      <c r="GL443" s="496"/>
      <c r="GM443" s="496"/>
      <c r="GN443" s="496"/>
      <c r="GO443" s="496"/>
      <c r="GP443" s="496"/>
      <c r="GQ443" s="496"/>
      <c r="GR443" s="496"/>
      <c r="GS443" s="496"/>
      <c r="GT443" s="496"/>
      <c r="GU443" s="496"/>
      <c r="GV443" s="496"/>
      <c r="GW443" s="496"/>
      <c r="GX443" s="496"/>
      <c r="GY443" s="496"/>
      <c r="GZ443" s="496"/>
      <c r="HA443" s="496"/>
      <c r="HB443" s="496"/>
      <c r="HC443" s="496"/>
      <c r="HD443" s="496"/>
      <c r="HE443" s="496"/>
      <c r="HF443" s="496"/>
      <c r="HG443" s="496"/>
      <c r="HH443" s="496"/>
      <c r="HI443" s="496"/>
      <c r="HJ443" s="496"/>
      <c r="HK443" s="496"/>
      <c r="HL443" s="496"/>
      <c r="HM443" s="496"/>
      <c r="HN443" s="496"/>
      <c r="HO443" s="496"/>
      <c r="HP443" s="496"/>
      <c r="HQ443" s="496"/>
      <c r="HR443" s="496"/>
      <c r="HS443" s="496"/>
      <c r="HT443" s="496"/>
      <c r="HU443" s="496"/>
      <c r="HV443" s="496"/>
      <c r="HW443" s="496"/>
      <c r="HX443" s="496"/>
      <c r="HY443" s="496"/>
      <c r="HZ443" s="496"/>
      <c r="IA443" s="496"/>
      <c r="IB443" s="496"/>
      <c r="IC443" s="496"/>
      <c r="ID443" s="496"/>
      <c r="IE443" s="496"/>
      <c r="IF443" s="496"/>
      <c r="IG443" s="496"/>
      <c r="IH443" s="496"/>
      <c r="II443" s="496"/>
      <c r="IJ443" s="496"/>
      <c r="IK443" s="496"/>
      <c r="IL443" s="496"/>
      <c r="IM443" s="496"/>
      <c r="IN443" s="496"/>
      <c r="IO443" s="496"/>
      <c r="IP443" s="496"/>
      <c r="IQ443" s="496"/>
      <c r="IR443" s="496"/>
      <c r="IS443" s="496"/>
      <c r="IT443" s="496"/>
      <c r="IU443" s="496"/>
      <c r="IV443" s="496"/>
      <c r="IW443" s="496"/>
    </row>
    <row r="444" customFormat="false" ht="12.75" hidden="false" customHeight="false" outlineLevel="1" collapsed="false">
      <c r="A444" s="504"/>
      <c r="B444" s="503"/>
      <c r="C444" s="503"/>
      <c r="D444" s="503"/>
      <c r="E444" s="503"/>
      <c r="F444" s="503"/>
      <c r="G444" s="503"/>
      <c r="H444" s="503"/>
      <c r="I444" s="503"/>
      <c r="J444" s="503"/>
      <c r="K444" s="503"/>
      <c r="L444" s="503"/>
      <c r="M444" s="503"/>
      <c r="N444" s="503"/>
      <c r="O444" s="503"/>
      <c r="P444" s="503"/>
      <c r="Q444" s="503"/>
      <c r="R444" s="503"/>
      <c r="S444" s="503"/>
      <c r="T444" s="503"/>
      <c r="U444" s="503"/>
      <c r="V444" s="496"/>
      <c r="W444" s="496"/>
      <c r="X444" s="496"/>
      <c r="Y444" s="496"/>
      <c r="Z444" s="496"/>
      <c r="AA444" s="496"/>
      <c r="AB444" s="496"/>
      <c r="AC444" s="496"/>
      <c r="AD444" s="496"/>
      <c r="AE444" s="496"/>
      <c r="AF444" s="496"/>
      <c r="AG444" s="496"/>
      <c r="AH444" s="496"/>
      <c r="AI444" s="496"/>
      <c r="AJ444" s="496"/>
      <c r="AK444" s="496"/>
      <c r="AL444" s="496"/>
      <c r="AM444" s="496"/>
      <c r="AN444" s="496"/>
      <c r="AO444" s="496"/>
      <c r="AP444" s="496"/>
      <c r="AQ444" s="496"/>
      <c r="AR444" s="496"/>
      <c r="AS444" s="496"/>
      <c r="AT444" s="496"/>
      <c r="AU444" s="496"/>
      <c r="AV444" s="496"/>
      <c r="AW444" s="496"/>
      <c r="AX444" s="496"/>
      <c r="AY444" s="496"/>
      <c r="AZ444" s="496"/>
      <c r="BA444" s="496"/>
      <c r="BB444" s="496"/>
      <c r="BC444" s="496"/>
      <c r="BD444" s="496"/>
      <c r="BE444" s="496"/>
      <c r="BF444" s="496"/>
      <c r="BG444" s="496"/>
      <c r="BH444" s="496"/>
      <c r="BI444" s="496"/>
      <c r="BJ444" s="496"/>
      <c r="BK444" s="496"/>
      <c r="BL444" s="496"/>
      <c r="BM444" s="496"/>
      <c r="BN444" s="496"/>
      <c r="BO444" s="496"/>
      <c r="BP444" s="496"/>
      <c r="BQ444" s="496"/>
      <c r="BR444" s="496"/>
      <c r="BS444" s="496"/>
      <c r="BT444" s="496"/>
      <c r="BU444" s="496"/>
      <c r="BV444" s="496"/>
      <c r="BW444" s="496"/>
      <c r="BX444" s="496"/>
      <c r="BY444" s="496"/>
      <c r="BZ444" s="496"/>
      <c r="CA444" s="496"/>
      <c r="CB444" s="496"/>
      <c r="CC444" s="496"/>
      <c r="CD444" s="496"/>
      <c r="CE444" s="496"/>
      <c r="CF444" s="496"/>
      <c r="CG444" s="496"/>
      <c r="CH444" s="496"/>
      <c r="CI444" s="496"/>
      <c r="CJ444" s="496"/>
      <c r="CK444" s="496"/>
      <c r="CL444" s="496"/>
      <c r="CM444" s="496"/>
      <c r="CN444" s="496"/>
      <c r="CO444" s="496"/>
      <c r="CP444" s="496"/>
      <c r="CQ444" s="496"/>
      <c r="CR444" s="496"/>
      <c r="CS444" s="496"/>
      <c r="CT444" s="496"/>
      <c r="CU444" s="496"/>
      <c r="CV444" s="496"/>
      <c r="CW444" s="496"/>
      <c r="CX444" s="496"/>
      <c r="CY444" s="496"/>
      <c r="CZ444" s="496"/>
      <c r="DA444" s="496"/>
      <c r="DB444" s="496"/>
      <c r="DC444" s="496"/>
      <c r="DD444" s="496"/>
      <c r="DE444" s="496"/>
      <c r="DF444" s="496"/>
      <c r="DG444" s="496"/>
      <c r="DH444" s="496"/>
      <c r="DI444" s="496"/>
      <c r="DJ444" s="496"/>
      <c r="DK444" s="496"/>
      <c r="DL444" s="496"/>
      <c r="DM444" s="496"/>
      <c r="DN444" s="496"/>
      <c r="DO444" s="496"/>
      <c r="DP444" s="496"/>
      <c r="DQ444" s="496"/>
      <c r="DR444" s="496"/>
      <c r="DS444" s="496"/>
      <c r="DT444" s="496"/>
      <c r="DU444" s="496"/>
      <c r="DV444" s="496"/>
      <c r="DW444" s="496"/>
      <c r="DX444" s="496"/>
      <c r="DY444" s="496"/>
      <c r="DZ444" s="496"/>
      <c r="EA444" s="496"/>
      <c r="EB444" s="496"/>
      <c r="EC444" s="496"/>
      <c r="ED444" s="496"/>
      <c r="EE444" s="496"/>
      <c r="EF444" s="496"/>
      <c r="EG444" s="496"/>
      <c r="EH444" s="496"/>
      <c r="EI444" s="496"/>
      <c r="EJ444" s="496"/>
      <c r="EK444" s="496"/>
      <c r="EL444" s="496"/>
      <c r="EM444" s="496"/>
      <c r="EN444" s="496"/>
      <c r="EO444" s="496"/>
      <c r="EP444" s="496"/>
      <c r="EQ444" s="496"/>
      <c r="ER444" s="496"/>
      <c r="ES444" s="496"/>
      <c r="ET444" s="496"/>
      <c r="EU444" s="496"/>
      <c r="EV444" s="496"/>
      <c r="EW444" s="496"/>
      <c r="EX444" s="496"/>
      <c r="EY444" s="496"/>
      <c r="EZ444" s="496"/>
      <c r="FA444" s="496"/>
      <c r="FB444" s="496"/>
      <c r="FC444" s="496"/>
      <c r="FD444" s="496"/>
      <c r="FE444" s="496"/>
      <c r="FF444" s="496"/>
      <c r="FG444" s="496"/>
      <c r="FH444" s="496"/>
      <c r="FI444" s="496"/>
      <c r="FJ444" s="496"/>
      <c r="FK444" s="496"/>
      <c r="FL444" s="496"/>
      <c r="FM444" s="496"/>
      <c r="FN444" s="496"/>
      <c r="FO444" s="496"/>
      <c r="FP444" s="496"/>
      <c r="FQ444" s="496"/>
      <c r="FR444" s="496"/>
      <c r="FS444" s="496"/>
      <c r="FT444" s="496"/>
      <c r="FU444" s="496"/>
      <c r="FV444" s="496"/>
      <c r="FW444" s="496"/>
      <c r="FX444" s="496"/>
      <c r="FY444" s="496"/>
      <c r="FZ444" s="496"/>
      <c r="GA444" s="496"/>
      <c r="GB444" s="496"/>
      <c r="GC444" s="496"/>
      <c r="GD444" s="496"/>
      <c r="GE444" s="496"/>
      <c r="GF444" s="496"/>
      <c r="GG444" s="496"/>
      <c r="GH444" s="496"/>
      <c r="GI444" s="496"/>
      <c r="GJ444" s="496"/>
      <c r="GK444" s="496"/>
      <c r="GL444" s="496"/>
      <c r="GM444" s="496"/>
      <c r="GN444" s="496"/>
      <c r="GO444" s="496"/>
      <c r="GP444" s="496"/>
      <c r="GQ444" s="496"/>
      <c r="GR444" s="496"/>
      <c r="GS444" s="496"/>
      <c r="GT444" s="496"/>
      <c r="GU444" s="496"/>
      <c r="GV444" s="496"/>
      <c r="GW444" s="496"/>
      <c r="GX444" s="496"/>
      <c r="GY444" s="496"/>
      <c r="GZ444" s="496"/>
      <c r="HA444" s="496"/>
      <c r="HB444" s="496"/>
      <c r="HC444" s="496"/>
      <c r="HD444" s="496"/>
      <c r="HE444" s="496"/>
      <c r="HF444" s="496"/>
      <c r="HG444" s="496"/>
      <c r="HH444" s="496"/>
      <c r="HI444" s="496"/>
      <c r="HJ444" s="496"/>
      <c r="HK444" s="496"/>
      <c r="HL444" s="496"/>
      <c r="HM444" s="496"/>
      <c r="HN444" s="496"/>
      <c r="HO444" s="496"/>
      <c r="HP444" s="496"/>
      <c r="HQ444" s="496"/>
      <c r="HR444" s="496"/>
      <c r="HS444" s="496"/>
      <c r="HT444" s="496"/>
      <c r="HU444" s="496"/>
      <c r="HV444" s="496"/>
      <c r="HW444" s="496"/>
      <c r="HX444" s="496"/>
      <c r="HY444" s="496"/>
      <c r="HZ444" s="496"/>
      <c r="IA444" s="496"/>
      <c r="IB444" s="496"/>
      <c r="IC444" s="496"/>
      <c r="ID444" s="496"/>
      <c r="IE444" s="496"/>
      <c r="IF444" s="496"/>
      <c r="IG444" s="496"/>
      <c r="IH444" s="496"/>
      <c r="II444" s="496"/>
      <c r="IJ444" s="496"/>
      <c r="IK444" s="496"/>
      <c r="IL444" s="496"/>
      <c r="IM444" s="496"/>
      <c r="IN444" s="496"/>
      <c r="IO444" s="496"/>
      <c r="IP444" s="496"/>
      <c r="IQ444" s="496"/>
      <c r="IR444" s="496"/>
      <c r="IS444" s="496"/>
      <c r="IT444" s="496"/>
      <c r="IU444" s="496"/>
      <c r="IV444" s="496"/>
      <c r="IW444" s="496"/>
    </row>
    <row r="445" customFormat="false" ht="12.75" hidden="false" customHeight="false" outlineLevel="1" collapsed="false">
      <c r="A445" s="504"/>
      <c r="B445" s="503"/>
      <c r="C445" s="503"/>
      <c r="D445" s="503"/>
      <c r="E445" s="503"/>
      <c r="F445" s="503"/>
      <c r="G445" s="503"/>
      <c r="H445" s="503"/>
      <c r="I445" s="503"/>
      <c r="J445" s="503"/>
      <c r="K445" s="503"/>
      <c r="L445" s="503"/>
      <c r="M445" s="503"/>
      <c r="N445" s="503"/>
      <c r="O445" s="503"/>
      <c r="P445" s="503"/>
      <c r="Q445" s="503"/>
      <c r="R445" s="503"/>
      <c r="S445" s="503"/>
      <c r="T445" s="503"/>
      <c r="U445" s="503"/>
      <c r="V445" s="496"/>
      <c r="W445" s="496"/>
      <c r="X445" s="496"/>
      <c r="Y445" s="496"/>
      <c r="Z445" s="496"/>
      <c r="AA445" s="496"/>
      <c r="AB445" s="496"/>
      <c r="AC445" s="496"/>
      <c r="AD445" s="496"/>
      <c r="AE445" s="496"/>
      <c r="AF445" s="496"/>
      <c r="AG445" s="496"/>
      <c r="AH445" s="496"/>
      <c r="AI445" s="496"/>
      <c r="AJ445" s="496"/>
      <c r="AK445" s="496"/>
      <c r="AL445" s="496"/>
      <c r="AM445" s="496"/>
      <c r="AN445" s="496"/>
      <c r="AO445" s="496"/>
      <c r="AP445" s="496"/>
      <c r="AQ445" s="496"/>
      <c r="AR445" s="496"/>
      <c r="AS445" s="496"/>
      <c r="AT445" s="496"/>
      <c r="AU445" s="496"/>
      <c r="AV445" s="496"/>
      <c r="AW445" s="496"/>
      <c r="AX445" s="496"/>
      <c r="AY445" s="496"/>
      <c r="AZ445" s="496"/>
      <c r="BA445" s="496"/>
      <c r="BB445" s="496"/>
      <c r="BC445" s="496"/>
      <c r="BD445" s="496"/>
      <c r="BE445" s="496"/>
      <c r="BF445" s="496"/>
      <c r="BG445" s="496"/>
      <c r="BH445" s="496"/>
      <c r="BI445" s="496"/>
      <c r="BJ445" s="496"/>
      <c r="BK445" s="496"/>
      <c r="BL445" s="496"/>
      <c r="BM445" s="496"/>
      <c r="BN445" s="496"/>
      <c r="BO445" s="496"/>
      <c r="BP445" s="496"/>
      <c r="BQ445" s="496"/>
      <c r="BR445" s="496"/>
      <c r="BS445" s="496"/>
      <c r="BT445" s="496"/>
      <c r="BU445" s="496"/>
      <c r="BV445" s="496"/>
      <c r="BW445" s="496"/>
      <c r="BX445" s="496"/>
      <c r="BY445" s="496"/>
      <c r="BZ445" s="496"/>
      <c r="CA445" s="496"/>
      <c r="CB445" s="496"/>
      <c r="CC445" s="496"/>
      <c r="CD445" s="496"/>
      <c r="CE445" s="496"/>
      <c r="CF445" s="496"/>
      <c r="CG445" s="496"/>
      <c r="CH445" s="496"/>
      <c r="CI445" s="496"/>
      <c r="CJ445" s="496"/>
      <c r="CK445" s="496"/>
      <c r="CL445" s="496"/>
      <c r="CM445" s="496"/>
      <c r="CN445" s="496"/>
      <c r="CO445" s="496"/>
      <c r="CP445" s="496"/>
      <c r="CQ445" s="496"/>
      <c r="CR445" s="496"/>
      <c r="CS445" s="496"/>
      <c r="CT445" s="496"/>
      <c r="CU445" s="496"/>
      <c r="CV445" s="496"/>
      <c r="CW445" s="496"/>
      <c r="CX445" s="496"/>
      <c r="CY445" s="496"/>
      <c r="CZ445" s="496"/>
      <c r="DA445" s="496"/>
      <c r="DB445" s="496"/>
      <c r="DC445" s="496"/>
      <c r="DD445" s="496"/>
      <c r="DE445" s="496"/>
      <c r="DF445" s="496"/>
      <c r="DG445" s="496"/>
      <c r="DH445" s="496"/>
      <c r="DI445" s="496"/>
      <c r="DJ445" s="496"/>
      <c r="DK445" s="496"/>
      <c r="DL445" s="496"/>
      <c r="DM445" s="496"/>
      <c r="DN445" s="496"/>
      <c r="DO445" s="496"/>
      <c r="DP445" s="496"/>
      <c r="DQ445" s="496"/>
      <c r="DR445" s="496"/>
      <c r="DS445" s="496"/>
      <c r="DT445" s="496"/>
      <c r="DU445" s="496"/>
      <c r="DV445" s="496"/>
      <c r="DW445" s="496"/>
      <c r="DX445" s="496"/>
      <c r="DY445" s="496"/>
      <c r="DZ445" s="496"/>
      <c r="EA445" s="496"/>
      <c r="EB445" s="496"/>
      <c r="EC445" s="496"/>
      <c r="ED445" s="496"/>
      <c r="EE445" s="496"/>
      <c r="EF445" s="496"/>
      <c r="EG445" s="496"/>
      <c r="EH445" s="496"/>
      <c r="EI445" s="496"/>
      <c r="EJ445" s="496"/>
      <c r="EK445" s="496"/>
      <c r="EL445" s="496"/>
      <c r="EM445" s="496"/>
      <c r="EN445" s="496"/>
      <c r="EO445" s="496"/>
      <c r="EP445" s="496"/>
      <c r="EQ445" s="496"/>
      <c r="ER445" s="496"/>
      <c r="ES445" s="496"/>
      <c r="ET445" s="496"/>
      <c r="EU445" s="496"/>
      <c r="EV445" s="496"/>
      <c r="EW445" s="496"/>
      <c r="EX445" s="496"/>
      <c r="EY445" s="496"/>
      <c r="EZ445" s="496"/>
      <c r="FA445" s="496"/>
      <c r="FB445" s="496"/>
      <c r="FC445" s="496"/>
      <c r="FD445" s="496"/>
      <c r="FE445" s="496"/>
      <c r="FF445" s="496"/>
      <c r="FG445" s="496"/>
      <c r="FH445" s="496"/>
      <c r="FI445" s="496"/>
      <c r="FJ445" s="496"/>
      <c r="FK445" s="496"/>
      <c r="FL445" s="496"/>
      <c r="FM445" s="496"/>
      <c r="FN445" s="496"/>
      <c r="FO445" s="496"/>
      <c r="FP445" s="496"/>
      <c r="FQ445" s="496"/>
      <c r="FR445" s="496"/>
      <c r="FS445" s="496"/>
      <c r="FT445" s="496"/>
      <c r="FU445" s="496"/>
      <c r="FV445" s="496"/>
      <c r="FW445" s="496"/>
      <c r="FX445" s="496"/>
      <c r="FY445" s="496"/>
      <c r="FZ445" s="496"/>
      <c r="GA445" s="496"/>
      <c r="GB445" s="496"/>
      <c r="GC445" s="496"/>
      <c r="GD445" s="496"/>
      <c r="GE445" s="496"/>
      <c r="GF445" s="496"/>
      <c r="GG445" s="496"/>
      <c r="GH445" s="496"/>
      <c r="GI445" s="496"/>
      <c r="GJ445" s="496"/>
      <c r="GK445" s="496"/>
      <c r="GL445" s="496"/>
      <c r="GM445" s="496"/>
      <c r="GN445" s="496"/>
      <c r="GO445" s="496"/>
      <c r="GP445" s="496"/>
      <c r="GQ445" s="496"/>
      <c r="GR445" s="496"/>
      <c r="GS445" s="496"/>
      <c r="GT445" s="496"/>
      <c r="GU445" s="496"/>
      <c r="GV445" s="496"/>
      <c r="GW445" s="496"/>
      <c r="GX445" s="496"/>
      <c r="GY445" s="496"/>
      <c r="GZ445" s="496"/>
      <c r="HA445" s="496"/>
      <c r="HB445" s="496"/>
      <c r="HC445" s="496"/>
      <c r="HD445" s="496"/>
      <c r="HE445" s="496"/>
      <c r="HF445" s="496"/>
      <c r="HG445" s="496"/>
      <c r="HH445" s="496"/>
      <c r="HI445" s="496"/>
      <c r="HJ445" s="496"/>
      <c r="HK445" s="496"/>
      <c r="HL445" s="496"/>
      <c r="HM445" s="496"/>
      <c r="HN445" s="496"/>
      <c r="HO445" s="496"/>
      <c r="HP445" s="496"/>
      <c r="HQ445" s="496"/>
      <c r="HR445" s="496"/>
      <c r="HS445" s="496"/>
      <c r="HT445" s="496"/>
      <c r="HU445" s="496"/>
      <c r="HV445" s="496"/>
      <c r="HW445" s="496"/>
      <c r="HX445" s="496"/>
      <c r="HY445" s="496"/>
      <c r="HZ445" s="496"/>
      <c r="IA445" s="496"/>
      <c r="IB445" s="496"/>
      <c r="IC445" s="496"/>
      <c r="ID445" s="496"/>
      <c r="IE445" s="496"/>
      <c r="IF445" s="496"/>
      <c r="IG445" s="496"/>
      <c r="IH445" s="496"/>
      <c r="II445" s="496"/>
      <c r="IJ445" s="496"/>
      <c r="IK445" s="496"/>
      <c r="IL445" s="496"/>
      <c r="IM445" s="496"/>
      <c r="IN445" s="496"/>
      <c r="IO445" s="496"/>
      <c r="IP445" s="496"/>
      <c r="IQ445" s="496"/>
      <c r="IR445" s="496"/>
      <c r="IS445" s="496"/>
      <c r="IT445" s="496"/>
      <c r="IU445" s="496"/>
      <c r="IV445" s="496"/>
      <c r="IW445" s="496"/>
    </row>
    <row r="446" customFormat="false" ht="12.75" hidden="false" customHeight="false" outlineLevel="1" collapsed="false">
      <c r="A446" s="477"/>
      <c r="B446" s="503"/>
      <c r="C446" s="503"/>
      <c r="D446" s="503"/>
      <c r="E446" s="503"/>
      <c r="F446" s="503"/>
      <c r="G446" s="503"/>
      <c r="H446" s="503"/>
      <c r="I446" s="503"/>
      <c r="J446" s="503"/>
      <c r="K446" s="503"/>
      <c r="L446" s="503"/>
      <c r="M446" s="503"/>
      <c r="N446" s="503"/>
      <c r="O446" s="503"/>
      <c r="P446" s="503"/>
      <c r="Q446" s="503"/>
      <c r="R446" s="503"/>
      <c r="S446" s="503"/>
      <c r="T446" s="503"/>
      <c r="U446" s="503"/>
      <c r="V446" s="496"/>
      <c r="W446" s="496"/>
      <c r="X446" s="496"/>
      <c r="Y446" s="496"/>
      <c r="Z446" s="496"/>
      <c r="AA446" s="496"/>
      <c r="AB446" s="496"/>
      <c r="AC446" s="496"/>
      <c r="AD446" s="496"/>
      <c r="AE446" s="496"/>
      <c r="AF446" s="496"/>
      <c r="AG446" s="496"/>
      <c r="AH446" s="496"/>
      <c r="AI446" s="496"/>
      <c r="AJ446" s="496"/>
      <c r="AK446" s="496"/>
      <c r="AL446" s="496"/>
      <c r="AM446" s="496"/>
      <c r="AN446" s="496"/>
      <c r="AO446" s="496"/>
      <c r="AP446" s="496"/>
      <c r="AQ446" s="496"/>
      <c r="AR446" s="496"/>
      <c r="AS446" s="496"/>
      <c r="AT446" s="496"/>
      <c r="AU446" s="496"/>
      <c r="AV446" s="496"/>
      <c r="AW446" s="496"/>
      <c r="AX446" s="496"/>
      <c r="AY446" s="496"/>
      <c r="AZ446" s="496"/>
      <c r="BA446" s="496"/>
      <c r="BB446" s="496"/>
      <c r="BC446" s="496"/>
      <c r="BD446" s="496"/>
      <c r="BE446" s="496"/>
      <c r="BF446" s="496"/>
      <c r="BG446" s="496"/>
      <c r="BH446" s="496"/>
      <c r="BI446" s="496"/>
      <c r="BJ446" s="496"/>
      <c r="BK446" s="496"/>
      <c r="BL446" s="496"/>
      <c r="BM446" s="496"/>
      <c r="BN446" s="496"/>
      <c r="BO446" s="496"/>
      <c r="BP446" s="496"/>
      <c r="BQ446" s="496"/>
      <c r="BR446" s="496"/>
      <c r="BS446" s="496"/>
      <c r="BT446" s="496"/>
      <c r="BU446" s="496"/>
      <c r="BV446" s="496"/>
      <c r="BW446" s="496"/>
      <c r="BX446" s="496"/>
      <c r="BY446" s="496"/>
      <c r="BZ446" s="496"/>
      <c r="CA446" s="496"/>
      <c r="CB446" s="496"/>
      <c r="CC446" s="496"/>
      <c r="CD446" s="496"/>
      <c r="CE446" s="496"/>
      <c r="CF446" s="496"/>
      <c r="CG446" s="496"/>
      <c r="CH446" s="496"/>
      <c r="CI446" s="496"/>
      <c r="CJ446" s="496"/>
      <c r="CK446" s="496"/>
      <c r="CL446" s="496"/>
      <c r="CM446" s="496"/>
      <c r="CN446" s="496"/>
      <c r="CO446" s="496"/>
      <c r="CP446" s="496"/>
      <c r="CQ446" s="496"/>
      <c r="CR446" s="496"/>
      <c r="CS446" s="496"/>
      <c r="CT446" s="496"/>
      <c r="CU446" s="496"/>
      <c r="CV446" s="496"/>
      <c r="CW446" s="496"/>
      <c r="CX446" s="496"/>
      <c r="CY446" s="496"/>
      <c r="CZ446" s="496"/>
      <c r="DA446" s="496"/>
      <c r="DB446" s="496"/>
      <c r="DC446" s="496"/>
      <c r="DD446" s="496"/>
      <c r="DE446" s="496"/>
      <c r="DF446" s="496"/>
      <c r="DG446" s="496"/>
      <c r="DH446" s="496"/>
      <c r="DI446" s="496"/>
      <c r="DJ446" s="496"/>
      <c r="DK446" s="496"/>
      <c r="DL446" s="496"/>
      <c r="DM446" s="496"/>
      <c r="DN446" s="496"/>
      <c r="DO446" s="496"/>
      <c r="DP446" s="496"/>
      <c r="DQ446" s="496"/>
      <c r="DR446" s="496"/>
      <c r="DS446" s="496"/>
      <c r="DT446" s="496"/>
      <c r="DU446" s="496"/>
      <c r="DV446" s="496"/>
      <c r="DW446" s="496"/>
      <c r="DX446" s="496"/>
      <c r="DY446" s="496"/>
      <c r="DZ446" s="496"/>
      <c r="EA446" s="496"/>
      <c r="EB446" s="496"/>
      <c r="EC446" s="496"/>
      <c r="ED446" s="496"/>
      <c r="EE446" s="496"/>
      <c r="EF446" s="496"/>
      <c r="EG446" s="496"/>
      <c r="EH446" s="496"/>
      <c r="EI446" s="496"/>
      <c r="EJ446" s="496"/>
      <c r="EK446" s="496"/>
      <c r="EL446" s="496"/>
      <c r="EM446" s="496"/>
      <c r="EN446" s="496"/>
      <c r="EO446" s="496"/>
      <c r="EP446" s="496"/>
      <c r="EQ446" s="496"/>
      <c r="ER446" s="496"/>
      <c r="ES446" s="496"/>
      <c r="ET446" s="496"/>
      <c r="EU446" s="496"/>
      <c r="EV446" s="496"/>
      <c r="EW446" s="496"/>
      <c r="EX446" s="496"/>
      <c r="EY446" s="496"/>
      <c r="EZ446" s="496"/>
      <c r="FA446" s="496"/>
      <c r="FB446" s="496"/>
      <c r="FC446" s="496"/>
      <c r="FD446" s="496"/>
      <c r="FE446" s="496"/>
      <c r="FF446" s="496"/>
      <c r="FG446" s="496"/>
      <c r="FH446" s="496"/>
      <c r="FI446" s="496"/>
      <c r="FJ446" s="496"/>
      <c r="FK446" s="496"/>
      <c r="FL446" s="496"/>
      <c r="FM446" s="496"/>
      <c r="FN446" s="496"/>
      <c r="FO446" s="496"/>
      <c r="FP446" s="496"/>
      <c r="FQ446" s="496"/>
      <c r="FR446" s="496"/>
      <c r="FS446" s="496"/>
      <c r="FT446" s="496"/>
      <c r="FU446" s="496"/>
      <c r="FV446" s="496"/>
      <c r="FW446" s="496"/>
      <c r="FX446" s="496"/>
      <c r="FY446" s="496"/>
      <c r="FZ446" s="496"/>
      <c r="GA446" s="496"/>
      <c r="GB446" s="496"/>
      <c r="GC446" s="496"/>
      <c r="GD446" s="496"/>
      <c r="GE446" s="496"/>
      <c r="GF446" s="496"/>
      <c r="GG446" s="496"/>
      <c r="GH446" s="496"/>
      <c r="GI446" s="496"/>
      <c r="GJ446" s="496"/>
      <c r="GK446" s="496"/>
      <c r="GL446" s="496"/>
      <c r="GM446" s="496"/>
      <c r="GN446" s="496"/>
      <c r="GO446" s="496"/>
      <c r="GP446" s="496"/>
      <c r="GQ446" s="496"/>
      <c r="GR446" s="496"/>
      <c r="GS446" s="496"/>
      <c r="GT446" s="496"/>
      <c r="GU446" s="496"/>
      <c r="GV446" s="496"/>
      <c r="GW446" s="496"/>
      <c r="GX446" s="496"/>
      <c r="GY446" s="496"/>
      <c r="GZ446" s="496"/>
      <c r="HA446" s="496"/>
      <c r="HB446" s="496"/>
      <c r="HC446" s="496"/>
      <c r="HD446" s="496"/>
      <c r="HE446" s="496"/>
      <c r="HF446" s="496"/>
      <c r="HG446" s="496"/>
      <c r="HH446" s="496"/>
      <c r="HI446" s="496"/>
      <c r="HJ446" s="496"/>
      <c r="HK446" s="496"/>
      <c r="HL446" s="496"/>
      <c r="HM446" s="496"/>
      <c r="HN446" s="496"/>
      <c r="HO446" s="496"/>
      <c r="HP446" s="496"/>
      <c r="HQ446" s="496"/>
      <c r="HR446" s="496"/>
      <c r="HS446" s="496"/>
      <c r="HT446" s="496"/>
      <c r="HU446" s="496"/>
      <c r="HV446" s="496"/>
      <c r="HW446" s="496"/>
      <c r="HX446" s="496"/>
      <c r="HY446" s="496"/>
      <c r="HZ446" s="496"/>
      <c r="IA446" s="496"/>
      <c r="IB446" s="496"/>
      <c r="IC446" s="496"/>
      <c r="ID446" s="496"/>
      <c r="IE446" s="496"/>
      <c r="IF446" s="496"/>
      <c r="IG446" s="496"/>
      <c r="IH446" s="496"/>
      <c r="II446" s="496"/>
      <c r="IJ446" s="496"/>
      <c r="IK446" s="496"/>
      <c r="IL446" s="496"/>
      <c r="IM446" s="496"/>
      <c r="IN446" s="496"/>
      <c r="IO446" s="496"/>
      <c r="IP446" s="496"/>
      <c r="IQ446" s="496"/>
      <c r="IR446" s="496"/>
      <c r="IS446" s="496"/>
      <c r="IT446" s="496"/>
      <c r="IU446" s="496"/>
      <c r="IV446" s="496"/>
      <c r="IW446" s="496"/>
    </row>
    <row r="447" customFormat="false" ht="12.75" hidden="false" customHeight="false" outlineLevel="1" collapsed="false">
      <c r="A447" s="477"/>
      <c r="B447" s="503"/>
      <c r="C447" s="503"/>
      <c r="D447" s="503"/>
      <c r="E447" s="503"/>
      <c r="F447" s="503"/>
      <c r="G447" s="503"/>
      <c r="H447" s="503"/>
      <c r="I447" s="503"/>
      <c r="J447" s="503"/>
      <c r="K447" s="503"/>
      <c r="L447" s="503"/>
      <c r="M447" s="503"/>
      <c r="N447" s="503"/>
      <c r="O447" s="503"/>
      <c r="P447" s="503"/>
      <c r="Q447" s="503"/>
      <c r="R447" s="503"/>
      <c r="S447" s="503"/>
      <c r="T447" s="503"/>
      <c r="U447" s="503"/>
      <c r="V447" s="496"/>
      <c r="W447" s="496"/>
      <c r="X447" s="496"/>
      <c r="Y447" s="496"/>
      <c r="Z447" s="496"/>
      <c r="AA447" s="496"/>
      <c r="AB447" s="496"/>
      <c r="AC447" s="496"/>
      <c r="AD447" s="496"/>
      <c r="AE447" s="496"/>
      <c r="AF447" s="496"/>
      <c r="AG447" s="496"/>
      <c r="AH447" s="496"/>
      <c r="AI447" s="496"/>
      <c r="AJ447" s="496"/>
      <c r="AK447" s="496"/>
      <c r="AL447" s="496"/>
      <c r="AM447" s="496"/>
      <c r="AN447" s="496"/>
      <c r="AO447" s="496"/>
      <c r="AP447" s="496"/>
      <c r="AQ447" s="496"/>
      <c r="AR447" s="496"/>
      <c r="AS447" s="496"/>
      <c r="AT447" s="496"/>
      <c r="AU447" s="496"/>
      <c r="AV447" s="496"/>
      <c r="AW447" s="496"/>
      <c r="AX447" s="496"/>
      <c r="AY447" s="496"/>
      <c r="AZ447" s="496"/>
      <c r="BA447" s="496"/>
      <c r="BB447" s="496"/>
      <c r="BC447" s="496"/>
      <c r="BD447" s="496"/>
      <c r="BE447" s="496"/>
      <c r="BF447" s="496"/>
      <c r="BG447" s="496"/>
      <c r="BH447" s="496"/>
      <c r="BI447" s="496"/>
      <c r="BJ447" s="496"/>
      <c r="BK447" s="496"/>
      <c r="BL447" s="496"/>
      <c r="BM447" s="496"/>
      <c r="BN447" s="496"/>
      <c r="BO447" s="496"/>
      <c r="BP447" s="496"/>
      <c r="BQ447" s="496"/>
      <c r="BR447" s="496"/>
      <c r="BS447" s="496"/>
      <c r="BT447" s="496"/>
      <c r="BU447" s="496"/>
      <c r="BV447" s="496"/>
      <c r="BW447" s="496"/>
      <c r="BX447" s="496"/>
      <c r="BY447" s="496"/>
      <c r="BZ447" s="496"/>
      <c r="CA447" s="496"/>
      <c r="CB447" s="496"/>
      <c r="CC447" s="496"/>
      <c r="CD447" s="496"/>
      <c r="CE447" s="496"/>
      <c r="CF447" s="496"/>
      <c r="CG447" s="496"/>
      <c r="CH447" s="496"/>
      <c r="CI447" s="496"/>
      <c r="CJ447" s="496"/>
      <c r="CK447" s="496"/>
      <c r="CL447" s="496"/>
      <c r="CM447" s="496"/>
      <c r="CN447" s="496"/>
      <c r="CO447" s="496"/>
      <c r="CP447" s="496"/>
      <c r="CQ447" s="496"/>
      <c r="CR447" s="496"/>
      <c r="CS447" s="496"/>
      <c r="CT447" s="496"/>
      <c r="CU447" s="496"/>
      <c r="CV447" s="496"/>
      <c r="CW447" s="496"/>
      <c r="CX447" s="496"/>
      <c r="CY447" s="496"/>
      <c r="CZ447" s="496"/>
      <c r="DA447" s="496"/>
      <c r="DB447" s="496"/>
      <c r="DC447" s="496"/>
      <c r="DD447" s="496"/>
      <c r="DE447" s="496"/>
      <c r="DF447" s="496"/>
      <c r="DG447" s="496"/>
      <c r="DH447" s="496"/>
      <c r="DI447" s="496"/>
      <c r="DJ447" s="496"/>
      <c r="DK447" s="496"/>
      <c r="DL447" s="496"/>
      <c r="DM447" s="496"/>
      <c r="DN447" s="496"/>
      <c r="DO447" s="496"/>
      <c r="DP447" s="496"/>
      <c r="DQ447" s="496"/>
      <c r="DR447" s="496"/>
      <c r="DS447" s="496"/>
      <c r="DT447" s="496"/>
      <c r="DU447" s="496"/>
      <c r="DV447" s="496"/>
      <c r="DW447" s="496"/>
      <c r="DX447" s="496"/>
      <c r="DY447" s="496"/>
      <c r="DZ447" s="496"/>
      <c r="EA447" s="496"/>
      <c r="EB447" s="496"/>
      <c r="EC447" s="496"/>
      <c r="ED447" s="496"/>
      <c r="EE447" s="496"/>
      <c r="EF447" s="496"/>
      <c r="EG447" s="496"/>
      <c r="EH447" s="496"/>
      <c r="EI447" s="496"/>
      <c r="EJ447" s="496"/>
      <c r="EK447" s="496"/>
      <c r="EL447" s="496"/>
      <c r="EM447" s="496"/>
      <c r="EN447" s="496"/>
      <c r="EO447" s="496"/>
      <c r="EP447" s="496"/>
      <c r="EQ447" s="496"/>
      <c r="ER447" s="496"/>
      <c r="ES447" s="496"/>
      <c r="ET447" s="496"/>
      <c r="EU447" s="496"/>
      <c r="EV447" s="496"/>
      <c r="EW447" s="496"/>
      <c r="EX447" s="496"/>
      <c r="EY447" s="496"/>
      <c r="EZ447" s="496"/>
      <c r="FA447" s="496"/>
      <c r="FB447" s="496"/>
      <c r="FC447" s="496"/>
      <c r="FD447" s="496"/>
      <c r="FE447" s="496"/>
      <c r="FF447" s="496"/>
      <c r="FG447" s="496"/>
      <c r="FH447" s="496"/>
      <c r="FI447" s="496"/>
      <c r="FJ447" s="496"/>
      <c r="FK447" s="496"/>
      <c r="FL447" s="496"/>
      <c r="FM447" s="496"/>
      <c r="FN447" s="496"/>
      <c r="FO447" s="496"/>
      <c r="FP447" s="496"/>
      <c r="FQ447" s="496"/>
      <c r="FR447" s="496"/>
      <c r="FS447" s="496"/>
      <c r="FT447" s="496"/>
      <c r="FU447" s="496"/>
      <c r="FV447" s="496"/>
      <c r="FW447" s="496"/>
      <c r="FX447" s="496"/>
      <c r="FY447" s="496"/>
      <c r="FZ447" s="496"/>
      <c r="GA447" s="496"/>
      <c r="GB447" s="496"/>
      <c r="GC447" s="496"/>
      <c r="GD447" s="496"/>
      <c r="GE447" s="496"/>
      <c r="GF447" s="496"/>
      <c r="GG447" s="496"/>
      <c r="GH447" s="496"/>
      <c r="GI447" s="496"/>
      <c r="GJ447" s="496"/>
      <c r="GK447" s="496"/>
      <c r="GL447" s="496"/>
      <c r="GM447" s="496"/>
      <c r="GN447" s="496"/>
      <c r="GO447" s="496"/>
      <c r="GP447" s="496"/>
      <c r="GQ447" s="496"/>
      <c r="GR447" s="496"/>
      <c r="GS447" s="496"/>
      <c r="GT447" s="496"/>
      <c r="GU447" s="496"/>
      <c r="GV447" s="496"/>
      <c r="GW447" s="496"/>
      <c r="GX447" s="496"/>
      <c r="GY447" s="496"/>
      <c r="GZ447" s="496"/>
      <c r="HA447" s="496"/>
      <c r="HB447" s="496"/>
      <c r="HC447" s="496"/>
      <c r="HD447" s="496"/>
      <c r="HE447" s="496"/>
      <c r="HF447" s="496"/>
      <c r="HG447" s="496"/>
      <c r="HH447" s="496"/>
      <c r="HI447" s="496"/>
      <c r="HJ447" s="496"/>
      <c r="HK447" s="496"/>
      <c r="HL447" s="496"/>
      <c r="HM447" s="496"/>
      <c r="HN447" s="496"/>
      <c r="HO447" s="496"/>
      <c r="HP447" s="496"/>
      <c r="HQ447" s="496"/>
      <c r="HR447" s="496"/>
      <c r="HS447" s="496"/>
      <c r="HT447" s="496"/>
      <c r="HU447" s="496"/>
      <c r="HV447" s="496"/>
      <c r="HW447" s="496"/>
      <c r="HX447" s="496"/>
      <c r="HY447" s="496"/>
      <c r="HZ447" s="496"/>
      <c r="IA447" s="496"/>
      <c r="IB447" s="496"/>
      <c r="IC447" s="496"/>
      <c r="ID447" s="496"/>
      <c r="IE447" s="496"/>
      <c r="IF447" s="496"/>
      <c r="IG447" s="496"/>
      <c r="IH447" s="496"/>
      <c r="II447" s="496"/>
      <c r="IJ447" s="496"/>
      <c r="IK447" s="496"/>
      <c r="IL447" s="496"/>
      <c r="IM447" s="496"/>
      <c r="IN447" s="496"/>
      <c r="IO447" s="496"/>
      <c r="IP447" s="496"/>
      <c r="IQ447" s="496"/>
      <c r="IR447" s="496"/>
      <c r="IS447" s="496"/>
      <c r="IT447" s="496"/>
      <c r="IU447" s="496"/>
      <c r="IV447" s="496"/>
      <c r="IW447" s="496"/>
    </row>
    <row r="448" customFormat="false" ht="12.75" hidden="false" customHeight="false" outlineLevel="1" collapsed="false">
      <c r="A448" s="477"/>
      <c r="B448" s="503"/>
      <c r="C448" s="503"/>
      <c r="D448" s="503"/>
      <c r="E448" s="503"/>
      <c r="F448" s="503"/>
      <c r="G448" s="503"/>
      <c r="H448" s="503"/>
      <c r="I448" s="503"/>
      <c r="J448" s="503"/>
      <c r="K448" s="503"/>
      <c r="L448" s="503"/>
      <c r="M448" s="503"/>
      <c r="N448" s="503"/>
      <c r="O448" s="503"/>
      <c r="P448" s="503"/>
      <c r="Q448" s="503"/>
      <c r="R448" s="503"/>
      <c r="S448" s="503"/>
      <c r="T448" s="503"/>
      <c r="U448" s="503"/>
      <c r="V448" s="496"/>
      <c r="W448" s="496"/>
      <c r="X448" s="496"/>
      <c r="Y448" s="496"/>
      <c r="Z448" s="496"/>
      <c r="AA448" s="496"/>
      <c r="AB448" s="496"/>
      <c r="AC448" s="496"/>
      <c r="AD448" s="496"/>
      <c r="AE448" s="496"/>
      <c r="AF448" s="496"/>
      <c r="AG448" s="496"/>
      <c r="AH448" s="496"/>
      <c r="AI448" s="496"/>
      <c r="AJ448" s="496"/>
      <c r="AK448" s="496"/>
      <c r="AL448" s="496"/>
      <c r="AM448" s="496"/>
      <c r="AN448" s="496"/>
      <c r="AO448" s="496"/>
      <c r="AP448" s="496"/>
      <c r="AQ448" s="496"/>
      <c r="AR448" s="496"/>
      <c r="AS448" s="496"/>
      <c r="AT448" s="496"/>
      <c r="AU448" s="496"/>
      <c r="AV448" s="496"/>
      <c r="AW448" s="496"/>
      <c r="AX448" s="496"/>
      <c r="AY448" s="496"/>
      <c r="AZ448" s="496"/>
      <c r="BA448" s="496"/>
      <c r="BB448" s="496"/>
      <c r="BC448" s="496"/>
      <c r="BD448" s="496"/>
      <c r="BE448" s="496"/>
      <c r="BF448" s="496"/>
      <c r="BG448" s="496"/>
      <c r="BH448" s="496"/>
      <c r="BI448" s="496"/>
      <c r="BJ448" s="496"/>
      <c r="BK448" s="496"/>
      <c r="BL448" s="496"/>
      <c r="BM448" s="496"/>
      <c r="BN448" s="496"/>
      <c r="BO448" s="496"/>
      <c r="BP448" s="496"/>
      <c r="BQ448" s="496"/>
      <c r="BR448" s="496"/>
      <c r="BS448" s="496"/>
      <c r="BT448" s="496"/>
      <c r="BU448" s="496"/>
      <c r="BV448" s="496"/>
      <c r="BW448" s="496"/>
      <c r="BX448" s="496"/>
      <c r="BY448" s="496"/>
      <c r="BZ448" s="496"/>
      <c r="CA448" s="496"/>
      <c r="CB448" s="496"/>
      <c r="CC448" s="496"/>
      <c r="CD448" s="496"/>
      <c r="CE448" s="496"/>
      <c r="CF448" s="496"/>
      <c r="CG448" s="496"/>
      <c r="CH448" s="496"/>
      <c r="CI448" s="496"/>
      <c r="CJ448" s="496"/>
      <c r="CK448" s="496"/>
      <c r="CL448" s="496"/>
      <c r="CM448" s="496"/>
      <c r="CN448" s="496"/>
      <c r="CO448" s="496"/>
      <c r="CP448" s="496"/>
      <c r="CQ448" s="496"/>
      <c r="CR448" s="496"/>
      <c r="CS448" s="496"/>
      <c r="CT448" s="496"/>
      <c r="CU448" s="496"/>
      <c r="CV448" s="496"/>
      <c r="CW448" s="496"/>
      <c r="CX448" s="496"/>
      <c r="CY448" s="496"/>
      <c r="CZ448" s="496"/>
      <c r="DA448" s="496"/>
      <c r="DB448" s="496"/>
      <c r="DC448" s="496"/>
      <c r="DD448" s="496"/>
      <c r="DE448" s="496"/>
      <c r="DF448" s="496"/>
      <c r="DG448" s="496"/>
      <c r="DH448" s="496"/>
      <c r="DI448" s="496"/>
      <c r="DJ448" s="496"/>
      <c r="DK448" s="496"/>
      <c r="DL448" s="496"/>
      <c r="DM448" s="496"/>
      <c r="DN448" s="496"/>
      <c r="DO448" s="496"/>
      <c r="DP448" s="496"/>
      <c r="DQ448" s="496"/>
      <c r="DR448" s="496"/>
      <c r="DS448" s="496"/>
      <c r="DT448" s="496"/>
      <c r="DU448" s="496"/>
      <c r="DV448" s="496"/>
      <c r="DW448" s="496"/>
      <c r="DX448" s="496"/>
      <c r="DY448" s="496"/>
      <c r="DZ448" s="496"/>
      <c r="EA448" s="496"/>
      <c r="EB448" s="496"/>
      <c r="EC448" s="496"/>
      <c r="ED448" s="496"/>
      <c r="EE448" s="496"/>
      <c r="EF448" s="496"/>
      <c r="EG448" s="496"/>
      <c r="EH448" s="496"/>
      <c r="EI448" s="496"/>
      <c r="EJ448" s="496"/>
      <c r="EK448" s="496"/>
      <c r="EL448" s="496"/>
      <c r="EM448" s="496"/>
      <c r="EN448" s="496"/>
      <c r="EO448" s="496"/>
      <c r="EP448" s="496"/>
      <c r="EQ448" s="496"/>
      <c r="ER448" s="496"/>
      <c r="ES448" s="496"/>
      <c r="ET448" s="496"/>
      <c r="EU448" s="496"/>
      <c r="EV448" s="496"/>
      <c r="EW448" s="496"/>
      <c r="EX448" s="496"/>
      <c r="EY448" s="496"/>
      <c r="EZ448" s="496"/>
      <c r="FA448" s="496"/>
      <c r="FB448" s="496"/>
      <c r="FC448" s="496"/>
      <c r="FD448" s="496"/>
      <c r="FE448" s="496"/>
      <c r="FF448" s="496"/>
      <c r="FG448" s="496"/>
      <c r="FH448" s="496"/>
      <c r="FI448" s="496"/>
      <c r="FJ448" s="496"/>
      <c r="FK448" s="496"/>
      <c r="FL448" s="496"/>
      <c r="FM448" s="496"/>
      <c r="FN448" s="496"/>
      <c r="FO448" s="496"/>
      <c r="FP448" s="496"/>
      <c r="FQ448" s="496"/>
      <c r="FR448" s="496"/>
      <c r="FS448" s="496"/>
      <c r="FT448" s="496"/>
      <c r="FU448" s="496"/>
      <c r="FV448" s="496"/>
      <c r="FW448" s="496"/>
      <c r="FX448" s="496"/>
      <c r="FY448" s="496"/>
      <c r="FZ448" s="496"/>
      <c r="GA448" s="496"/>
      <c r="GB448" s="496"/>
      <c r="GC448" s="496"/>
      <c r="GD448" s="496"/>
      <c r="GE448" s="496"/>
      <c r="GF448" s="496"/>
      <c r="GG448" s="496"/>
      <c r="GH448" s="496"/>
      <c r="GI448" s="496"/>
      <c r="GJ448" s="496"/>
      <c r="GK448" s="496"/>
      <c r="GL448" s="496"/>
      <c r="GM448" s="496"/>
      <c r="GN448" s="496"/>
      <c r="GO448" s="496"/>
      <c r="GP448" s="496"/>
      <c r="GQ448" s="496"/>
      <c r="GR448" s="496"/>
      <c r="GS448" s="496"/>
      <c r="GT448" s="496"/>
      <c r="GU448" s="496"/>
      <c r="GV448" s="496"/>
      <c r="GW448" s="496"/>
      <c r="GX448" s="496"/>
      <c r="GY448" s="496"/>
      <c r="GZ448" s="496"/>
      <c r="HA448" s="496"/>
      <c r="HB448" s="496"/>
      <c r="HC448" s="496"/>
      <c r="HD448" s="496"/>
      <c r="HE448" s="496"/>
      <c r="HF448" s="496"/>
      <c r="HG448" s="496"/>
      <c r="HH448" s="496"/>
      <c r="HI448" s="496"/>
      <c r="HJ448" s="496"/>
      <c r="HK448" s="496"/>
      <c r="HL448" s="496"/>
      <c r="HM448" s="496"/>
      <c r="HN448" s="496"/>
      <c r="HO448" s="496"/>
      <c r="HP448" s="496"/>
      <c r="HQ448" s="496"/>
      <c r="HR448" s="496"/>
      <c r="HS448" s="496"/>
      <c r="HT448" s="496"/>
      <c r="HU448" s="496"/>
      <c r="HV448" s="496"/>
      <c r="HW448" s="496"/>
      <c r="HX448" s="496"/>
      <c r="HY448" s="496"/>
      <c r="HZ448" s="496"/>
      <c r="IA448" s="496"/>
      <c r="IB448" s="496"/>
      <c r="IC448" s="496"/>
      <c r="ID448" s="496"/>
      <c r="IE448" s="496"/>
      <c r="IF448" s="496"/>
      <c r="IG448" s="496"/>
      <c r="IH448" s="496"/>
      <c r="II448" s="496"/>
      <c r="IJ448" s="496"/>
      <c r="IK448" s="496"/>
      <c r="IL448" s="496"/>
      <c r="IM448" s="496"/>
      <c r="IN448" s="496"/>
      <c r="IO448" s="496"/>
      <c r="IP448" s="496"/>
      <c r="IQ448" s="496"/>
      <c r="IR448" s="496"/>
      <c r="IS448" s="496"/>
      <c r="IT448" s="496"/>
      <c r="IU448" s="496"/>
      <c r="IV448" s="496"/>
      <c r="IW448" s="496"/>
    </row>
    <row r="449" customFormat="false" ht="12.75" hidden="false" customHeight="false" outlineLevel="1" collapsed="false">
      <c r="A449" s="477"/>
      <c r="B449" s="503"/>
      <c r="C449" s="503"/>
      <c r="D449" s="503"/>
      <c r="E449" s="503"/>
      <c r="F449" s="503"/>
      <c r="G449" s="503"/>
      <c r="H449" s="503"/>
      <c r="I449" s="503"/>
      <c r="J449" s="503"/>
      <c r="K449" s="503"/>
      <c r="L449" s="503"/>
      <c r="M449" s="503"/>
      <c r="N449" s="503"/>
      <c r="O449" s="503"/>
      <c r="P449" s="503"/>
      <c r="Q449" s="503"/>
      <c r="R449" s="503"/>
      <c r="S449" s="503"/>
      <c r="T449" s="503"/>
      <c r="U449" s="503"/>
      <c r="V449" s="496"/>
      <c r="W449" s="496"/>
      <c r="X449" s="496"/>
      <c r="Y449" s="496"/>
      <c r="Z449" s="496"/>
      <c r="AA449" s="496"/>
      <c r="AB449" s="496"/>
      <c r="AC449" s="496"/>
      <c r="AD449" s="496"/>
      <c r="AE449" s="496"/>
      <c r="AF449" s="496"/>
      <c r="AG449" s="496"/>
      <c r="AH449" s="496"/>
      <c r="AI449" s="496"/>
      <c r="AJ449" s="496"/>
      <c r="AK449" s="496"/>
      <c r="AL449" s="496"/>
      <c r="AM449" s="496"/>
      <c r="AN449" s="496"/>
      <c r="AO449" s="496"/>
      <c r="AP449" s="496"/>
      <c r="AQ449" s="496"/>
      <c r="AR449" s="496"/>
      <c r="AS449" s="496"/>
      <c r="AT449" s="496"/>
      <c r="AU449" s="496"/>
      <c r="AV449" s="496"/>
      <c r="AW449" s="496"/>
      <c r="AX449" s="496"/>
      <c r="AY449" s="496"/>
      <c r="AZ449" s="496"/>
      <c r="BA449" s="496"/>
      <c r="BB449" s="496"/>
      <c r="BC449" s="496"/>
      <c r="BD449" s="496"/>
      <c r="BE449" s="496"/>
      <c r="BF449" s="496"/>
      <c r="BG449" s="496"/>
      <c r="BH449" s="496"/>
      <c r="BI449" s="496"/>
      <c r="BJ449" s="496"/>
      <c r="BK449" s="496"/>
      <c r="BL449" s="496"/>
      <c r="BM449" s="496"/>
      <c r="BN449" s="496"/>
      <c r="BO449" s="496"/>
      <c r="BP449" s="496"/>
      <c r="BQ449" s="496"/>
      <c r="BR449" s="496"/>
      <c r="BS449" s="496"/>
      <c r="BT449" s="496"/>
      <c r="BU449" s="496"/>
      <c r="BV449" s="496"/>
      <c r="BW449" s="496"/>
      <c r="BX449" s="496"/>
      <c r="BY449" s="496"/>
      <c r="BZ449" s="496"/>
      <c r="CA449" s="496"/>
      <c r="CB449" s="496"/>
      <c r="CC449" s="496"/>
      <c r="CD449" s="496"/>
      <c r="CE449" s="496"/>
      <c r="CF449" s="496"/>
      <c r="CG449" s="496"/>
      <c r="CH449" s="496"/>
      <c r="CI449" s="496"/>
      <c r="CJ449" s="496"/>
      <c r="CK449" s="496"/>
      <c r="CL449" s="496"/>
      <c r="CM449" s="496"/>
      <c r="CN449" s="496"/>
      <c r="CO449" s="496"/>
      <c r="CP449" s="496"/>
      <c r="CQ449" s="496"/>
      <c r="CR449" s="496"/>
      <c r="CS449" s="496"/>
      <c r="CT449" s="496"/>
      <c r="CU449" s="496"/>
      <c r="CV449" s="496"/>
      <c r="CW449" s="496"/>
      <c r="CX449" s="496"/>
      <c r="CY449" s="496"/>
      <c r="CZ449" s="496"/>
      <c r="DA449" s="496"/>
      <c r="DB449" s="496"/>
      <c r="DC449" s="496"/>
      <c r="DD449" s="496"/>
      <c r="DE449" s="496"/>
      <c r="DF449" s="496"/>
      <c r="DG449" s="496"/>
      <c r="DH449" s="496"/>
      <c r="DI449" s="496"/>
      <c r="DJ449" s="496"/>
      <c r="DK449" s="496"/>
      <c r="DL449" s="496"/>
      <c r="DM449" s="496"/>
      <c r="DN449" s="496"/>
      <c r="DO449" s="496"/>
      <c r="DP449" s="496"/>
      <c r="DQ449" s="496"/>
      <c r="DR449" s="496"/>
      <c r="DS449" s="496"/>
      <c r="DT449" s="496"/>
      <c r="DU449" s="496"/>
      <c r="DV449" s="496"/>
      <c r="DW449" s="496"/>
      <c r="DX449" s="496"/>
      <c r="DY449" s="496"/>
      <c r="DZ449" s="496"/>
      <c r="EA449" s="496"/>
      <c r="EB449" s="496"/>
      <c r="EC449" s="496"/>
      <c r="ED449" s="496"/>
      <c r="EE449" s="496"/>
      <c r="EF449" s="496"/>
      <c r="EG449" s="496"/>
      <c r="EH449" s="496"/>
      <c r="EI449" s="496"/>
      <c r="EJ449" s="496"/>
      <c r="EK449" s="496"/>
      <c r="EL449" s="496"/>
      <c r="EM449" s="496"/>
      <c r="EN449" s="496"/>
      <c r="EO449" s="496"/>
      <c r="EP449" s="496"/>
      <c r="EQ449" s="496"/>
      <c r="ER449" s="496"/>
      <c r="ES449" s="496"/>
      <c r="ET449" s="496"/>
      <c r="EU449" s="496"/>
      <c r="EV449" s="496"/>
      <c r="EW449" s="496"/>
      <c r="EX449" s="496"/>
      <c r="EY449" s="496"/>
      <c r="EZ449" s="496"/>
      <c r="FA449" s="496"/>
      <c r="FB449" s="496"/>
      <c r="FC449" s="496"/>
      <c r="FD449" s="496"/>
      <c r="FE449" s="496"/>
      <c r="FF449" s="496"/>
      <c r="FG449" s="496"/>
      <c r="FH449" s="496"/>
      <c r="FI449" s="496"/>
      <c r="FJ449" s="496"/>
      <c r="FK449" s="496"/>
      <c r="FL449" s="496"/>
      <c r="FM449" s="496"/>
      <c r="FN449" s="496"/>
      <c r="FO449" s="496"/>
      <c r="FP449" s="496"/>
      <c r="FQ449" s="496"/>
      <c r="FR449" s="496"/>
      <c r="FS449" s="496"/>
      <c r="FT449" s="496"/>
      <c r="FU449" s="496"/>
      <c r="FV449" s="496"/>
      <c r="FW449" s="496"/>
      <c r="FX449" s="496"/>
      <c r="FY449" s="496"/>
      <c r="FZ449" s="496"/>
      <c r="GA449" s="496"/>
      <c r="GB449" s="496"/>
      <c r="GC449" s="496"/>
      <c r="GD449" s="496"/>
      <c r="GE449" s="496"/>
      <c r="GF449" s="496"/>
      <c r="GG449" s="496"/>
      <c r="GH449" s="496"/>
      <c r="GI449" s="496"/>
      <c r="GJ449" s="496"/>
      <c r="GK449" s="496"/>
      <c r="GL449" s="496"/>
      <c r="GM449" s="496"/>
      <c r="GN449" s="496"/>
      <c r="GO449" s="496"/>
      <c r="GP449" s="496"/>
      <c r="GQ449" s="496"/>
      <c r="GR449" s="496"/>
      <c r="GS449" s="496"/>
      <c r="GT449" s="496"/>
      <c r="GU449" s="496"/>
      <c r="GV449" s="496"/>
      <c r="GW449" s="496"/>
      <c r="GX449" s="496"/>
      <c r="GY449" s="496"/>
      <c r="GZ449" s="496"/>
      <c r="HA449" s="496"/>
      <c r="HB449" s="496"/>
      <c r="HC449" s="496"/>
      <c r="HD449" s="496"/>
      <c r="HE449" s="496"/>
      <c r="HF449" s="496"/>
      <c r="HG449" s="496"/>
      <c r="HH449" s="496"/>
      <c r="HI449" s="496"/>
      <c r="HJ449" s="496"/>
      <c r="HK449" s="496"/>
      <c r="HL449" s="496"/>
      <c r="HM449" s="496"/>
      <c r="HN449" s="496"/>
      <c r="HO449" s="496"/>
      <c r="HP449" s="496"/>
      <c r="HQ449" s="496"/>
      <c r="HR449" s="496"/>
      <c r="HS449" s="496"/>
      <c r="HT449" s="496"/>
      <c r="HU449" s="496"/>
      <c r="HV449" s="496"/>
      <c r="HW449" s="496"/>
      <c r="HX449" s="496"/>
      <c r="HY449" s="496"/>
      <c r="HZ449" s="496"/>
      <c r="IA449" s="496"/>
      <c r="IB449" s="496"/>
      <c r="IC449" s="496"/>
      <c r="ID449" s="496"/>
      <c r="IE449" s="496"/>
      <c r="IF449" s="496"/>
      <c r="IG449" s="496"/>
      <c r="IH449" s="496"/>
      <c r="II449" s="496"/>
      <c r="IJ449" s="496"/>
      <c r="IK449" s="496"/>
      <c r="IL449" s="496"/>
      <c r="IM449" s="496"/>
      <c r="IN449" s="496"/>
      <c r="IO449" s="496"/>
      <c r="IP449" s="496"/>
      <c r="IQ449" s="496"/>
      <c r="IR449" s="496"/>
      <c r="IS449" s="496"/>
      <c r="IT449" s="496"/>
      <c r="IU449" s="496"/>
      <c r="IV449" s="496"/>
      <c r="IW449" s="496"/>
    </row>
    <row r="450" customFormat="false" ht="12.75" hidden="false" customHeight="false" outlineLevel="1" collapsed="false">
      <c r="A450" s="383"/>
      <c r="B450" s="503"/>
      <c r="C450" s="503"/>
      <c r="D450" s="503"/>
      <c r="E450" s="503"/>
      <c r="F450" s="503"/>
      <c r="G450" s="503"/>
      <c r="H450" s="503"/>
      <c r="I450" s="503"/>
      <c r="J450" s="503"/>
      <c r="K450" s="503"/>
      <c r="L450" s="503"/>
      <c r="M450" s="503"/>
      <c r="N450" s="503"/>
      <c r="O450" s="503"/>
      <c r="P450" s="503"/>
      <c r="Q450" s="503"/>
      <c r="R450" s="503"/>
      <c r="S450" s="503"/>
      <c r="T450" s="503"/>
      <c r="U450" s="503"/>
      <c r="V450" s="496"/>
      <c r="W450" s="496"/>
      <c r="X450" s="496"/>
      <c r="Y450" s="496"/>
      <c r="Z450" s="496"/>
      <c r="AA450" s="496"/>
      <c r="AB450" s="496"/>
      <c r="AC450" s="496"/>
      <c r="AD450" s="496"/>
      <c r="AE450" s="496"/>
      <c r="AF450" s="496"/>
      <c r="AG450" s="496"/>
      <c r="AH450" s="496"/>
      <c r="AI450" s="496"/>
      <c r="AJ450" s="496"/>
      <c r="AK450" s="496"/>
      <c r="AL450" s="496"/>
      <c r="AM450" s="496"/>
      <c r="AN450" s="496"/>
      <c r="AO450" s="496"/>
      <c r="AP450" s="496"/>
      <c r="AQ450" s="496"/>
      <c r="AR450" s="496"/>
      <c r="AS450" s="496"/>
      <c r="AT450" s="496"/>
      <c r="AU450" s="496"/>
      <c r="AV450" s="496"/>
      <c r="AW450" s="496"/>
      <c r="AX450" s="496"/>
      <c r="AY450" s="496"/>
      <c r="AZ450" s="496"/>
      <c r="BA450" s="496"/>
      <c r="BB450" s="496"/>
      <c r="BC450" s="496"/>
      <c r="BD450" s="496"/>
      <c r="BE450" s="496"/>
      <c r="BF450" s="496"/>
      <c r="BG450" s="496"/>
      <c r="BH450" s="496"/>
      <c r="BI450" s="496"/>
      <c r="BJ450" s="496"/>
      <c r="BK450" s="496"/>
      <c r="BL450" s="496"/>
      <c r="BM450" s="496"/>
      <c r="BN450" s="496"/>
      <c r="BO450" s="496"/>
      <c r="BP450" s="496"/>
      <c r="BQ450" s="496"/>
      <c r="BR450" s="496"/>
      <c r="BS450" s="496"/>
      <c r="BT450" s="496"/>
      <c r="BU450" s="496"/>
      <c r="BV450" s="496"/>
      <c r="BW450" s="496"/>
      <c r="BX450" s="496"/>
      <c r="BY450" s="496"/>
      <c r="BZ450" s="496"/>
      <c r="CA450" s="496"/>
      <c r="CB450" s="496"/>
      <c r="CC450" s="496"/>
      <c r="CD450" s="496"/>
      <c r="CE450" s="496"/>
      <c r="CF450" s="496"/>
      <c r="CG450" s="496"/>
      <c r="CH450" s="496"/>
      <c r="CI450" s="496"/>
      <c r="CJ450" s="496"/>
      <c r="CK450" s="496"/>
      <c r="CL450" s="496"/>
      <c r="CM450" s="496"/>
      <c r="CN450" s="496"/>
      <c r="CO450" s="496"/>
      <c r="CP450" s="496"/>
      <c r="CQ450" s="496"/>
      <c r="CR450" s="496"/>
      <c r="CS450" s="496"/>
      <c r="CT450" s="496"/>
      <c r="CU450" s="496"/>
      <c r="CV450" s="496"/>
      <c r="CW450" s="496"/>
      <c r="CX450" s="496"/>
      <c r="CY450" s="496"/>
      <c r="CZ450" s="496"/>
      <c r="DA450" s="496"/>
      <c r="DB450" s="496"/>
      <c r="DC450" s="496"/>
      <c r="DD450" s="496"/>
      <c r="DE450" s="496"/>
      <c r="DF450" s="496"/>
      <c r="DG450" s="496"/>
      <c r="DH450" s="496"/>
      <c r="DI450" s="496"/>
      <c r="DJ450" s="496"/>
      <c r="DK450" s="496"/>
      <c r="DL450" s="496"/>
      <c r="DM450" s="496"/>
      <c r="DN450" s="496"/>
      <c r="DO450" s="496"/>
      <c r="DP450" s="496"/>
      <c r="DQ450" s="496"/>
      <c r="DR450" s="496"/>
      <c r="DS450" s="496"/>
      <c r="DT450" s="496"/>
      <c r="DU450" s="496"/>
      <c r="DV450" s="496"/>
      <c r="DW450" s="496"/>
      <c r="DX450" s="496"/>
      <c r="DY450" s="496"/>
      <c r="DZ450" s="496"/>
      <c r="EA450" s="496"/>
      <c r="EB450" s="496"/>
      <c r="EC450" s="496"/>
      <c r="ED450" s="496"/>
      <c r="EE450" s="496"/>
      <c r="EF450" s="496"/>
      <c r="EG450" s="496"/>
      <c r="EH450" s="496"/>
      <c r="EI450" s="496"/>
      <c r="EJ450" s="496"/>
      <c r="EK450" s="496"/>
      <c r="EL450" s="496"/>
      <c r="EM450" s="496"/>
      <c r="EN450" s="496"/>
      <c r="EO450" s="496"/>
      <c r="EP450" s="496"/>
      <c r="EQ450" s="496"/>
      <c r="ER450" s="496"/>
      <c r="ES450" s="496"/>
      <c r="ET450" s="496"/>
      <c r="EU450" s="496"/>
      <c r="EV450" s="496"/>
      <c r="EW450" s="496"/>
      <c r="EX450" s="496"/>
      <c r="EY450" s="496"/>
      <c r="EZ450" s="496"/>
      <c r="FA450" s="496"/>
      <c r="FB450" s="496"/>
      <c r="FC450" s="496"/>
      <c r="FD450" s="496"/>
      <c r="FE450" s="496"/>
      <c r="FF450" s="496"/>
      <c r="FG450" s="496"/>
      <c r="FH450" s="496"/>
      <c r="FI450" s="496"/>
      <c r="FJ450" s="496"/>
      <c r="FK450" s="496"/>
      <c r="FL450" s="496"/>
      <c r="FM450" s="496"/>
      <c r="FN450" s="496"/>
      <c r="FO450" s="496"/>
      <c r="FP450" s="496"/>
      <c r="FQ450" s="496"/>
      <c r="FR450" s="496"/>
      <c r="FS450" s="496"/>
      <c r="FT450" s="496"/>
      <c r="FU450" s="496"/>
      <c r="FV450" s="496"/>
      <c r="FW450" s="496"/>
      <c r="FX450" s="496"/>
      <c r="FY450" s="496"/>
      <c r="FZ450" s="496"/>
      <c r="GA450" s="496"/>
      <c r="GB450" s="496"/>
      <c r="GC450" s="496"/>
      <c r="GD450" s="496"/>
      <c r="GE450" s="496"/>
      <c r="GF450" s="496"/>
      <c r="GG450" s="496"/>
      <c r="GH450" s="496"/>
      <c r="GI450" s="496"/>
      <c r="GJ450" s="496"/>
      <c r="GK450" s="496"/>
      <c r="GL450" s="496"/>
      <c r="GM450" s="496"/>
      <c r="GN450" s="496"/>
      <c r="GO450" s="496"/>
      <c r="GP450" s="496"/>
      <c r="GQ450" s="496"/>
      <c r="GR450" s="496"/>
      <c r="GS450" s="496"/>
      <c r="GT450" s="496"/>
      <c r="GU450" s="496"/>
      <c r="GV450" s="496"/>
      <c r="GW450" s="496"/>
      <c r="GX450" s="496"/>
      <c r="GY450" s="496"/>
      <c r="GZ450" s="496"/>
      <c r="HA450" s="496"/>
      <c r="HB450" s="496"/>
      <c r="HC450" s="496"/>
      <c r="HD450" s="496"/>
      <c r="HE450" s="496"/>
      <c r="HF450" s="496"/>
      <c r="HG450" s="496"/>
      <c r="HH450" s="496"/>
      <c r="HI450" s="496"/>
      <c r="HJ450" s="496"/>
      <c r="HK450" s="496"/>
      <c r="HL450" s="496"/>
      <c r="HM450" s="496"/>
      <c r="HN450" s="496"/>
      <c r="HO450" s="496"/>
      <c r="HP450" s="496"/>
      <c r="HQ450" s="496"/>
      <c r="HR450" s="496"/>
      <c r="HS450" s="496"/>
      <c r="HT450" s="496"/>
      <c r="HU450" s="496"/>
      <c r="HV450" s="496"/>
      <c r="HW450" s="496"/>
      <c r="HX450" s="496"/>
      <c r="HY450" s="496"/>
      <c r="HZ450" s="496"/>
      <c r="IA450" s="496"/>
      <c r="IB450" s="496"/>
      <c r="IC450" s="496"/>
      <c r="ID450" s="496"/>
      <c r="IE450" s="496"/>
      <c r="IF450" s="496"/>
      <c r="IG450" s="496"/>
      <c r="IH450" s="496"/>
      <c r="II450" s="496"/>
      <c r="IJ450" s="496"/>
      <c r="IK450" s="496"/>
      <c r="IL450" s="496"/>
      <c r="IM450" s="496"/>
      <c r="IN450" s="496"/>
      <c r="IO450" s="496"/>
      <c r="IP450" s="496"/>
      <c r="IQ450" s="496"/>
      <c r="IR450" s="496"/>
      <c r="IS450" s="496"/>
      <c r="IT450" s="496"/>
      <c r="IU450" s="496"/>
      <c r="IV450" s="496"/>
      <c r="IW450" s="496"/>
    </row>
    <row r="451" customFormat="false" ht="12.75" hidden="false" customHeight="false" outlineLevel="1" collapsed="false">
      <c r="A451" s="383"/>
      <c r="B451" s="503"/>
      <c r="C451" s="503"/>
      <c r="D451" s="503"/>
      <c r="E451" s="503"/>
      <c r="F451" s="503"/>
      <c r="G451" s="503"/>
      <c r="H451" s="503"/>
      <c r="I451" s="503"/>
      <c r="J451" s="503"/>
      <c r="K451" s="503"/>
      <c r="L451" s="503"/>
      <c r="M451" s="503"/>
      <c r="N451" s="503"/>
      <c r="O451" s="503"/>
      <c r="P451" s="503"/>
      <c r="Q451" s="503"/>
      <c r="R451" s="503"/>
      <c r="S451" s="503"/>
      <c r="T451" s="503"/>
      <c r="U451" s="503"/>
      <c r="V451" s="496"/>
      <c r="W451" s="496"/>
      <c r="X451" s="496"/>
      <c r="Y451" s="496"/>
      <c r="Z451" s="496"/>
      <c r="AA451" s="496"/>
      <c r="AB451" s="496"/>
      <c r="AC451" s="496"/>
      <c r="AD451" s="496"/>
      <c r="AE451" s="496"/>
      <c r="AF451" s="496"/>
      <c r="AG451" s="496"/>
      <c r="AH451" s="496"/>
      <c r="AI451" s="496"/>
      <c r="AJ451" s="496"/>
      <c r="AK451" s="496"/>
      <c r="AL451" s="496"/>
      <c r="AM451" s="496"/>
      <c r="AN451" s="496"/>
      <c r="AO451" s="496"/>
      <c r="AP451" s="496"/>
      <c r="AQ451" s="496"/>
      <c r="AR451" s="496"/>
      <c r="AS451" s="496"/>
      <c r="AT451" s="496"/>
      <c r="AU451" s="496"/>
      <c r="AV451" s="496"/>
      <c r="AW451" s="496"/>
      <c r="AX451" s="496"/>
      <c r="AY451" s="496"/>
      <c r="AZ451" s="496"/>
      <c r="BA451" s="496"/>
      <c r="BB451" s="496"/>
      <c r="BC451" s="496"/>
      <c r="BD451" s="496"/>
      <c r="BE451" s="496"/>
      <c r="BF451" s="496"/>
      <c r="BG451" s="496"/>
      <c r="BH451" s="496"/>
      <c r="BI451" s="496"/>
      <c r="BJ451" s="496"/>
      <c r="BK451" s="496"/>
      <c r="BL451" s="496"/>
      <c r="BM451" s="496"/>
      <c r="BN451" s="496"/>
      <c r="BO451" s="496"/>
      <c r="BP451" s="496"/>
      <c r="BQ451" s="496"/>
      <c r="BR451" s="496"/>
      <c r="BS451" s="496"/>
      <c r="BT451" s="496"/>
      <c r="BU451" s="496"/>
      <c r="BV451" s="496"/>
      <c r="BW451" s="496"/>
      <c r="BX451" s="496"/>
      <c r="BY451" s="496"/>
      <c r="BZ451" s="496"/>
      <c r="CA451" s="496"/>
      <c r="CB451" s="496"/>
      <c r="CC451" s="496"/>
      <c r="CD451" s="496"/>
      <c r="CE451" s="496"/>
      <c r="CF451" s="496"/>
      <c r="CG451" s="496"/>
      <c r="CH451" s="496"/>
      <c r="CI451" s="496"/>
      <c r="CJ451" s="496"/>
      <c r="CK451" s="496"/>
      <c r="CL451" s="496"/>
      <c r="CM451" s="496"/>
      <c r="CN451" s="496"/>
      <c r="CO451" s="496"/>
      <c r="CP451" s="496"/>
      <c r="CQ451" s="496"/>
      <c r="CR451" s="496"/>
      <c r="CS451" s="496"/>
      <c r="CT451" s="496"/>
      <c r="CU451" s="496"/>
      <c r="CV451" s="496"/>
      <c r="CW451" s="496"/>
      <c r="CX451" s="496"/>
      <c r="CY451" s="496"/>
      <c r="CZ451" s="496"/>
      <c r="DA451" s="496"/>
      <c r="DB451" s="496"/>
      <c r="DC451" s="496"/>
      <c r="DD451" s="496"/>
      <c r="DE451" s="496"/>
      <c r="DF451" s="496"/>
      <c r="DG451" s="496"/>
      <c r="DH451" s="496"/>
      <c r="DI451" s="496"/>
      <c r="DJ451" s="496"/>
      <c r="DK451" s="496"/>
      <c r="DL451" s="496"/>
      <c r="DM451" s="496"/>
      <c r="DN451" s="496"/>
      <c r="DO451" s="496"/>
      <c r="DP451" s="496"/>
      <c r="DQ451" s="496"/>
      <c r="DR451" s="496"/>
      <c r="DS451" s="496"/>
      <c r="DT451" s="496"/>
      <c r="DU451" s="496"/>
      <c r="DV451" s="496"/>
      <c r="DW451" s="496"/>
      <c r="DX451" s="496"/>
      <c r="DY451" s="496"/>
      <c r="DZ451" s="496"/>
      <c r="EA451" s="496"/>
      <c r="EB451" s="496"/>
      <c r="EC451" s="496"/>
      <c r="ED451" s="496"/>
      <c r="EE451" s="496"/>
      <c r="EF451" s="496"/>
      <c r="EG451" s="496"/>
      <c r="EH451" s="496"/>
      <c r="EI451" s="496"/>
      <c r="EJ451" s="496"/>
      <c r="EK451" s="496"/>
      <c r="EL451" s="496"/>
      <c r="EM451" s="496"/>
      <c r="EN451" s="496"/>
      <c r="EO451" s="496"/>
      <c r="EP451" s="496"/>
      <c r="EQ451" s="496"/>
      <c r="ER451" s="496"/>
      <c r="ES451" s="496"/>
      <c r="ET451" s="496"/>
      <c r="EU451" s="496"/>
      <c r="EV451" s="496"/>
      <c r="EW451" s="496"/>
      <c r="EX451" s="496"/>
      <c r="EY451" s="496"/>
      <c r="EZ451" s="496"/>
      <c r="FA451" s="496"/>
      <c r="FB451" s="496"/>
      <c r="FC451" s="496"/>
      <c r="FD451" s="496"/>
      <c r="FE451" s="496"/>
      <c r="FF451" s="496"/>
      <c r="FG451" s="496"/>
      <c r="FH451" s="496"/>
      <c r="FI451" s="496"/>
      <c r="FJ451" s="496"/>
      <c r="FK451" s="496"/>
      <c r="FL451" s="496"/>
      <c r="FM451" s="496"/>
      <c r="FN451" s="496"/>
      <c r="FO451" s="496"/>
      <c r="FP451" s="496"/>
      <c r="FQ451" s="496"/>
      <c r="FR451" s="496"/>
      <c r="FS451" s="496"/>
      <c r="FT451" s="496"/>
      <c r="FU451" s="496"/>
      <c r="FV451" s="496"/>
      <c r="FW451" s="496"/>
      <c r="FX451" s="496"/>
      <c r="FY451" s="496"/>
      <c r="FZ451" s="496"/>
      <c r="GA451" s="496"/>
      <c r="GB451" s="496"/>
      <c r="GC451" s="496"/>
      <c r="GD451" s="496"/>
      <c r="GE451" s="496"/>
      <c r="GF451" s="496"/>
      <c r="GG451" s="496"/>
      <c r="GH451" s="496"/>
      <c r="GI451" s="496"/>
      <c r="GJ451" s="496"/>
      <c r="GK451" s="496"/>
      <c r="GL451" s="496"/>
      <c r="GM451" s="496"/>
      <c r="GN451" s="496"/>
      <c r="GO451" s="496"/>
      <c r="GP451" s="496"/>
      <c r="GQ451" s="496"/>
      <c r="GR451" s="496"/>
      <c r="GS451" s="496"/>
      <c r="GT451" s="496"/>
      <c r="GU451" s="496"/>
      <c r="GV451" s="496"/>
      <c r="GW451" s="496"/>
      <c r="GX451" s="496"/>
      <c r="GY451" s="496"/>
      <c r="GZ451" s="496"/>
      <c r="HA451" s="496"/>
      <c r="HB451" s="496"/>
      <c r="HC451" s="496"/>
      <c r="HD451" s="496"/>
      <c r="HE451" s="496"/>
      <c r="HF451" s="496"/>
      <c r="HG451" s="496"/>
      <c r="HH451" s="496"/>
      <c r="HI451" s="496"/>
      <c r="HJ451" s="496"/>
      <c r="HK451" s="496"/>
      <c r="HL451" s="496"/>
      <c r="HM451" s="496"/>
      <c r="HN451" s="496"/>
      <c r="HO451" s="496"/>
      <c r="HP451" s="496"/>
      <c r="HQ451" s="496"/>
      <c r="HR451" s="496"/>
      <c r="HS451" s="496"/>
      <c r="HT451" s="496"/>
      <c r="HU451" s="496"/>
      <c r="HV451" s="496"/>
      <c r="HW451" s="496"/>
      <c r="HX451" s="496"/>
      <c r="HY451" s="496"/>
      <c r="HZ451" s="496"/>
      <c r="IA451" s="496"/>
      <c r="IB451" s="496"/>
      <c r="IC451" s="496"/>
      <c r="ID451" s="496"/>
      <c r="IE451" s="496"/>
      <c r="IF451" s="496"/>
      <c r="IG451" s="496"/>
      <c r="IH451" s="496"/>
      <c r="II451" s="496"/>
      <c r="IJ451" s="496"/>
      <c r="IK451" s="496"/>
      <c r="IL451" s="496"/>
      <c r="IM451" s="496"/>
      <c r="IN451" s="496"/>
      <c r="IO451" s="496"/>
      <c r="IP451" s="496"/>
      <c r="IQ451" s="496"/>
      <c r="IR451" s="496"/>
      <c r="IS451" s="496"/>
      <c r="IT451" s="496"/>
      <c r="IU451" s="496"/>
      <c r="IV451" s="496"/>
      <c r="IW451" s="496"/>
    </row>
    <row r="452" customFormat="false" ht="12.75" hidden="false" customHeight="false" outlineLevel="1" collapsed="false">
      <c r="A452" s="477"/>
      <c r="B452" s="503"/>
      <c r="C452" s="503"/>
      <c r="D452" s="503"/>
      <c r="E452" s="503"/>
      <c r="F452" s="503"/>
      <c r="G452" s="503"/>
      <c r="H452" s="503"/>
      <c r="I452" s="503"/>
      <c r="J452" s="503"/>
      <c r="K452" s="503"/>
      <c r="L452" s="503"/>
      <c r="M452" s="503"/>
      <c r="N452" s="503"/>
      <c r="O452" s="503"/>
      <c r="P452" s="503"/>
      <c r="Q452" s="503"/>
      <c r="R452" s="503"/>
      <c r="S452" s="503"/>
      <c r="T452" s="503"/>
      <c r="U452" s="503"/>
      <c r="V452" s="496"/>
      <c r="W452" s="496"/>
      <c r="X452" s="496"/>
      <c r="Y452" s="496"/>
      <c r="Z452" s="496"/>
      <c r="AA452" s="496"/>
      <c r="AB452" s="496"/>
      <c r="AC452" s="496"/>
      <c r="AD452" s="496"/>
      <c r="AE452" s="496"/>
      <c r="AF452" s="496"/>
      <c r="AG452" s="496"/>
      <c r="AH452" s="496"/>
      <c r="AI452" s="496"/>
      <c r="AJ452" s="496"/>
      <c r="AK452" s="496"/>
      <c r="AL452" s="496"/>
      <c r="AM452" s="496"/>
      <c r="AN452" s="496"/>
      <c r="AO452" s="496"/>
      <c r="AP452" s="496"/>
      <c r="AQ452" s="496"/>
      <c r="AR452" s="496"/>
      <c r="AS452" s="496"/>
      <c r="AT452" s="496"/>
      <c r="AU452" s="496"/>
      <c r="AV452" s="496"/>
      <c r="AW452" s="496"/>
      <c r="AX452" s="496"/>
      <c r="AY452" s="496"/>
      <c r="AZ452" s="496"/>
      <c r="BA452" s="496"/>
      <c r="BB452" s="496"/>
      <c r="BC452" s="496"/>
      <c r="BD452" s="496"/>
      <c r="BE452" s="496"/>
      <c r="BF452" s="496"/>
      <c r="BG452" s="496"/>
      <c r="BH452" s="496"/>
      <c r="BI452" s="496"/>
      <c r="BJ452" s="496"/>
      <c r="BK452" s="496"/>
      <c r="BL452" s="496"/>
      <c r="BM452" s="496"/>
      <c r="BN452" s="496"/>
      <c r="BO452" s="496"/>
      <c r="BP452" s="496"/>
      <c r="BQ452" s="496"/>
      <c r="BR452" s="496"/>
      <c r="BS452" s="496"/>
      <c r="BT452" s="496"/>
      <c r="BU452" s="496"/>
      <c r="BV452" s="496"/>
      <c r="BW452" s="496"/>
      <c r="BX452" s="496"/>
      <c r="BY452" s="496"/>
      <c r="BZ452" s="496"/>
      <c r="CA452" s="496"/>
      <c r="CB452" s="496"/>
      <c r="CC452" s="496"/>
      <c r="CD452" s="496"/>
      <c r="CE452" s="496"/>
      <c r="CF452" s="496"/>
      <c r="CG452" s="496"/>
      <c r="CH452" s="496"/>
      <c r="CI452" s="496"/>
      <c r="CJ452" s="496"/>
      <c r="CK452" s="496"/>
      <c r="CL452" s="496"/>
      <c r="CM452" s="496"/>
      <c r="CN452" s="496"/>
      <c r="CO452" s="496"/>
      <c r="CP452" s="496"/>
      <c r="CQ452" s="496"/>
      <c r="CR452" s="496"/>
      <c r="CS452" s="496"/>
      <c r="CT452" s="496"/>
      <c r="CU452" s="496"/>
      <c r="CV452" s="496"/>
      <c r="CW452" s="496"/>
      <c r="CX452" s="496"/>
      <c r="CY452" s="496"/>
      <c r="CZ452" s="496"/>
      <c r="DA452" s="496"/>
      <c r="DB452" s="496"/>
      <c r="DC452" s="496"/>
      <c r="DD452" s="496"/>
      <c r="DE452" s="496"/>
      <c r="DF452" s="496"/>
      <c r="DG452" s="496"/>
      <c r="DH452" s="496"/>
      <c r="DI452" s="496"/>
      <c r="DJ452" s="496"/>
      <c r="DK452" s="496"/>
      <c r="DL452" s="496"/>
      <c r="DM452" s="496"/>
      <c r="DN452" s="496"/>
      <c r="DO452" s="496"/>
      <c r="DP452" s="496"/>
      <c r="DQ452" s="496"/>
      <c r="DR452" s="496"/>
      <c r="DS452" s="496"/>
      <c r="DT452" s="496"/>
      <c r="DU452" s="496"/>
      <c r="DV452" s="496"/>
      <c r="DW452" s="496"/>
      <c r="DX452" s="496"/>
      <c r="DY452" s="496"/>
      <c r="DZ452" s="496"/>
      <c r="EA452" s="496"/>
      <c r="EB452" s="496"/>
      <c r="EC452" s="496"/>
      <c r="ED452" s="496"/>
      <c r="EE452" s="496"/>
      <c r="EF452" s="496"/>
      <c r="EG452" s="496"/>
      <c r="EH452" s="496"/>
      <c r="EI452" s="496"/>
      <c r="EJ452" s="496"/>
      <c r="EK452" s="496"/>
      <c r="EL452" s="496"/>
      <c r="EM452" s="496"/>
      <c r="EN452" s="496"/>
      <c r="EO452" s="496"/>
      <c r="EP452" s="496"/>
      <c r="EQ452" s="496"/>
      <c r="ER452" s="496"/>
      <c r="ES452" s="496"/>
      <c r="ET452" s="496"/>
      <c r="EU452" s="496"/>
      <c r="EV452" s="496"/>
      <c r="EW452" s="496"/>
      <c r="EX452" s="496"/>
      <c r="EY452" s="496"/>
      <c r="EZ452" s="496"/>
      <c r="FA452" s="496"/>
      <c r="FB452" s="496"/>
      <c r="FC452" s="496"/>
      <c r="FD452" s="496"/>
      <c r="FE452" s="496"/>
      <c r="FF452" s="496"/>
      <c r="FG452" s="496"/>
      <c r="FH452" s="496"/>
      <c r="FI452" s="496"/>
      <c r="FJ452" s="496"/>
      <c r="FK452" s="496"/>
      <c r="FL452" s="496"/>
      <c r="FM452" s="496"/>
      <c r="FN452" s="496"/>
      <c r="FO452" s="496"/>
      <c r="FP452" s="496"/>
      <c r="FQ452" s="496"/>
      <c r="FR452" s="496"/>
      <c r="FS452" s="496"/>
      <c r="FT452" s="496"/>
      <c r="FU452" s="496"/>
      <c r="FV452" s="496"/>
      <c r="FW452" s="496"/>
      <c r="FX452" s="496"/>
      <c r="FY452" s="496"/>
      <c r="FZ452" s="496"/>
      <c r="GA452" s="496"/>
      <c r="GB452" s="496"/>
      <c r="GC452" s="496"/>
      <c r="GD452" s="496"/>
      <c r="GE452" s="496"/>
      <c r="GF452" s="496"/>
      <c r="GG452" s="496"/>
      <c r="GH452" s="496"/>
      <c r="GI452" s="496"/>
      <c r="GJ452" s="496"/>
      <c r="GK452" s="496"/>
      <c r="GL452" s="496"/>
      <c r="GM452" s="496"/>
      <c r="GN452" s="496"/>
      <c r="GO452" s="496"/>
      <c r="GP452" s="496"/>
      <c r="GQ452" s="496"/>
      <c r="GR452" s="496"/>
      <c r="GS452" s="496"/>
      <c r="GT452" s="496"/>
      <c r="GU452" s="496"/>
      <c r="GV452" s="496"/>
      <c r="GW452" s="496"/>
      <c r="GX452" s="496"/>
      <c r="GY452" s="496"/>
      <c r="GZ452" s="496"/>
      <c r="HA452" s="496"/>
      <c r="HB452" s="496"/>
      <c r="HC452" s="496"/>
      <c r="HD452" s="496"/>
      <c r="HE452" s="496"/>
      <c r="HF452" s="496"/>
      <c r="HG452" s="496"/>
      <c r="HH452" s="496"/>
      <c r="HI452" s="496"/>
      <c r="HJ452" s="496"/>
      <c r="HK452" s="496"/>
      <c r="HL452" s="496"/>
      <c r="HM452" s="496"/>
      <c r="HN452" s="496"/>
      <c r="HO452" s="496"/>
      <c r="HP452" s="496"/>
      <c r="HQ452" s="496"/>
      <c r="HR452" s="496"/>
      <c r="HS452" s="496"/>
      <c r="HT452" s="496"/>
      <c r="HU452" s="496"/>
      <c r="HV452" s="496"/>
      <c r="HW452" s="496"/>
      <c r="HX452" s="496"/>
      <c r="HY452" s="496"/>
      <c r="HZ452" s="496"/>
      <c r="IA452" s="496"/>
      <c r="IB452" s="496"/>
      <c r="IC452" s="496"/>
      <c r="ID452" s="496"/>
      <c r="IE452" s="496"/>
      <c r="IF452" s="496"/>
      <c r="IG452" s="496"/>
      <c r="IH452" s="496"/>
      <c r="II452" s="496"/>
      <c r="IJ452" s="496"/>
      <c r="IK452" s="496"/>
      <c r="IL452" s="496"/>
      <c r="IM452" s="496"/>
      <c r="IN452" s="496"/>
      <c r="IO452" s="496"/>
      <c r="IP452" s="496"/>
      <c r="IQ452" s="496"/>
      <c r="IR452" s="496"/>
      <c r="IS452" s="496"/>
      <c r="IT452" s="496"/>
      <c r="IU452" s="496"/>
      <c r="IV452" s="496"/>
      <c r="IW452" s="496"/>
    </row>
    <row r="453" customFormat="false" ht="12.75" hidden="false" customHeight="false" outlineLevel="1" collapsed="false">
      <c r="A453" s="476"/>
      <c r="B453" s="505"/>
      <c r="C453" s="505"/>
      <c r="D453" s="505"/>
      <c r="E453" s="505"/>
      <c r="F453" s="505"/>
      <c r="G453" s="505"/>
      <c r="H453" s="505"/>
      <c r="I453" s="505"/>
      <c r="J453" s="505"/>
      <c r="K453" s="505"/>
      <c r="L453" s="505"/>
      <c r="M453" s="505"/>
      <c r="N453" s="505"/>
      <c r="O453" s="505"/>
      <c r="P453" s="505"/>
      <c r="Q453" s="505"/>
      <c r="R453" s="505"/>
      <c r="S453" s="505"/>
      <c r="T453" s="505"/>
      <c r="U453" s="505"/>
      <c r="V453" s="496"/>
      <c r="W453" s="496"/>
      <c r="X453" s="496"/>
      <c r="Y453" s="496"/>
      <c r="Z453" s="496"/>
      <c r="AA453" s="496"/>
      <c r="AB453" s="496"/>
      <c r="AC453" s="496"/>
      <c r="AD453" s="496"/>
      <c r="AE453" s="496"/>
      <c r="AF453" s="496"/>
      <c r="AG453" s="496"/>
      <c r="AH453" s="496"/>
      <c r="AI453" s="496"/>
      <c r="AJ453" s="496"/>
      <c r="AK453" s="496"/>
      <c r="AL453" s="496"/>
      <c r="AM453" s="496"/>
      <c r="AN453" s="496"/>
      <c r="AO453" s="496"/>
      <c r="AP453" s="496"/>
      <c r="AQ453" s="496"/>
      <c r="AR453" s="496"/>
      <c r="AS453" s="496"/>
      <c r="AT453" s="496"/>
      <c r="AU453" s="496"/>
      <c r="AV453" s="496"/>
      <c r="AW453" s="496"/>
      <c r="AX453" s="496"/>
      <c r="AY453" s="496"/>
      <c r="AZ453" s="496"/>
      <c r="BA453" s="496"/>
      <c r="BB453" s="496"/>
      <c r="BC453" s="496"/>
      <c r="BD453" s="496"/>
      <c r="BE453" s="496"/>
      <c r="BF453" s="496"/>
      <c r="BG453" s="496"/>
      <c r="BH453" s="496"/>
      <c r="BI453" s="496"/>
      <c r="BJ453" s="496"/>
      <c r="BK453" s="496"/>
      <c r="BL453" s="496"/>
      <c r="BM453" s="496"/>
      <c r="BN453" s="496"/>
      <c r="BO453" s="496"/>
      <c r="BP453" s="496"/>
      <c r="BQ453" s="496"/>
      <c r="BR453" s="496"/>
      <c r="BS453" s="496"/>
      <c r="BT453" s="496"/>
      <c r="BU453" s="496"/>
      <c r="BV453" s="496"/>
      <c r="BW453" s="496"/>
      <c r="BX453" s="496"/>
      <c r="BY453" s="496"/>
      <c r="BZ453" s="496"/>
      <c r="CA453" s="496"/>
      <c r="CB453" s="496"/>
      <c r="CC453" s="496"/>
      <c r="CD453" s="496"/>
      <c r="CE453" s="496"/>
      <c r="CF453" s="496"/>
      <c r="CG453" s="496"/>
      <c r="CH453" s="496"/>
      <c r="CI453" s="496"/>
      <c r="CJ453" s="496"/>
      <c r="CK453" s="496"/>
      <c r="CL453" s="496"/>
      <c r="CM453" s="496"/>
      <c r="CN453" s="496"/>
      <c r="CO453" s="496"/>
      <c r="CP453" s="496"/>
      <c r="CQ453" s="496"/>
      <c r="CR453" s="496"/>
      <c r="CS453" s="496"/>
      <c r="CT453" s="496"/>
      <c r="CU453" s="496"/>
      <c r="CV453" s="496"/>
      <c r="CW453" s="496"/>
      <c r="CX453" s="496"/>
      <c r="CY453" s="496"/>
      <c r="CZ453" s="496"/>
      <c r="DA453" s="496"/>
      <c r="DB453" s="496"/>
      <c r="DC453" s="496"/>
      <c r="DD453" s="496"/>
      <c r="DE453" s="496"/>
      <c r="DF453" s="496"/>
      <c r="DG453" s="496"/>
      <c r="DH453" s="496"/>
      <c r="DI453" s="496"/>
      <c r="DJ453" s="496"/>
      <c r="DK453" s="496"/>
      <c r="DL453" s="496"/>
      <c r="DM453" s="496"/>
      <c r="DN453" s="496"/>
      <c r="DO453" s="496"/>
      <c r="DP453" s="496"/>
      <c r="DQ453" s="496"/>
      <c r="DR453" s="496"/>
      <c r="DS453" s="496"/>
      <c r="DT453" s="496"/>
      <c r="DU453" s="496"/>
      <c r="DV453" s="496"/>
      <c r="DW453" s="496"/>
      <c r="DX453" s="496"/>
      <c r="DY453" s="496"/>
      <c r="DZ453" s="496"/>
      <c r="EA453" s="496"/>
      <c r="EB453" s="496"/>
      <c r="EC453" s="496"/>
      <c r="ED453" s="496"/>
      <c r="EE453" s="496"/>
      <c r="EF453" s="496"/>
      <c r="EG453" s="496"/>
      <c r="EH453" s="496"/>
      <c r="EI453" s="496"/>
      <c r="EJ453" s="496"/>
      <c r="EK453" s="496"/>
      <c r="EL453" s="496"/>
      <c r="EM453" s="496"/>
      <c r="EN453" s="496"/>
      <c r="EO453" s="496"/>
      <c r="EP453" s="496"/>
      <c r="EQ453" s="496"/>
      <c r="ER453" s="496"/>
      <c r="ES453" s="496"/>
      <c r="ET453" s="496"/>
      <c r="EU453" s="496"/>
      <c r="EV453" s="496"/>
      <c r="EW453" s="496"/>
      <c r="EX453" s="496"/>
      <c r="EY453" s="496"/>
      <c r="EZ453" s="496"/>
      <c r="FA453" s="496"/>
      <c r="FB453" s="496"/>
      <c r="FC453" s="496"/>
      <c r="FD453" s="496"/>
      <c r="FE453" s="496"/>
      <c r="FF453" s="496"/>
      <c r="FG453" s="496"/>
      <c r="FH453" s="496"/>
      <c r="FI453" s="496"/>
      <c r="FJ453" s="496"/>
      <c r="FK453" s="496"/>
      <c r="FL453" s="496"/>
      <c r="FM453" s="496"/>
      <c r="FN453" s="496"/>
      <c r="FO453" s="496"/>
      <c r="FP453" s="496"/>
      <c r="FQ453" s="496"/>
      <c r="FR453" s="496"/>
      <c r="FS453" s="496"/>
      <c r="FT453" s="496"/>
      <c r="FU453" s="496"/>
      <c r="FV453" s="496"/>
      <c r="FW453" s="496"/>
      <c r="FX453" s="496"/>
      <c r="FY453" s="496"/>
      <c r="FZ453" s="496"/>
      <c r="GA453" s="496"/>
      <c r="GB453" s="496"/>
      <c r="GC453" s="496"/>
      <c r="GD453" s="496"/>
      <c r="GE453" s="496"/>
      <c r="GF453" s="496"/>
      <c r="GG453" s="496"/>
      <c r="GH453" s="496"/>
      <c r="GI453" s="496"/>
      <c r="GJ453" s="496"/>
      <c r="GK453" s="496"/>
      <c r="GL453" s="496"/>
      <c r="GM453" s="496"/>
      <c r="GN453" s="496"/>
      <c r="GO453" s="496"/>
      <c r="GP453" s="496"/>
      <c r="GQ453" s="496"/>
      <c r="GR453" s="496"/>
      <c r="GS453" s="496"/>
      <c r="GT453" s="496"/>
      <c r="GU453" s="496"/>
      <c r="GV453" s="496"/>
      <c r="GW453" s="496"/>
      <c r="GX453" s="496"/>
      <c r="GY453" s="496"/>
      <c r="GZ453" s="496"/>
      <c r="HA453" s="496"/>
      <c r="HB453" s="496"/>
      <c r="HC453" s="496"/>
      <c r="HD453" s="496"/>
      <c r="HE453" s="496"/>
      <c r="HF453" s="496"/>
      <c r="HG453" s="496"/>
      <c r="HH453" s="496"/>
      <c r="HI453" s="496"/>
      <c r="HJ453" s="496"/>
      <c r="HK453" s="496"/>
      <c r="HL453" s="496"/>
      <c r="HM453" s="496"/>
      <c r="HN453" s="496"/>
      <c r="HO453" s="496"/>
      <c r="HP453" s="496"/>
      <c r="HQ453" s="496"/>
      <c r="HR453" s="496"/>
      <c r="HS453" s="496"/>
      <c r="HT453" s="496"/>
      <c r="HU453" s="496"/>
      <c r="HV453" s="496"/>
      <c r="HW453" s="496"/>
      <c r="HX453" s="496"/>
      <c r="HY453" s="496"/>
      <c r="HZ453" s="496"/>
      <c r="IA453" s="496"/>
      <c r="IB453" s="496"/>
      <c r="IC453" s="496"/>
      <c r="ID453" s="496"/>
      <c r="IE453" s="496"/>
      <c r="IF453" s="496"/>
      <c r="IG453" s="496"/>
      <c r="IH453" s="496"/>
      <c r="II453" s="496"/>
      <c r="IJ453" s="496"/>
      <c r="IK453" s="496"/>
      <c r="IL453" s="496"/>
      <c r="IM453" s="496"/>
      <c r="IN453" s="496"/>
      <c r="IO453" s="496"/>
      <c r="IP453" s="496"/>
      <c r="IQ453" s="496"/>
      <c r="IR453" s="496"/>
      <c r="IS453" s="496"/>
      <c r="IT453" s="496"/>
      <c r="IU453" s="496"/>
      <c r="IV453" s="496"/>
      <c r="IW453" s="496"/>
    </row>
    <row r="454" customFormat="false" ht="12.75" hidden="false" customHeight="false" outlineLevel="1" collapsed="false">
      <c r="A454" s="383"/>
      <c r="B454" s="503"/>
      <c r="C454" s="503"/>
      <c r="D454" s="503"/>
      <c r="E454" s="503"/>
      <c r="F454" s="503"/>
      <c r="G454" s="503"/>
      <c r="H454" s="503"/>
      <c r="I454" s="503"/>
      <c r="J454" s="503"/>
      <c r="K454" s="503"/>
      <c r="L454" s="503"/>
      <c r="M454" s="503"/>
      <c r="N454" s="503"/>
      <c r="O454" s="503"/>
      <c r="P454" s="503"/>
      <c r="Q454" s="503"/>
      <c r="R454" s="503"/>
      <c r="S454" s="503"/>
      <c r="T454" s="503"/>
      <c r="U454" s="503"/>
      <c r="V454" s="496"/>
      <c r="W454" s="496"/>
      <c r="X454" s="496"/>
      <c r="Y454" s="496"/>
      <c r="Z454" s="496"/>
      <c r="AA454" s="496"/>
      <c r="AB454" s="496"/>
      <c r="AC454" s="496"/>
      <c r="AD454" s="496"/>
      <c r="AE454" s="496"/>
      <c r="AF454" s="496"/>
      <c r="AG454" s="496"/>
      <c r="AH454" s="496"/>
      <c r="AI454" s="496"/>
      <c r="AJ454" s="496"/>
      <c r="AK454" s="496"/>
      <c r="AL454" s="496"/>
      <c r="AM454" s="496"/>
      <c r="AN454" s="496"/>
      <c r="AO454" s="496"/>
      <c r="AP454" s="496"/>
      <c r="AQ454" s="496"/>
      <c r="AR454" s="496"/>
      <c r="AS454" s="496"/>
      <c r="AT454" s="496"/>
      <c r="AU454" s="496"/>
      <c r="AV454" s="496"/>
      <c r="AW454" s="496"/>
      <c r="AX454" s="496"/>
      <c r="AY454" s="496"/>
      <c r="AZ454" s="496"/>
      <c r="BA454" s="496"/>
      <c r="BB454" s="496"/>
      <c r="BC454" s="496"/>
      <c r="BD454" s="496"/>
      <c r="BE454" s="496"/>
      <c r="BF454" s="496"/>
      <c r="BG454" s="496"/>
      <c r="BH454" s="496"/>
      <c r="BI454" s="496"/>
      <c r="BJ454" s="496"/>
      <c r="BK454" s="496"/>
      <c r="BL454" s="496"/>
      <c r="BM454" s="496"/>
      <c r="BN454" s="496"/>
      <c r="BO454" s="496"/>
      <c r="BP454" s="496"/>
      <c r="BQ454" s="496"/>
      <c r="BR454" s="496"/>
      <c r="BS454" s="496"/>
      <c r="BT454" s="496"/>
      <c r="BU454" s="496"/>
      <c r="BV454" s="496"/>
      <c r="BW454" s="496"/>
      <c r="BX454" s="496"/>
      <c r="BY454" s="496"/>
      <c r="BZ454" s="496"/>
      <c r="CA454" s="496"/>
      <c r="CB454" s="496"/>
      <c r="CC454" s="496"/>
      <c r="CD454" s="496"/>
      <c r="CE454" s="496"/>
      <c r="CF454" s="496"/>
      <c r="CG454" s="496"/>
      <c r="CH454" s="496"/>
      <c r="CI454" s="496"/>
      <c r="CJ454" s="496"/>
      <c r="CK454" s="496"/>
      <c r="CL454" s="496"/>
      <c r="CM454" s="496"/>
      <c r="CN454" s="496"/>
      <c r="CO454" s="496"/>
      <c r="CP454" s="496"/>
      <c r="CQ454" s="496"/>
      <c r="CR454" s="496"/>
      <c r="CS454" s="496"/>
      <c r="CT454" s="496"/>
      <c r="CU454" s="496"/>
      <c r="CV454" s="496"/>
      <c r="CW454" s="496"/>
      <c r="CX454" s="496"/>
      <c r="CY454" s="496"/>
      <c r="CZ454" s="496"/>
      <c r="DA454" s="496"/>
      <c r="DB454" s="496"/>
      <c r="DC454" s="496"/>
      <c r="DD454" s="496"/>
      <c r="DE454" s="496"/>
      <c r="DF454" s="496"/>
      <c r="DG454" s="496"/>
      <c r="DH454" s="496"/>
      <c r="DI454" s="496"/>
      <c r="DJ454" s="496"/>
      <c r="DK454" s="496"/>
      <c r="DL454" s="496"/>
      <c r="DM454" s="496"/>
      <c r="DN454" s="496"/>
      <c r="DO454" s="496"/>
      <c r="DP454" s="496"/>
      <c r="DQ454" s="496"/>
      <c r="DR454" s="496"/>
      <c r="DS454" s="496"/>
      <c r="DT454" s="496"/>
      <c r="DU454" s="496"/>
      <c r="DV454" s="496"/>
      <c r="DW454" s="496"/>
      <c r="DX454" s="496"/>
      <c r="DY454" s="496"/>
      <c r="DZ454" s="496"/>
      <c r="EA454" s="496"/>
      <c r="EB454" s="496"/>
      <c r="EC454" s="496"/>
      <c r="ED454" s="496"/>
      <c r="EE454" s="496"/>
      <c r="EF454" s="496"/>
      <c r="EG454" s="496"/>
      <c r="EH454" s="496"/>
      <c r="EI454" s="496"/>
      <c r="EJ454" s="496"/>
      <c r="EK454" s="496"/>
      <c r="EL454" s="496"/>
      <c r="EM454" s="496"/>
      <c r="EN454" s="496"/>
      <c r="EO454" s="496"/>
      <c r="EP454" s="496"/>
      <c r="EQ454" s="496"/>
      <c r="ER454" s="496"/>
      <c r="ES454" s="496"/>
      <c r="ET454" s="496"/>
      <c r="EU454" s="496"/>
      <c r="EV454" s="496"/>
      <c r="EW454" s="496"/>
      <c r="EX454" s="496"/>
      <c r="EY454" s="496"/>
      <c r="EZ454" s="496"/>
      <c r="FA454" s="496"/>
      <c r="FB454" s="496"/>
      <c r="FC454" s="496"/>
      <c r="FD454" s="496"/>
      <c r="FE454" s="496"/>
      <c r="FF454" s="496"/>
      <c r="FG454" s="496"/>
      <c r="FH454" s="496"/>
      <c r="FI454" s="496"/>
      <c r="FJ454" s="496"/>
      <c r="FK454" s="496"/>
      <c r="FL454" s="496"/>
      <c r="FM454" s="496"/>
      <c r="FN454" s="496"/>
      <c r="FO454" s="496"/>
      <c r="FP454" s="496"/>
      <c r="FQ454" s="496"/>
      <c r="FR454" s="496"/>
      <c r="FS454" s="496"/>
      <c r="FT454" s="496"/>
      <c r="FU454" s="496"/>
      <c r="FV454" s="496"/>
      <c r="FW454" s="496"/>
      <c r="FX454" s="496"/>
      <c r="FY454" s="496"/>
      <c r="FZ454" s="496"/>
      <c r="GA454" s="496"/>
      <c r="GB454" s="496"/>
      <c r="GC454" s="496"/>
      <c r="GD454" s="496"/>
      <c r="GE454" s="496"/>
      <c r="GF454" s="496"/>
      <c r="GG454" s="496"/>
      <c r="GH454" s="496"/>
      <c r="GI454" s="496"/>
      <c r="GJ454" s="496"/>
      <c r="GK454" s="496"/>
      <c r="GL454" s="496"/>
      <c r="GM454" s="496"/>
      <c r="GN454" s="496"/>
      <c r="GO454" s="496"/>
      <c r="GP454" s="496"/>
      <c r="GQ454" s="496"/>
      <c r="GR454" s="496"/>
      <c r="GS454" s="496"/>
      <c r="GT454" s="496"/>
      <c r="GU454" s="496"/>
      <c r="GV454" s="496"/>
      <c r="GW454" s="496"/>
      <c r="GX454" s="496"/>
      <c r="GY454" s="496"/>
      <c r="GZ454" s="496"/>
      <c r="HA454" s="496"/>
      <c r="HB454" s="496"/>
      <c r="HC454" s="496"/>
      <c r="HD454" s="496"/>
      <c r="HE454" s="496"/>
      <c r="HF454" s="496"/>
      <c r="HG454" s="496"/>
      <c r="HH454" s="496"/>
      <c r="HI454" s="496"/>
      <c r="HJ454" s="496"/>
      <c r="HK454" s="496"/>
      <c r="HL454" s="496"/>
      <c r="HM454" s="496"/>
      <c r="HN454" s="496"/>
      <c r="HO454" s="496"/>
      <c r="HP454" s="496"/>
      <c r="HQ454" s="496"/>
      <c r="HR454" s="496"/>
      <c r="HS454" s="496"/>
      <c r="HT454" s="496"/>
      <c r="HU454" s="496"/>
      <c r="HV454" s="496"/>
      <c r="HW454" s="496"/>
      <c r="HX454" s="496"/>
      <c r="HY454" s="496"/>
      <c r="HZ454" s="496"/>
      <c r="IA454" s="496"/>
      <c r="IB454" s="496"/>
      <c r="IC454" s="496"/>
      <c r="ID454" s="496"/>
      <c r="IE454" s="496"/>
      <c r="IF454" s="496"/>
      <c r="IG454" s="496"/>
      <c r="IH454" s="496"/>
      <c r="II454" s="496"/>
      <c r="IJ454" s="496"/>
      <c r="IK454" s="496"/>
      <c r="IL454" s="496"/>
      <c r="IM454" s="496"/>
      <c r="IN454" s="496"/>
      <c r="IO454" s="496"/>
      <c r="IP454" s="496"/>
      <c r="IQ454" s="496"/>
      <c r="IR454" s="496"/>
      <c r="IS454" s="496"/>
      <c r="IT454" s="496"/>
      <c r="IU454" s="496"/>
      <c r="IV454" s="496"/>
      <c r="IW454" s="496"/>
    </row>
    <row r="455" customFormat="false" ht="13.9" hidden="false" customHeight="true" outlineLevel="1" collapsed="false">
      <c r="A455" s="379"/>
      <c r="B455" s="503"/>
      <c r="C455" s="503"/>
      <c r="D455" s="503"/>
      <c r="E455" s="503"/>
      <c r="F455" s="503"/>
      <c r="G455" s="503"/>
      <c r="H455" s="503"/>
      <c r="I455" s="503"/>
      <c r="J455" s="503"/>
      <c r="K455" s="503"/>
      <c r="L455" s="503"/>
      <c r="M455" s="503"/>
      <c r="N455" s="503"/>
      <c r="O455" s="503"/>
      <c r="P455" s="503"/>
      <c r="Q455" s="503"/>
      <c r="R455" s="503"/>
      <c r="S455" s="503"/>
      <c r="T455" s="503"/>
      <c r="U455" s="503"/>
      <c r="V455" s="496"/>
      <c r="W455" s="496"/>
      <c r="X455" s="496"/>
      <c r="Y455" s="496"/>
      <c r="Z455" s="496"/>
      <c r="AA455" s="496"/>
      <c r="AB455" s="496"/>
      <c r="AC455" s="496"/>
      <c r="AD455" s="496"/>
      <c r="AE455" s="496"/>
      <c r="AF455" s="496"/>
      <c r="AG455" s="496"/>
      <c r="AH455" s="496"/>
      <c r="AI455" s="496"/>
      <c r="AJ455" s="496"/>
      <c r="AK455" s="496"/>
      <c r="AL455" s="496"/>
      <c r="AM455" s="496"/>
      <c r="AN455" s="496"/>
      <c r="AO455" s="496"/>
      <c r="AP455" s="496"/>
      <c r="AQ455" s="496"/>
      <c r="AR455" s="496"/>
      <c r="AS455" s="496"/>
      <c r="AT455" s="496"/>
      <c r="AU455" s="496"/>
      <c r="AV455" s="496"/>
      <c r="AW455" s="496"/>
      <c r="AX455" s="496"/>
      <c r="AY455" s="496"/>
      <c r="AZ455" s="496"/>
      <c r="BA455" s="496"/>
      <c r="BB455" s="496"/>
      <c r="BC455" s="496"/>
      <c r="BD455" s="496"/>
      <c r="BE455" s="496"/>
      <c r="BF455" s="496"/>
      <c r="BG455" s="496"/>
      <c r="BH455" s="496"/>
      <c r="BI455" s="496"/>
      <c r="BJ455" s="496"/>
      <c r="BK455" s="496"/>
      <c r="BL455" s="496"/>
      <c r="BM455" s="496"/>
      <c r="BN455" s="496"/>
      <c r="BO455" s="496"/>
      <c r="BP455" s="496"/>
      <c r="BQ455" s="496"/>
      <c r="BR455" s="496"/>
      <c r="BS455" s="496"/>
      <c r="BT455" s="496"/>
      <c r="BU455" s="496"/>
      <c r="BV455" s="496"/>
      <c r="BW455" s="496"/>
      <c r="BX455" s="496"/>
      <c r="BY455" s="496"/>
      <c r="BZ455" s="496"/>
      <c r="CA455" s="496"/>
      <c r="CB455" s="496"/>
      <c r="CC455" s="496"/>
      <c r="CD455" s="496"/>
      <c r="CE455" s="496"/>
      <c r="CF455" s="496"/>
      <c r="CG455" s="496"/>
      <c r="CH455" s="496"/>
      <c r="CI455" s="496"/>
      <c r="CJ455" s="496"/>
      <c r="CK455" s="496"/>
      <c r="CL455" s="496"/>
      <c r="CM455" s="496"/>
      <c r="CN455" s="496"/>
      <c r="CO455" s="496"/>
      <c r="CP455" s="496"/>
      <c r="CQ455" s="496"/>
      <c r="CR455" s="496"/>
      <c r="CS455" s="496"/>
      <c r="CT455" s="496"/>
      <c r="CU455" s="496"/>
      <c r="CV455" s="496"/>
      <c r="CW455" s="496"/>
      <c r="CX455" s="496"/>
      <c r="CY455" s="496"/>
      <c r="CZ455" s="496"/>
      <c r="DA455" s="496"/>
      <c r="DB455" s="496"/>
      <c r="DC455" s="496"/>
      <c r="DD455" s="496"/>
      <c r="DE455" s="496"/>
      <c r="DF455" s="496"/>
      <c r="DG455" s="496"/>
      <c r="DH455" s="496"/>
      <c r="DI455" s="496"/>
      <c r="DJ455" s="496"/>
      <c r="DK455" s="496"/>
      <c r="DL455" s="496"/>
      <c r="DM455" s="496"/>
      <c r="DN455" s="496"/>
      <c r="DO455" s="496"/>
      <c r="DP455" s="496"/>
      <c r="DQ455" s="496"/>
      <c r="DR455" s="496"/>
      <c r="DS455" s="496"/>
      <c r="DT455" s="496"/>
      <c r="DU455" s="496"/>
      <c r="DV455" s="496"/>
      <c r="DW455" s="496"/>
      <c r="DX455" s="496"/>
      <c r="DY455" s="496"/>
      <c r="DZ455" s="496"/>
      <c r="EA455" s="496"/>
      <c r="EB455" s="496"/>
      <c r="EC455" s="496"/>
      <c r="ED455" s="496"/>
      <c r="EE455" s="496"/>
      <c r="EF455" s="496"/>
      <c r="EG455" s="496"/>
      <c r="EH455" s="496"/>
      <c r="EI455" s="496"/>
      <c r="EJ455" s="496"/>
      <c r="EK455" s="496"/>
      <c r="EL455" s="496"/>
      <c r="EM455" s="496"/>
      <c r="EN455" s="496"/>
      <c r="EO455" s="496"/>
      <c r="EP455" s="496"/>
      <c r="EQ455" s="496"/>
      <c r="ER455" s="496"/>
      <c r="ES455" s="496"/>
      <c r="ET455" s="496"/>
      <c r="EU455" s="496"/>
      <c r="EV455" s="496"/>
      <c r="EW455" s="496"/>
      <c r="EX455" s="496"/>
      <c r="EY455" s="496"/>
      <c r="EZ455" s="496"/>
      <c r="FA455" s="496"/>
      <c r="FB455" s="496"/>
      <c r="FC455" s="496"/>
      <c r="FD455" s="496"/>
      <c r="FE455" s="496"/>
      <c r="FF455" s="496"/>
      <c r="FG455" s="496"/>
      <c r="FH455" s="496"/>
      <c r="FI455" s="496"/>
      <c r="FJ455" s="496"/>
      <c r="FK455" s="496"/>
      <c r="FL455" s="496"/>
      <c r="FM455" s="496"/>
      <c r="FN455" s="496"/>
      <c r="FO455" s="496"/>
      <c r="FP455" s="496"/>
      <c r="FQ455" s="496"/>
      <c r="FR455" s="496"/>
      <c r="FS455" s="496"/>
      <c r="FT455" s="496"/>
      <c r="FU455" s="496"/>
      <c r="FV455" s="496"/>
      <c r="FW455" s="496"/>
      <c r="FX455" s="496"/>
      <c r="FY455" s="496"/>
      <c r="FZ455" s="496"/>
      <c r="GA455" s="496"/>
      <c r="GB455" s="496"/>
      <c r="GC455" s="496"/>
      <c r="GD455" s="496"/>
      <c r="GE455" s="496"/>
      <c r="GF455" s="496"/>
      <c r="GG455" s="496"/>
      <c r="GH455" s="496"/>
      <c r="GI455" s="496"/>
      <c r="GJ455" s="496"/>
      <c r="GK455" s="496"/>
      <c r="GL455" s="496"/>
      <c r="GM455" s="496"/>
      <c r="GN455" s="496"/>
      <c r="GO455" s="496"/>
      <c r="GP455" s="496"/>
      <c r="GQ455" s="496"/>
      <c r="GR455" s="496"/>
      <c r="GS455" s="496"/>
      <c r="GT455" s="496"/>
      <c r="GU455" s="496"/>
      <c r="GV455" s="496"/>
      <c r="GW455" s="496"/>
      <c r="GX455" s="496"/>
      <c r="GY455" s="496"/>
      <c r="GZ455" s="496"/>
      <c r="HA455" s="496"/>
      <c r="HB455" s="496"/>
      <c r="HC455" s="496"/>
      <c r="HD455" s="496"/>
      <c r="HE455" s="496"/>
      <c r="HF455" s="496"/>
      <c r="HG455" s="496"/>
      <c r="HH455" s="496"/>
      <c r="HI455" s="496"/>
      <c r="HJ455" s="496"/>
      <c r="HK455" s="496"/>
      <c r="HL455" s="496"/>
      <c r="HM455" s="496"/>
      <c r="HN455" s="496"/>
      <c r="HO455" s="496"/>
      <c r="HP455" s="496"/>
      <c r="HQ455" s="496"/>
      <c r="HR455" s="496"/>
      <c r="HS455" s="496"/>
      <c r="HT455" s="496"/>
      <c r="HU455" s="496"/>
      <c r="HV455" s="496"/>
      <c r="HW455" s="496"/>
      <c r="HX455" s="496"/>
      <c r="HY455" s="496"/>
      <c r="HZ455" s="496"/>
      <c r="IA455" s="496"/>
      <c r="IB455" s="496"/>
      <c r="IC455" s="496"/>
      <c r="ID455" s="496"/>
      <c r="IE455" s="496"/>
      <c r="IF455" s="496"/>
      <c r="IG455" s="496"/>
      <c r="IH455" s="496"/>
      <c r="II455" s="496"/>
      <c r="IJ455" s="496"/>
      <c r="IK455" s="496"/>
      <c r="IL455" s="496"/>
      <c r="IM455" s="496"/>
      <c r="IN455" s="496"/>
      <c r="IO455" s="496"/>
      <c r="IP455" s="496"/>
      <c r="IQ455" s="496"/>
      <c r="IR455" s="496"/>
      <c r="IS455" s="496"/>
      <c r="IT455" s="496"/>
      <c r="IU455" s="496"/>
      <c r="IV455" s="496"/>
      <c r="IW455" s="496"/>
    </row>
    <row r="456" customFormat="false" ht="12.75" hidden="false" customHeight="false" outlineLevel="1" collapsed="false">
      <c r="A456" s="506"/>
      <c r="B456" s="503"/>
      <c r="C456" s="503"/>
      <c r="D456" s="503"/>
      <c r="E456" s="503"/>
      <c r="F456" s="503"/>
      <c r="G456" s="503"/>
      <c r="H456" s="503"/>
      <c r="I456" s="503"/>
      <c r="J456" s="503"/>
      <c r="K456" s="503"/>
      <c r="L456" s="503"/>
      <c r="M456" s="503"/>
      <c r="N456" s="503"/>
      <c r="O456" s="503"/>
      <c r="P456" s="503"/>
      <c r="Q456" s="503"/>
      <c r="R456" s="503"/>
      <c r="S456" s="503"/>
      <c r="T456" s="503"/>
      <c r="U456" s="503"/>
      <c r="V456" s="507"/>
      <c r="W456" s="507"/>
      <c r="X456" s="507"/>
      <c r="Y456" s="507"/>
      <c r="Z456" s="507"/>
      <c r="AA456" s="507"/>
      <c r="AB456" s="507"/>
      <c r="AC456" s="507"/>
      <c r="AD456" s="507"/>
      <c r="AE456" s="507"/>
      <c r="AF456" s="507"/>
      <c r="AG456" s="507"/>
      <c r="AH456" s="507"/>
      <c r="AI456" s="507"/>
      <c r="AJ456" s="507"/>
      <c r="AK456" s="507"/>
      <c r="AL456" s="507"/>
      <c r="AM456" s="507"/>
      <c r="AN456" s="507"/>
      <c r="AO456" s="507"/>
      <c r="AP456" s="507"/>
      <c r="AQ456" s="507"/>
      <c r="AR456" s="507"/>
      <c r="AS456" s="507"/>
      <c r="AT456" s="507"/>
      <c r="AU456" s="507"/>
      <c r="AV456" s="507"/>
      <c r="AW456" s="507"/>
      <c r="AX456" s="507"/>
      <c r="AY456" s="507"/>
      <c r="AZ456" s="507"/>
      <c r="BA456" s="507"/>
      <c r="BB456" s="507"/>
      <c r="BC456" s="507"/>
      <c r="BD456" s="507"/>
      <c r="BE456" s="507"/>
      <c r="BF456" s="507"/>
      <c r="BG456" s="507"/>
      <c r="BH456" s="507"/>
      <c r="BI456" s="507"/>
      <c r="BJ456" s="507"/>
      <c r="BK456" s="507"/>
      <c r="BL456" s="507"/>
      <c r="BM456" s="507"/>
      <c r="BN456" s="507"/>
      <c r="BO456" s="507"/>
      <c r="BP456" s="507"/>
      <c r="BQ456" s="507"/>
      <c r="BR456" s="507"/>
      <c r="BS456" s="507"/>
      <c r="BT456" s="507"/>
      <c r="BU456" s="507"/>
      <c r="BV456" s="507"/>
      <c r="BW456" s="507"/>
      <c r="BX456" s="507"/>
      <c r="BY456" s="507"/>
      <c r="BZ456" s="507"/>
      <c r="CA456" s="507"/>
      <c r="CB456" s="507"/>
      <c r="CC456" s="507"/>
      <c r="CD456" s="507"/>
      <c r="CE456" s="507"/>
      <c r="CF456" s="507"/>
      <c r="CG456" s="507"/>
      <c r="CH456" s="507"/>
      <c r="CI456" s="507"/>
      <c r="CJ456" s="507"/>
      <c r="CK456" s="507"/>
      <c r="CL456" s="507"/>
      <c r="CM456" s="507"/>
      <c r="CN456" s="507"/>
      <c r="CO456" s="507"/>
      <c r="CP456" s="507"/>
      <c r="CQ456" s="507"/>
      <c r="CR456" s="507"/>
      <c r="CS456" s="507"/>
      <c r="CT456" s="507"/>
      <c r="CU456" s="507"/>
      <c r="CV456" s="507"/>
      <c r="CW456" s="507"/>
      <c r="CX456" s="507"/>
      <c r="CY456" s="507"/>
      <c r="CZ456" s="507"/>
      <c r="DA456" s="507"/>
      <c r="DB456" s="507"/>
      <c r="DC456" s="507"/>
      <c r="DD456" s="507"/>
      <c r="DE456" s="507"/>
      <c r="DF456" s="507"/>
      <c r="DG456" s="507"/>
      <c r="DH456" s="507"/>
      <c r="DI456" s="507"/>
      <c r="DJ456" s="507"/>
      <c r="DK456" s="507"/>
      <c r="DL456" s="507"/>
      <c r="DM456" s="507"/>
      <c r="DN456" s="507"/>
      <c r="DO456" s="507"/>
      <c r="DP456" s="507"/>
      <c r="DQ456" s="507"/>
      <c r="DR456" s="507"/>
      <c r="DS456" s="507"/>
      <c r="DT456" s="507"/>
      <c r="DU456" s="507"/>
      <c r="DV456" s="507"/>
      <c r="DW456" s="507"/>
      <c r="DX456" s="507"/>
      <c r="DY456" s="507"/>
      <c r="DZ456" s="507"/>
      <c r="EA456" s="507"/>
      <c r="EB456" s="507"/>
      <c r="EC456" s="507"/>
      <c r="ED456" s="507"/>
      <c r="EE456" s="507"/>
      <c r="EF456" s="507"/>
      <c r="EG456" s="507"/>
      <c r="EH456" s="507"/>
      <c r="EI456" s="507"/>
      <c r="EJ456" s="507"/>
      <c r="EK456" s="507"/>
      <c r="EL456" s="507"/>
      <c r="EM456" s="507"/>
      <c r="EN456" s="507"/>
      <c r="EO456" s="507"/>
      <c r="EP456" s="507"/>
      <c r="EQ456" s="507"/>
      <c r="ER456" s="507"/>
      <c r="ES456" s="507"/>
      <c r="ET456" s="507"/>
      <c r="EU456" s="507"/>
      <c r="EV456" s="507"/>
      <c r="EW456" s="507"/>
      <c r="EX456" s="507"/>
      <c r="EY456" s="507"/>
      <c r="EZ456" s="507"/>
      <c r="FA456" s="507"/>
      <c r="FB456" s="507"/>
      <c r="FC456" s="507"/>
      <c r="FD456" s="507"/>
      <c r="FE456" s="507"/>
      <c r="FF456" s="507"/>
      <c r="FG456" s="507"/>
      <c r="FH456" s="507"/>
      <c r="FI456" s="507"/>
      <c r="FJ456" s="507"/>
      <c r="FK456" s="507"/>
      <c r="FL456" s="507"/>
      <c r="FM456" s="507"/>
      <c r="FN456" s="507"/>
      <c r="FO456" s="507"/>
      <c r="FP456" s="507"/>
      <c r="FQ456" s="507"/>
      <c r="FR456" s="507"/>
      <c r="FS456" s="507"/>
      <c r="FT456" s="507"/>
      <c r="FU456" s="507"/>
      <c r="FV456" s="507"/>
      <c r="FW456" s="507"/>
      <c r="FX456" s="507"/>
      <c r="FY456" s="507"/>
      <c r="FZ456" s="507"/>
      <c r="GA456" s="507"/>
      <c r="GB456" s="507"/>
      <c r="GC456" s="507"/>
      <c r="GD456" s="507"/>
      <c r="GE456" s="507"/>
      <c r="GF456" s="507"/>
      <c r="GG456" s="507"/>
      <c r="GH456" s="507"/>
      <c r="GI456" s="507"/>
      <c r="GJ456" s="507"/>
      <c r="GK456" s="507"/>
      <c r="GL456" s="507"/>
      <c r="GM456" s="507"/>
      <c r="GN456" s="507"/>
      <c r="GO456" s="507"/>
      <c r="GP456" s="507"/>
      <c r="GQ456" s="507"/>
      <c r="GR456" s="507"/>
      <c r="GS456" s="507"/>
      <c r="GT456" s="507"/>
      <c r="GU456" s="507"/>
      <c r="GV456" s="507"/>
      <c r="GW456" s="507"/>
      <c r="GX456" s="507"/>
      <c r="GY456" s="507"/>
      <c r="GZ456" s="507"/>
      <c r="HA456" s="507"/>
      <c r="HB456" s="507"/>
      <c r="HC456" s="507"/>
      <c r="HD456" s="507"/>
      <c r="HE456" s="507"/>
      <c r="HF456" s="507"/>
      <c r="HG456" s="507"/>
      <c r="HH456" s="507"/>
      <c r="HI456" s="507"/>
      <c r="HJ456" s="507"/>
      <c r="HK456" s="507"/>
      <c r="HL456" s="507"/>
      <c r="HM456" s="507"/>
      <c r="HN456" s="507"/>
      <c r="HO456" s="507"/>
      <c r="HP456" s="507"/>
      <c r="HQ456" s="507"/>
      <c r="HR456" s="507"/>
      <c r="HS456" s="507"/>
      <c r="HT456" s="507"/>
      <c r="HU456" s="507"/>
      <c r="HV456" s="507"/>
      <c r="HW456" s="507"/>
      <c r="HX456" s="507"/>
      <c r="HY456" s="507"/>
      <c r="HZ456" s="507"/>
      <c r="IA456" s="507"/>
      <c r="IB456" s="507"/>
      <c r="IC456" s="507"/>
      <c r="ID456" s="507"/>
      <c r="IE456" s="507"/>
      <c r="IF456" s="507"/>
      <c r="IG456" s="507"/>
      <c r="IH456" s="507"/>
      <c r="II456" s="507"/>
      <c r="IJ456" s="507"/>
      <c r="IK456" s="507"/>
      <c r="IL456" s="507"/>
      <c r="IM456" s="507"/>
      <c r="IN456" s="507"/>
      <c r="IO456" s="507"/>
      <c r="IP456" s="507"/>
      <c r="IQ456" s="507"/>
      <c r="IR456" s="507"/>
      <c r="IS456" s="507"/>
      <c r="IT456" s="507"/>
      <c r="IU456" s="507"/>
      <c r="IV456" s="507"/>
      <c r="IW456" s="507"/>
    </row>
    <row r="457" customFormat="false" ht="12.75" hidden="false" customHeight="false" outlineLevel="1" collapsed="false">
      <c r="A457" s="379"/>
      <c r="B457" s="503"/>
      <c r="C457" s="503"/>
      <c r="D457" s="503"/>
      <c r="E457" s="503"/>
      <c r="F457" s="503"/>
      <c r="G457" s="503"/>
      <c r="H457" s="503"/>
      <c r="I457" s="503"/>
      <c r="J457" s="503"/>
      <c r="K457" s="503"/>
      <c r="L457" s="503"/>
      <c r="M457" s="503"/>
      <c r="N457" s="503"/>
      <c r="O457" s="503"/>
      <c r="P457" s="503"/>
      <c r="Q457" s="503"/>
      <c r="R457" s="503"/>
      <c r="S457" s="503"/>
      <c r="T457" s="503"/>
      <c r="U457" s="503"/>
      <c r="V457" s="496"/>
      <c r="W457" s="496"/>
      <c r="X457" s="496"/>
      <c r="Y457" s="496"/>
      <c r="Z457" s="496"/>
      <c r="AA457" s="496"/>
      <c r="AB457" s="496"/>
      <c r="AC457" s="496"/>
      <c r="AD457" s="496"/>
      <c r="AE457" s="496"/>
      <c r="AF457" s="496"/>
      <c r="AG457" s="496"/>
      <c r="AH457" s="496"/>
      <c r="AI457" s="496"/>
      <c r="AJ457" s="496"/>
      <c r="AK457" s="496"/>
      <c r="AL457" s="496"/>
      <c r="AM457" s="496"/>
      <c r="AN457" s="496"/>
      <c r="AO457" s="496"/>
      <c r="AP457" s="496"/>
      <c r="AQ457" s="496"/>
      <c r="AR457" s="496"/>
      <c r="AS457" s="496"/>
      <c r="AT457" s="496"/>
      <c r="AU457" s="496"/>
      <c r="AV457" s="496"/>
      <c r="AW457" s="496"/>
      <c r="AX457" s="496"/>
      <c r="AY457" s="496"/>
      <c r="AZ457" s="496"/>
      <c r="BA457" s="496"/>
      <c r="BB457" s="496"/>
      <c r="BC457" s="496"/>
      <c r="BD457" s="496"/>
      <c r="BE457" s="496"/>
      <c r="BF457" s="496"/>
      <c r="BG457" s="496"/>
      <c r="BH457" s="496"/>
      <c r="BI457" s="496"/>
      <c r="BJ457" s="496"/>
      <c r="BK457" s="496"/>
      <c r="BL457" s="496"/>
      <c r="BM457" s="496"/>
      <c r="BN457" s="496"/>
      <c r="BO457" s="496"/>
      <c r="BP457" s="496"/>
      <c r="BQ457" s="496"/>
      <c r="BR457" s="496"/>
      <c r="BS457" s="496"/>
      <c r="BT457" s="496"/>
      <c r="BU457" s="496"/>
      <c r="BV457" s="496"/>
      <c r="BW457" s="496"/>
      <c r="BX457" s="496"/>
      <c r="BY457" s="496"/>
      <c r="BZ457" s="496"/>
      <c r="CA457" s="496"/>
      <c r="CB457" s="496"/>
      <c r="CC457" s="496"/>
      <c r="CD457" s="496"/>
      <c r="CE457" s="496"/>
      <c r="CF457" s="496"/>
      <c r="CG457" s="496"/>
      <c r="CH457" s="496"/>
      <c r="CI457" s="496"/>
      <c r="CJ457" s="496"/>
      <c r="CK457" s="496"/>
      <c r="CL457" s="496"/>
      <c r="CM457" s="496"/>
      <c r="CN457" s="496"/>
      <c r="CO457" s="496"/>
      <c r="CP457" s="496"/>
      <c r="CQ457" s="496"/>
      <c r="CR457" s="496"/>
      <c r="CS457" s="496"/>
      <c r="CT457" s="496"/>
      <c r="CU457" s="496"/>
      <c r="CV457" s="496"/>
      <c r="CW457" s="496"/>
      <c r="CX457" s="496"/>
      <c r="CY457" s="496"/>
      <c r="CZ457" s="496"/>
      <c r="DA457" s="496"/>
      <c r="DB457" s="496"/>
      <c r="DC457" s="496"/>
      <c r="DD457" s="496"/>
      <c r="DE457" s="496"/>
      <c r="DF457" s="496"/>
      <c r="DG457" s="496"/>
      <c r="DH457" s="496"/>
      <c r="DI457" s="496"/>
      <c r="DJ457" s="496"/>
      <c r="DK457" s="496"/>
      <c r="DL457" s="496"/>
      <c r="DM457" s="496"/>
      <c r="DN457" s="496"/>
      <c r="DO457" s="496"/>
      <c r="DP457" s="496"/>
      <c r="DQ457" s="496"/>
      <c r="DR457" s="496"/>
      <c r="DS457" s="496"/>
      <c r="DT457" s="496"/>
      <c r="DU457" s="496"/>
      <c r="DV457" s="496"/>
      <c r="DW457" s="496"/>
      <c r="DX457" s="496"/>
      <c r="DY457" s="496"/>
      <c r="DZ457" s="496"/>
      <c r="EA457" s="496"/>
      <c r="EB457" s="496"/>
      <c r="EC457" s="496"/>
      <c r="ED457" s="496"/>
      <c r="EE457" s="496"/>
      <c r="EF457" s="496"/>
      <c r="EG457" s="496"/>
      <c r="EH457" s="496"/>
      <c r="EI457" s="496"/>
      <c r="EJ457" s="496"/>
      <c r="EK457" s="496"/>
      <c r="EL457" s="496"/>
      <c r="EM457" s="496"/>
      <c r="EN457" s="496"/>
      <c r="EO457" s="496"/>
      <c r="EP457" s="496"/>
      <c r="EQ457" s="496"/>
      <c r="ER457" s="496"/>
      <c r="ES457" s="496"/>
      <c r="ET457" s="496"/>
      <c r="EU457" s="496"/>
      <c r="EV457" s="496"/>
      <c r="EW457" s="496"/>
      <c r="EX457" s="496"/>
      <c r="EY457" s="496"/>
      <c r="EZ457" s="496"/>
      <c r="FA457" s="496"/>
      <c r="FB457" s="496"/>
      <c r="FC457" s="496"/>
      <c r="FD457" s="496"/>
      <c r="FE457" s="496"/>
      <c r="FF457" s="496"/>
      <c r="FG457" s="496"/>
      <c r="FH457" s="496"/>
      <c r="FI457" s="496"/>
      <c r="FJ457" s="496"/>
      <c r="FK457" s="496"/>
      <c r="FL457" s="496"/>
      <c r="FM457" s="496"/>
      <c r="FN457" s="496"/>
      <c r="FO457" s="496"/>
      <c r="FP457" s="496"/>
      <c r="FQ457" s="496"/>
      <c r="FR457" s="496"/>
      <c r="FS457" s="496"/>
      <c r="FT457" s="496"/>
      <c r="FU457" s="496"/>
      <c r="FV457" s="496"/>
      <c r="FW457" s="496"/>
      <c r="FX457" s="496"/>
      <c r="FY457" s="496"/>
      <c r="FZ457" s="496"/>
      <c r="GA457" s="496"/>
      <c r="GB457" s="496"/>
      <c r="GC457" s="496"/>
      <c r="GD457" s="496"/>
      <c r="GE457" s="496"/>
      <c r="GF457" s="496"/>
      <c r="GG457" s="496"/>
      <c r="GH457" s="496"/>
      <c r="GI457" s="496"/>
      <c r="GJ457" s="496"/>
      <c r="GK457" s="496"/>
      <c r="GL457" s="496"/>
      <c r="GM457" s="496"/>
      <c r="GN457" s="496"/>
      <c r="GO457" s="496"/>
      <c r="GP457" s="496"/>
      <c r="GQ457" s="496"/>
      <c r="GR457" s="496"/>
      <c r="GS457" s="496"/>
      <c r="GT457" s="496"/>
      <c r="GU457" s="496"/>
      <c r="GV457" s="496"/>
      <c r="GW457" s="496"/>
      <c r="GX457" s="496"/>
      <c r="GY457" s="496"/>
      <c r="GZ457" s="496"/>
      <c r="HA457" s="496"/>
      <c r="HB457" s="496"/>
      <c r="HC457" s="496"/>
      <c r="HD457" s="496"/>
      <c r="HE457" s="496"/>
      <c r="HF457" s="496"/>
      <c r="HG457" s="496"/>
      <c r="HH457" s="496"/>
      <c r="HI457" s="496"/>
      <c r="HJ457" s="496"/>
      <c r="HK457" s="496"/>
      <c r="HL457" s="496"/>
      <c r="HM457" s="496"/>
      <c r="HN457" s="496"/>
      <c r="HO457" s="496"/>
      <c r="HP457" s="496"/>
      <c r="HQ457" s="496"/>
      <c r="HR457" s="496"/>
      <c r="HS457" s="496"/>
      <c r="HT457" s="496"/>
      <c r="HU457" s="496"/>
      <c r="HV457" s="496"/>
      <c r="HW457" s="496"/>
      <c r="HX457" s="496"/>
      <c r="HY457" s="496"/>
      <c r="HZ457" s="496"/>
      <c r="IA457" s="496"/>
      <c r="IB457" s="496"/>
      <c r="IC457" s="496"/>
      <c r="ID457" s="496"/>
      <c r="IE457" s="496"/>
      <c r="IF457" s="496"/>
      <c r="IG457" s="496"/>
      <c r="IH457" s="496"/>
      <c r="II457" s="496"/>
      <c r="IJ457" s="496"/>
      <c r="IK457" s="496"/>
      <c r="IL457" s="496"/>
      <c r="IM457" s="496"/>
      <c r="IN457" s="496"/>
      <c r="IO457" s="496"/>
      <c r="IP457" s="496"/>
      <c r="IQ457" s="496"/>
      <c r="IR457" s="496"/>
      <c r="IS457" s="496"/>
      <c r="IT457" s="496"/>
      <c r="IU457" s="496"/>
      <c r="IV457" s="496"/>
      <c r="IW457" s="496"/>
    </row>
    <row r="458" customFormat="false" ht="12.75" hidden="false" customHeight="false" outlineLevel="1" collapsed="false">
      <c r="A458" s="383"/>
      <c r="B458" s="503"/>
      <c r="C458" s="503"/>
      <c r="D458" s="503"/>
      <c r="E458" s="503"/>
      <c r="F458" s="503"/>
      <c r="G458" s="503"/>
      <c r="H458" s="503"/>
      <c r="I458" s="503"/>
      <c r="J458" s="503"/>
      <c r="K458" s="503"/>
      <c r="L458" s="503"/>
      <c r="M458" s="503"/>
      <c r="N458" s="503"/>
      <c r="O458" s="503"/>
      <c r="P458" s="503"/>
      <c r="Q458" s="503"/>
      <c r="R458" s="503"/>
      <c r="S458" s="503"/>
      <c r="T458" s="503"/>
      <c r="U458" s="503"/>
      <c r="V458" s="496"/>
      <c r="W458" s="496"/>
      <c r="X458" s="496"/>
      <c r="Y458" s="496"/>
      <c r="Z458" s="496"/>
      <c r="AA458" s="496"/>
      <c r="AB458" s="496"/>
      <c r="AC458" s="496"/>
      <c r="AD458" s="496"/>
      <c r="AE458" s="496"/>
      <c r="AF458" s="496"/>
      <c r="AG458" s="496"/>
      <c r="AH458" s="496"/>
      <c r="AI458" s="496"/>
      <c r="AJ458" s="496"/>
      <c r="AK458" s="496"/>
      <c r="AL458" s="496"/>
      <c r="AM458" s="496"/>
      <c r="AN458" s="496"/>
      <c r="AO458" s="496"/>
      <c r="AP458" s="496"/>
      <c r="AQ458" s="496"/>
      <c r="AR458" s="496"/>
      <c r="AS458" s="496"/>
      <c r="AT458" s="496"/>
      <c r="AU458" s="496"/>
      <c r="AV458" s="496"/>
      <c r="AW458" s="496"/>
      <c r="AX458" s="496"/>
      <c r="AY458" s="496"/>
      <c r="AZ458" s="496"/>
      <c r="BA458" s="496"/>
      <c r="BB458" s="496"/>
      <c r="BC458" s="496"/>
      <c r="BD458" s="496"/>
      <c r="BE458" s="496"/>
      <c r="BF458" s="496"/>
      <c r="BG458" s="496"/>
      <c r="BH458" s="496"/>
      <c r="BI458" s="496"/>
      <c r="BJ458" s="496"/>
      <c r="BK458" s="496"/>
      <c r="BL458" s="496"/>
      <c r="BM458" s="496"/>
      <c r="BN458" s="496"/>
      <c r="BO458" s="496"/>
      <c r="BP458" s="496"/>
      <c r="BQ458" s="496"/>
      <c r="BR458" s="496"/>
      <c r="BS458" s="496"/>
      <c r="BT458" s="496"/>
      <c r="BU458" s="496"/>
      <c r="BV458" s="496"/>
      <c r="BW458" s="496"/>
      <c r="BX458" s="496"/>
      <c r="BY458" s="496"/>
      <c r="BZ458" s="496"/>
      <c r="CA458" s="496"/>
      <c r="CB458" s="496"/>
      <c r="CC458" s="496"/>
      <c r="CD458" s="496"/>
      <c r="CE458" s="496"/>
      <c r="CF458" s="496"/>
      <c r="CG458" s="496"/>
      <c r="CH458" s="496"/>
      <c r="CI458" s="496"/>
      <c r="CJ458" s="496"/>
      <c r="CK458" s="496"/>
      <c r="CL458" s="496"/>
      <c r="CM458" s="496"/>
      <c r="CN458" s="496"/>
      <c r="CO458" s="496"/>
      <c r="CP458" s="496"/>
      <c r="CQ458" s="496"/>
      <c r="CR458" s="496"/>
      <c r="CS458" s="496"/>
      <c r="CT458" s="496"/>
      <c r="CU458" s="496"/>
      <c r="CV458" s="496"/>
      <c r="CW458" s="496"/>
      <c r="CX458" s="496"/>
      <c r="CY458" s="496"/>
      <c r="CZ458" s="496"/>
      <c r="DA458" s="496"/>
      <c r="DB458" s="496"/>
      <c r="DC458" s="496"/>
      <c r="DD458" s="496"/>
      <c r="DE458" s="496"/>
      <c r="DF458" s="496"/>
      <c r="DG458" s="496"/>
      <c r="DH458" s="496"/>
      <c r="DI458" s="496"/>
      <c r="DJ458" s="496"/>
      <c r="DK458" s="496"/>
      <c r="DL458" s="496"/>
      <c r="DM458" s="496"/>
      <c r="DN458" s="496"/>
      <c r="DO458" s="496"/>
      <c r="DP458" s="496"/>
      <c r="DQ458" s="496"/>
      <c r="DR458" s="496"/>
      <c r="DS458" s="496"/>
      <c r="DT458" s="496"/>
      <c r="DU458" s="496"/>
      <c r="DV458" s="496"/>
      <c r="DW458" s="496"/>
      <c r="DX458" s="496"/>
      <c r="DY458" s="496"/>
      <c r="DZ458" s="496"/>
      <c r="EA458" s="496"/>
      <c r="EB458" s="496"/>
      <c r="EC458" s="496"/>
      <c r="ED458" s="496"/>
      <c r="EE458" s="496"/>
      <c r="EF458" s="496"/>
      <c r="EG458" s="496"/>
      <c r="EH458" s="496"/>
      <c r="EI458" s="496"/>
      <c r="EJ458" s="496"/>
      <c r="EK458" s="496"/>
      <c r="EL458" s="496"/>
      <c r="EM458" s="496"/>
      <c r="EN458" s="496"/>
      <c r="EO458" s="496"/>
      <c r="EP458" s="496"/>
      <c r="EQ458" s="496"/>
      <c r="ER458" s="496"/>
      <c r="ES458" s="496"/>
      <c r="ET458" s="496"/>
      <c r="EU458" s="496"/>
      <c r="EV458" s="496"/>
      <c r="EW458" s="496"/>
      <c r="EX458" s="496"/>
      <c r="EY458" s="496"/>
      <c r="EZ458" s="496"/>
      <c r="FA458" s="496"/>
      <c r="FB458" s="496"/>
      <c r="FC458" s="496"/>
      <c r="FD458" s="496"/>
      <c r="FE458" s="496"/>
      <c r="FF458" s="496"/>
      <c r="FG458" s="496"/>
      <c r="FH458" s="496"/>
      <c r="FI458" s="496"/>
      <c r="FJ458" s="496"/>
      <c r="FK458" s="496"/>
      <c r="FL458" s="496"/>
      <c r="FM458" s="496"/>
      <c r="FN458" s="496"/>
      <c r="FO458" s="496"/>
      <c r="FP458" s="496"/>
      <c r="FQ458" s="496"/>
      <c r="FR458" s="496"/>
      <c r="FS458" s="496"/>
      <c r="FT458" s="496"/>
      <c r="FU458" s="496"/>
      <c r="FV458" s="496"/>
      <c r="FW458" s="496"/>
      <c r="FX458" s="496"/>
      <c r="FY458" s="496"/>
      <c r="FZ458" s="496"/>
      <c r="GA458" s="496"/>
      <c r="GB458" s="496"/>
      <c r="GC458" s="496"/>
      <c r="GD458" s="496"/>
      <c r="GE458" s="496"/>
      <c r="GF458" s="496"/>
      <c r="GG458" s="496"/>
      <c r="GH458" s="496"/>
      <c r="GI458" s="496"/>
      <c r="GJ458" s="496"/>
      <c r="GK458" s="496"/>
      <c r="GL458" s="496"/>
      <c r="GM458" s="496"/>
      <c r="GN458" s="496"/>
      <c r="GO458" s="496"/>
      <c r="GP458" s="496"/>
      <c r="GQ458" s="496"/>
      <c r="GR458" s="496"/>
      <c r="GS458" s="496"/>
      <c r="GT458" s="496"/>
      <c r="GU458" s="496"/>
      <c r="GV458" s="496"/>
      <c r="GW458" s="496"/>
      <c r="GX458" s="496"/>
      <c r="GY458" s="496"/>
      <c r="GZ458" s="496"/>
      <c r="HA458" s="496"/>
      <c r="HB458" s="496"/>
      <c r="HC458" s="496"/>
      <c r="HD458" s="496"/>
      <c r="HE458" s="496"/>
      <c r="HF458" s="496"/>
      <c r="HG458" s="496"/>
      <c r="HH458" s="496"/>
      <c r="HI458" s="496"/>
      <c r="HJ458" s="496"/>
      <c r="HK458" s="496"/>
      <c r="HL458" s="496"/>
      <c r="HM458" s="496"/>
      <c r="HN458" s="496"/>
      <c r="HO458" s="496"/>
      <c r="HP458" s="496"/>
      <c r="HQ458" s="496"/>
      <c r="HR458" s="496"/>
      <c r="HS458" s="496"/>
      <c r="HT458" s="496"/>
      <c r="HU458" s="496"/>
      <c r="HV458" s="496"/>
      <c r="HW458" s="496"/>
      <c r="HX458" s="496"/>
      <c r="HY458" s="496"/>
      <c r="HZ458" s="496"/>
      <c r="IA458" s="496"/>
      <c r="IB458" s="496"/>
      <c r="IC458" s="496"/>
      <c r="ID458" s="496"/>
      <c r="IE458" s="496"/>
      <c r="IF458" s="496"/>
      <c r="IG458" s="496"/>
      <c r="IH458" s="496"/>
      <c r="II458" s="496"/>
      <c r="IJ458" s="496"/>
      <c r="IK458" s="496"/>
      <c r="IL458" s="496"/>
      <c r="IM458" s="496"/>
      <c r="IN458" s="496"/>
      <c r="IO458" s="496"/>
      <c r="IP458" s="496"/>
      <c r="IQ458" s="496"/>
      <c r="IR458" s="496"/>
      <c r="IS458" s="496"/>
      <c r="IT458" s="496"/>
      <c r="IU458" s="496"/>
      <c r="IV458" s="496"/>
      <c r="IW458" s="496"/>
    </row>
    <row r="459" customFormat="false" ht="12.75" hidden="false" customHeight="false" outlineLevel="1" collapsed="false">
      <c r="A459" s="383"/>
      <c r="B459" s="503"/>
      <c r="C459" s="503"/>
      <c r="D459" s="503"/>
      <c r="E459" s="503"/>
      <c r="F459" s="503"/>
      <c r="G459" s="503"/>
      <c r="H459" s="503"/>
      <c r="I459" s="503"/>
      <c r="J459" s="503"/>
      <c r="K459" s="503"/>
      <c r="L459" s="503"/>
      <c r="M459" s="503"/>
      <c r="N459" s="503"/>
      <c r="O459" s="503"/>
      <c r="P459" s="503"/>
      <c r="Q459" s="503"/>
      <c r="R459" s="503"/>
      <c r="S459" s="503"/>
      <c r="T459" s="503"/>
      <c r="U459" s="503"/>
      <c r="V459" s="496"/>
      <c r="W459" s="496"/>
      <c r="X459" s="496"/>
      <c r="Y459" s="496"/>
      <c r="Z459" s="496"/>
      <c r="AA459" s="496"/>
      <c r="AB459" s="496"/>
      <c r="AC459" s="496"/>
      <c r="AD459" s="496"/>
      <c r="AE459" s="496"/>
      <c r="AF459" s="496"/>
      <c r="AG459" s="496"/>
      <c r="AH459" s="496"/>
      <c r="AI459" s="496"/>
      <c r="AJ459" s="496"/>
      <c r="AK459" s="496"/>
      <c r="AL459" s="496"/>
      <c r="AM459" s="496"/>
      <c r="AN459" s="496"/>
      <c r="AO459" s="496"/>
      <c r="AP459" s="496"/>
      <c r="AQ459" s="496"/>
      <c r="AR459" s="496"/>
      <c r="AS459" s="496"/>
      <c r="AT459" s="496"/>
      <c r="AU459" s="496"/>
      <c r="AV459" s="496"/>
      <c r="AW459" s="496"/>
      <c r="AX459" s="496"/>
      <c r="AY459" s="496"/>
      <c r="AZ459" s="496"/>
      <c r="BA459" s="496"/>
      <c r="BB459" s="496"/>
      <c r="BC459" s="496"/>
      <c r="BD459" s="496"/>
      <c r="BE459" s="496"/>
      <c r="BF459" s="496"/>
      <c r="BG459" s="496"/>
      <c r="BH459" s="496"/>
      <c r="BI459" s="496"/>
      <c r="BJ459" s="496"/>
      <c r="BK459" s="496"/>
      <c r="BL459" s="496"/>
      <c r="BM459" s="496"/>
      <c r="BN459" s="496"/>
      <c r="BO459" s="496"/>
      <c r="BP459" s="496"/>
      <c r="BQ459" s="496"/>
      <c r="BR459" s="496"/>
      <c r="BS459" s="496"/>
      <c r="BT459" s="496"/>
      <c r="BU459" s="496"/>
      <c r="BV459" s="496"/>
      <c r="BW459" s="496"/>
      <c r="BX459" s="496"/>
      <c r="BY459" s="496"/>
      <c r="BZ459" s="496"/>
      <c r="CA459" s="496"/>
      <c r="CB459" s="496"/>
      <c r="CC459" s="496"/>
      <c r="CD459" s="496"/>
      <c r="CE459" s="496"/>
      <c r="CF459" s="496"/>
      <c r="CG459" s="496"/>
      <c r="CH459" s="496"/>
      <c r="CI459" s="496"/>
      <c r="CJ459" s="496"/>
      <c r="CK459" s="496"/>
      <c r="CL459" s="496"/>
      <c r="CM459" s="496"/>
      <c r="CN459" s="496"/>
      <c r="CO459" s="496"/>
      <c r="CP459" s="496"/>
      <c r="CQ459" s="496"/>
      <c r="CR459" s="496"/>
      <c r="CS459" s="496"/>
      <c r="CT459" s="496"/>
      <c r="CU459" s="496"/>
      <c r="CV459" s="496"/>
      <c r="CW459" s="496"/>
      <c r="CX459" s="496"/>
      <c r="CY459" s="496"/>
      <c r="CZ459" s="496"/>
      <c r="DA459" s="496"/>
      <c r="DB459" s="496"/>
      <c r="DC459" s="496"/>
      <c r="DD459" s="496"/>
      <c r="DE459" s="496"/>
      <c r="DF459" s="496"/>
      <c r="DG459" s="496"/>
      <c r="DH459" s="496"/>
      <c r="DI459" s="496"/>
      <c r="DJ459" s="496"/>
      <c r="DK459" s="496"/>
      <c r="DL459" s="496"/>
      <c r="DM459" s="496"/>
      <c r="DN459" s="496"/>
      <c r="DO459" s="496"/>
      <c r="DP459" s="496"/>
      <c r="DQ459" s="496"/>
      <c r="DR459" s="496"/>
      <c r="DS459" s="496"/>
      <c r="DT459" s="496"/>
      <c r="DU459" s="496"/>
      <c r="DV459" s="496"/>
      <c r="DW459" s="496"/>
      <c r="DX459" s="496"/>
      <c r="DY459" s="496"/>
      <c r="DZ459" s="496"/>
      <c r="EA459" s="496"/>
      <c r="EB459" s="496"/>
      <c r="EC459" s="496"/>
      <c r="ED459" s="496"/>
      <c r="EE459" s="496"/>
      <c r="EF459" s="496"/>
      <c r="EG459" s="496"/>
      <c r="EH459" s="496"/>
      <c r="EI459" s="496"/>
      <c r="EJ459" s="496"/>
      <c r="EK459" s="496"/>
      <c r="EL459" s="496"/>
      <c r="EM459" s="496"/>
      <c r="EN459" s="496"/>
      <c r="EO459" s="496"/>
      <c r="EP459" s="496"/>
      <c r="EQ459" s="496"/>
      <c r="ER459" s="496"/>
      <c r="ES459" s="496"/>
      <c r="ET459" s="496"/>
      <c r="EU459" s="496"/>
      <c r="EV459" s="496"/>
      <c r="EW459" s="496"/>
      <c r="EX459" s="496"/>
      <c r="EY459" s="496"/>
      <c r="EZ459" s="496"/>
      <c r="FA459" s="496"/>
      <c r="FB459" s="496"/>
      <c r="FC459" s="496"/>
      <c r="FD459" s="496"/>
      <c r="FE459" s="496"/>
      <c r="FF459" s="496"/>
      <c r="FG459" s="496"/>
      <c r="FH459" s="496"/>
      <c r="FI459" s="496"/>
      <c r="FJ459" s="496"/>
      <c r="FK459" s="496"/>
      <c r="FL459" s="496"/>
      <c r="FM459" s="496"/>
      <c r="FN459" s="496"/>
      <c r="FO459" s="496"/>
      <c r="FP459" s="496"/>
      <c r="FQ459" s="496"/>
      <c r="FR459" s="496"/>
      <c r="FS459" s="496"/>
      <c r="FT459" s="496"/>
      <c r="FU459" s="496"/>
      <c r="FV459" s="496"/>
      <c r="FW459" s="496"/>
      <c r="FX459" s="496"/>
      <c r="FY459" s="496"/>
      <c r="FZ459" s="496"/>
      <c r="GA459" s="496"/>
      <c r="GB459" s="496"/>
      <c r="GC459" s="496"/>
      <c r="GD459" s="496"/>
      <c r="GE459" s="496"/>
      <c r="GF459" s="496"/>
      <c r="GG459" s="496"/>
      <c r="GH459" s="496"/>
      <c r="GI459" s="496"/>
      <c r="GJ459" s="496"/>
      <c r="GK459" s="496"/>
      <c r="GL459" s="496"/>
      <c r="GM459" s="496"/>
      <c r="GN459" s="496"/>
      <c r="GO459" s="496"/>
      <c r="GP459" s="496"/>
      <c r="GQ459" s="496"/>
      <c r="GR459" s="496"/>
      <c r="GS459" s="496"/>
      <c r="GT459" s="496"/>
      <c r="GU459" s="496"/>
      <c r="GV459" s="496"/>
      <c r="GW459" s="496"/>
      <c r="GX459" s="496"/>
      <c r="GY459" s="496"/>
      <c r="GZ459" s="496"/>
      <c r="HA459" s="496"/>
      <c r="HB459" s="496"/>
      <c r="HC459" s="496"/>
      <c r="HD459" s="496"/>
      <c r="HE459" s="496"/>
      <c r="HF459" s="496"/>
      <c r="HG459" s="496"/>
      <c r="HH459" s="496"/>
      <c r="HI459" s="496"/>
      <c r="HJ459" s="496"/>
      <c r="HK459" s="496"/>
      <c r="HL459" s="496"/>
      <c r="HM459" s="496"/>
      <c r="HN459" s="496"/>
      <c r="HO459" s="496"/>
      <c r="HP459" s="496"/>
      <c r="HQ459" s="496"/>
      <c r="HR459" s="496"/>
      <c r="HS459" s="496"/>
      <c r="HT459" s="496"/>
      <c r="HU459" s="496"/>
      <c r="HV459" s="496"/>
      <c r="HW459" s="496"/>
      <c r="HX459" s="496"/>
      <c r="HY459" s="496"/>
      <c r="HZ459" s="496"/>
      <c r="IA459" s="496"/>
      <c r="IB459" s="496"/>
      <c r="IC459" s="496"/>
      <c r="ID459" s="496"/>
      <c r="IE459" s="496"/>
      <c r="IF459" s="496"/>
      <c r="IG459" s="496"/>
      <c r="IH459" s="496"/>
      <c r="II459" s="496"/>
      <c r="IJ459" s="496"/>
      <c r="IK459" s="496"/>
      <c r="IL459" s="496"/>
      <c r="IM459" s="496"/>
      <c r="IN459" s="496"/>
      <c r="IO459" s="496"/>
      <c r="IP459" s="496"/>
      <c r="IQ459" s="496"/>
      <c r="IR459" s="496"/>
      <c r="IS459" s="496"/>
      <c r="IT459" s="496"/>
      <c r="IU459" s="496"/>
      <c r="IV459" s="496"/>
      <c r="IW459" s="496"/>
    </row>
    <row r="460" customFormat="false" ht="12.75" hidden="false" customHeight="false" outlineLevel="1" collapsed="false">
      <c r="A460" s="383"/>
      <c r="B460" s="503"/>
      <c r="C460" s="503"/>
      <c r="D460" s="503"/>
      <c r="E460" s="503"/>
      <c r="F460" s="503"/>
      <c r="G460" s="503"/>
      <c r="H460" s="503"/>
      <c r="I460" s="503"/>
      <c r="J460" s="503"/>
      <c r="K460" s="503"/>
      <c r="L460" s="503"/>
      <c r="M460" s="503"/>
      <c r="N460" s="503"/>
      <c r="O460" s="503"/>
      <c r="P460" s="503"/>
      <c r="Q460" s="503"/>
      <c r="R460" s="503"/>
      <c r="S460" s="503"/>
      <c r="T460" s="503"/>
      <c r="U460" s="503"/>
      <c r="V460" s="496"/>
      <c r="W460" s="496"/>
      <c r="X460" s="496"/>
      <c r="Y460" s="496"/>
      <c r="Z460" s="496"/>
      <c r="AA460" s="496"/>
      <c r="AB460" s="496"/>
      <c r="AC460" s="496"/>
      <c r="AD460" s="496"/>
      <c r="AE460" s="496"/>
      <c r="AF460" s="496"/>
      <c r="AG460" s="496"/>
      <c r="AH460" s="496"/>
      <c r="AI460" s="496"/>
      <c r="AJ460" s="496"/>
      <c r="AK460" s="496"/>
      <c r="AL460" s="496"/>
      <c r="AM460" s="496"/>
      <c r="AN460" s="496"/>
      <c r="AO460" s="496"/>
      <c r="AP460" s="496"/>
      <c r="AQ460" s="496"/>
      <c r="AR460" s="496"/>
      <c r="AS460" s="496"/>
      <c r="AT460" s="496"/>
      <c r="AU460" s="496"/>
      <c r="AV460" s="496"/>
      <c r="AW460" s="496"/>
      <c r="AX460" s="496"/>
      <c r="AY460" s="496"/>
      <c r="AZ460" s="496"/>
      <c r="BA460" s="496"/>
      <c r="BB460" s="496"/>
      <c r="BC460" s="496"/>
      <c r="BD460" s="496"/>
      <c r="BE460" s="496"/>
      <c r="BF460" s="496"/>
      <c r="BG460" s="496"/>
      <c r="BH460" s="496"/>
      <c r="BI460" s="496"/>
      <c r="BJ460" s="496"/>
      <c r="BK460" s="496"/>
      <c r="BL460" s="496"/>
      <c r="BM460" s="496"/>
      <c r="BN460" s="496"/>
      <c r="BO460" s="496"/>
      <c r="BP460" s="496"/>
      <c r="BQ460" s="496"/>
      <c r="BR460" s="496"/>
      <c r="BS460" s="496"/>
      <c r="BT460" s="496"/>
      <c r="BU460" s="496"/>
      <c r="BV460" s="496"/>
      <c r="BW460" s="496"/>
      <c r="BX460" s="496"/>
      <c r="BY460" s="496"/>
      <c r="BZ460" s="496"/>
      <c r="CA460" s="496"/>
      <c r="CB460" s="496"/>
      <c r="CC460" s="496"/>
      <c r="CD460" s="496"/>
      <c r="CE460" s="496"/>
      <c r="CF460" s="496"/>
      <c r="CG460" s="496"/>
      <c r="CH460" s="496"/>
      <c r="CI460" s="496"/>
      <c r="CJ460" s="496"/>
      <c r="CK460" s="496"/>
      <c r="CL460" s="496"/>
      <c r="CM460" s="496"/>
      <c r="CN460" s="496"/>
      <c r="CO460" s="496"/>
      <c r="CP460" s="496"/>
      <c r="CQ460" s="496"/>
      <c r="CR460" s="496"/>
      <c r="CS460" s="496"/>
      <c r="CT460" s="496"/>
      <c r="CU460" s="496"/>
      <c r="CV460" s="496"/>
      <c r="CW460" s="496"/>
      <c r="CX460" s="496"/>
      <c r="CY460" s="496"/>
      <c r="CZ460" s="496"/>
      <c r="DA460" s="496"/>
      <c r="DB460" s="496"/>
      <c r="DC460" s="496"/>
      <c r="DD460" s="496"/>
      <c r="DE460" s="496"/>
      <c r="DF460" s="496"/>
      <c r="DG460" s="496"/>
      <c r="DH460" s="496"/>
      <c r="DI460" s="496"/>
      <c r="DJ460" s="496"/>
      <c r="DK460" s="496"/>
      <c r="DL460" s="496"/>
      <c r="DM460" s="496"/>
      <c r="DN460" s="496"/>
      <c r="DO460" s="496"/>
      <c r="DP460" s="496"/>
      <c r="DQ460" s="496"/>
      <c r="DR460" s="496"/>
      <c r="DS460" s="496"/>
      <c r="DT460" s="496"/>
      <c r="DU460" s="496"/>
      <c r="DV460" s="496"/>
      <c r="DW460" s="496"/>
      <c r="DX460" s="496"/>
      <c r="DY460" s="496"/>
      <c r="DZ460" s="496"/>
      <c r="EA460" s="496"/>
      <c r="EB460" s="496"/>
      <c r="EC460" s="496"/>
      <c r="ED460" s="496"/>
      <c r="EE460" s="496"/>
      <c r="EF460" s="496"/>
      <c r="EG460" s="496"/>
      <c r="EH460" s="496"/>
      <c r="EI460" s="496"/>
      <c r="EJ460" s="496"/>
      <c r="EK460" s="496"/>
      <c r="EL460" s="496"/>
      <c r="EM460" s="496"/>
      <c r="EN460" s="496"/>
      <c r="EO460" s="496"/>
      <c r="EP460" s="496"/>
      <c r="EQ460" s="496"/>
      <c r="ER460" s="496"/>
      <c r="ES460" s="496"/>
      <c r="ET460" s="496"/>
      <c r="EU460" s="496"/>
      <c r="EV460" s="496"/>
      <c r="EW460" s="496"/>
      <c r="EX460" s="496"/>
      <c r="EY460" s="496"/>
      <c r="EZ460" s="496"/>
      <c r="FA460" s="496"/>
      <c r="FB460" s="496"/>
      <c r="FC460" s="496"/>
      <c r="FD460" s="496"/>
      <c r="FE460" s="496"/>
      <c r="FF460" s="496"/>
      <c r="FG460" s="496"/>
      <c r="FH460" s="496"/>
      <c r="FI460" s="496"/>
      <c r="FJ460" s="496"/>
      <c r="FK460" s="496"/>
      <c r="FL460" s="496"/>
      <c r="FM460" s="496"/>
      <c r="FN460" s="496"/>
      <c r="FO460" s="496"/>
      <c r="FP460" s="496"/>
      <c r="FQ460" s="496"/>
      <c r="FR460" s="496"/>
      <c r="FS460" s="496"/>
      <c r="FT460" s="496"/>
      <c r="FU460" s="496"/>
      <c r="FV460" s="496"/>
      <c r="FW460" s="496"/>
      <c r="FX460" s="496"/>
      <c r="FY460" s="496"/>
      <c r="FZ460" s="496"/>
      <c r="GA460" s="496"/>
      <c r="GB460" s="496"/>
      <c r="GC460" s="496"/>
      <c r="GD460" s="496"/>
      <c r="GE460" s="496"/>
      <c r="GF460" s="496"/>
      <c r="GG460" s="496"/>
      <c r="GH460" s="496"/>
      <c r="GI460" s="496"/>
      <c r="GJ460" s="496"/>
      <c r="GK460" s="496"/>
      <c r="GL460" s="496"/>
      <c r="GM460" s="496"/>
      <c r="GN460" s="496"/>
      <c r="GO460" s="496"/>
      <c r="GP460" s="496"/>
      <c r="GQ460" s="496"/>
      <c r="GR460" s="496"/>
      <c r="GS460" s="496"/>
      <c r="GT460" s="496"/>
      <c r="GU460" s="496"/>
      <c r="GV460" s="496"/>
      <c r="GW460" s="496"/>
      <c r="GX460" s="496"/>
      <c r="GY460" s="496"/>
      <c r="GZ460" s="496"/>
      <c r="HA460" s="496"/>
      <c r="HB460" s="496"/>
      <c r="HC460" s="496"/>
      <c r="HD460" s="496"/>
      <c r="HE460" s="496"/>
      <c r="HF460" s="496"/>
      <c r="HG460" s="496"/>
      <c r="HH460" s="496"/>
      <c r="HI460" s="496"/>
      <c r="HJ460" s="496"/>
      <c r="HK460" s="496"/>
      <c r="HL460" s="496"/>
      <c r="HM460" s="496"/>
      <c r="HN460" s="496"/>
      <c r="HO460" s="496"/>
      <c r="HP460" s="496"/>
      <c r="HQ460" s="496"/>
      <c r="HR460" s="496"/>
      <c r="HS460" s="496"/>
      <c r="HT460" s="496"/>
      <c r="HU460" s="496"/>
      <c r="HV460" s="496"/>
      <c r="HW460" s="496"/>
      <c r="HX460" s="496"/>
      <c r="HY460" s="496"/>
      <c r="HZ460" s="496"/>
      <c r="IA460" s="496"/>
      <c r="IB460" s="496"/>
      <c r="IC460" s="496"/>
      <c r="ID460" s="496"/>
      <c r="IE460" s="496"/>
      <c r="IF460" s="496"/>
      <c r="IG460" s="496"/>
      <c r="IH460" s="496"/>
      <c r="II460" s="496"/>
      <c r="IJ460" s="496"/>
      <c r="IK460" s="496"/>
      <c r="IL460" s="496"/>
      <c r="IM460" s="496"/>
      <c r="IN460" s="496"/>
      <c r="IO460" s="496"/>
      <c r="IP460" s="496"/>
      <c r="IQ460" s="496"/>
      <c r="IR460" s="496"/>
      <c r="IS460" s="496"/>
      <c r="IT460" s="496"/>
      <c r="IU460" s="496"/>
      <c r="IV460" s="496"/>
      <c r="IW460" s="496"/>
    </row>
    <row r="461" customFormat="false" ht="12.75" hidden="false" customHeight="false" outlineLevel="1" collapsed="false">
      <c r="A461" s="383"/>
      <c r="B461" s="503"/>
      <c r="C461" s="503"/>
      <c r="D461" s="503"/>
      <c r="E461" s="503"/>
      <c r="F461" s="503"/>
      <c r="G461" s="503"/>
      <c r="H461" s="503"/>
      <c r="I461" s="503"/>
      <c r="J461" s="503"/>
      <c r="K461" s="503"/>
      <c r="L461" s="503"/>
      <c r="M461" s="503"/>
      <c r="N461" s="503"/>
      <c r="O461" s="503"/>
      <c r="P461" s="503"/>
      <c r="Q461" s="503"/>
      <c r="R461" s="503"/>
      <c r="S461" s="503"/>
      <c r="T461" s="503"/>
      <c r="U461" s="503"/>
      <c r="V461" s="496"/>
      <c r="W461" s="496"/>
      <c r="X461" s="496"/>
      <c r="Y461" s="496"/>
      <c r="Z461" s="496"/>
      <c r="AA461" s="496"/>
      <c r="AB461" s="496"/>
      <c r="AC461" s="496"/>
      <c r="AD461" s="496"/>
      <c r="AE461" s="496"/>
      <c r="AF461" s="496"/>
      <c r="AG461" s="496"/>
      <c r="AH461" s="496"/>
      <c r="AI461" s="496"/>
      <c r="AJ461" s="496"/>
      <c r="AK461" s="496"/>
      <c r="AL461" s="496"/>
      <c r="AM461" s="496"/>
      <c r="AN461" s="496"/>
      <c r="AO461" s="496"/>
      <c r="AP461" s="496"/>
      <c r="AQ461" s="496"/>
      <c r="AR461" s="496"/>
      <c r="AS461" s="496"/>
      <c r="AT461" s="496"/>
      <c r="AU461" s="496"/>
      <c r="AV461" s="496"/>
      <c r="AW461" s="496"/>
      <c r="AX461" s="496"/>
      <c r="AY461" s="496"/>
      <c r="AZ461" s="496"/>
      <c r="BA461" s="496"/>
      <c r="BB461" s="496"/>
      <c r="BC461" s="496"/>
      <c r="BD461" s="496"/>
      <c r="BE461" s="496"/>
      <c r="BF461" s="496"/>
      <c r="BG461" s="496"/>
      <c r="BH461" s="496"/>
      <c r="BI461" s="496"/>
      <c r="BJ461" s="496"/>
      <c r="BK461" s="496"/>
      <c r="BL461" s="496"/>
      <c r="BM461" s="496"/>
      <c r="BN461" s="496"/>
      <c r="BO461" s="496"/>
      <c r="BP461" s="496"/>
      <c r="BQ461" s="496"/>
      <c r="BR461" s="496"/>
      <c r="BS461" s="496"/>
      <c r="BT461" s="496"/>
      <c r="BU461" s="496"/>
      <c r="BV461" s="496"/>
      <c r="BW461" s="496"/>
      <c r="BX461" s="496"/>
      <c r="BY461" s="496"/>
      <c r="BZ461" s="496"/>
      <c r="CA461" s="496"/>
      <c r="CB461" s="496"/>
      <c r="CC461" s="496"/>
      <c r="CD461" s="496"/>
      <c r="CE461" s="496"/>
      <c r="CF461" s="496"/>
      <c r="CG461" s="496"/>
      <c r="CH461" s="496"/>
      <c r="CI461" s="496"/>
      <c r="CJ461" s="496"/>
      <c r="CK461" s="496"/>
      <c r="CL461" s="496"/>
      <c r="CM461" s="496"/>
      <c r="CN461" s="496"/>
      <c r="CO461" s="496"/>
      <c r="CP461" s="496"/>
      <c r="CQ461" s="496"/>
      <c r="CR461" s="496"/>
      <c r="CS461" s="496"/>
      <c r="CT461" s="496"/>
      <c r="CU461" s="496"/>
      <c r="CV461" s="496"/>
      <c r="CW461" s="496"/>
      <c r="CX461" s="496"/>
      <c r="CY461" s="496"/>
      <c r="CZ461" s="496"/>
      <c r="DA461" s="496"/>
      <c r="DB461" s="496"/>
      <c r="DC461" s="496"/>
      <c r="DD461" s="496"/>
      <c r="DE461" s="496"/>
      <c r="DF461" s="496"/>
      <c r="DG461" s="496"/>
      <c r="DH461" s="496"/>
      <c r="DI461" s="496"/>
      <c r="DJ461" s="496"/>
      <c r="DK461" s="496"/>
      <c r="DL461" s="496"/>
      <c r="DM461" s="496"/>
      <c r="DN461" s="496"/>
      <c r="DO461" s="496"/>
      <c r="DP461" s="496"/>
      <c r="DQ461" s="496"/>
      <c r="DR461" s="496"/>
      <c r="DS461" s="496"/>
      <c r="DT461" s="496"/>
      <c r="DU461" s="496"/>
      <c r="DV461" s="496"/>
      <c r="DW461" s="496"/>
      <c r="DX461" s="496"/>
      <c r="DY461" s="496"/>
      <c r="DZ461" s="496"/>
      <c r="EA461" s="496"/>
      <c r="EB461" s="496"/>
      <c r="EC461" s="496"/>
      <c r="ED461" s="496"/>
      <c r="EE461" s="496"/>
      <c r="EF461" s="496"/>
      <c r="EG461" s="496"/>
      <c r="EH461" s="496"/>
      <c r="EI461" s="496"/>
      <c r="EJ461" s="496"/>
      <c r="EK461" s="496"/>
      <c r="EL461" s="496"/>
      <c r="EM461" s="496"/>
      <c r="EN461" s="496"/>
      <c r="EO461" s="496"/>
      <c r="EP461" s="496"/>
      <c r="EQ461" s="496"/>
      <c r="ER461" s="496"/>
      <c r="ES461" s="496"/>
      <c r="ET461" s="496"/>
      <c r="EU461" s="496"/>
      <c r="EV461" s="496"/>
      <c r="EW461" s="496"/>
      <c r="EX461" s="496"/>
      <c r="EY461" s="496"/>
      <c r="EZ461" s="496"/>
      <c r="FA461" s="496"/>
      <c r="FB461" s="496"/>
      <c r="FC461" s="496"/>
      <c r="FD461" s="496"/>
      <c r="FE461" s="496"/>
      <c r="FF461" s="496"/>
      <c r="FG461" s="496"/>
      <c r="FH461" s="496"/>
      <c r="FI461" s="496"/>
      <c r="FJ461" s="496"/>
      <c r="FK461" s="496"/>
      <c r="FL461" s="496"/>
      <c r="FM461" s="496"/>
      <c r="FN461" s="496"/>
      <c r="FO461" s="496"/>
      <c r="FP461" s="496"/>
      <c r="FQ461" s="496"/>
      <c r="FR461" s="496"/>
      <c r="FS461" s="496"/>
      <c r="FT461" s="496"/>
      <c r="FU461" s="496"/>
      <c r="FV461" s="496"/>
      <c r="FW461" s="496"/>
      <c r="FX461" s="496"/>
      <c r="FY461" s="496"/>
      <c r="FZ461" s="496"/>
      <c r="GA461" s="496"/>
      <c r="GB461" s="496"/>
      <c r="GC461" s="496"/>
      <c r="GD461" s="496"/>
      <c r="GE461" s="496"/>
      <c r="GF461" s="496"/>
      <c r="GG461" s="496"/>
      <c r="GH461" s="496"/>
      <c r="GI461" s="496"/>
      <c r="GJ461" s="496"/>
      <c r="GK461" s="496"/>
      <c r="GL461" s="496"/>
      <c r="GM461" s="496"/>
      <c r="GN461" s="496"/>
      <c r="GO461" s="496"/>
      <c r="GP461" s="496"/>
      <c r="GQ461" s="496"/>
      <c r="GR461" s="496"/>
      <c r="GS461" s="496"/>
      <c r="GT461" s="496"/>
      <c r="GU461" s="496"/>
      <c r="GV461" s="496"/>
      <c r="GW461" s="496"/>
      <c r="GX461" s="496"/>
      <c r="GY461" s="496"/>
      <c r="GZ461" s="496"/>
      <c r="HA461" s="496"/>
      <c r="HB461" s="496"/>
      <c r="HC461" s="496"/>
      <c r="HD461" s="496"/>
      <c r="HE461" s="496"/>
      <c r="HF461" s="496"/>
      <c r="HG461" s="496"/>
      <c r="HH461" s="496"/>
      <c r="HI461" s="496"/>
      <c r="HJ461" s="496"/>
      <c r="HK461" s="496"/>
      <c r="HL461" s="496"/>
      <c r="HM461" s="496"/>
      <c r="HN461" s="496"/>
      <c r="HO461" s="496"/>
      <c r="HP461" s="496"/>
      <c r="HQ461" s="496"/>
      <c r="HR461" s="496"/>
      <c r="HS461" s="496"/>
      <c r="HT461" s="496"/>
      <c r="HU461" s="496"/>
      <c r="HV461" s="496"/>
      <c r="HW461" s="496"/>
      <c r="HX461" s="496"/>
      <c r="HY461" s="496"/>
      <c r="HZ461" s="496"/>
      <c r="IA461" s="496"/>
      <c r="IB461" s="496"/>
      <c r="IC461" s="496"/>
      <c r="ID461" s="496"/>
      <c r="IE461" s="496"/>
      <c r="IF461" s="496"/>
      <c r="IG461" s="496"/>
      <c r="IH461" s="496"/>
      <c r="II461" s="496"/>
      <c r="IJ461" s="496"/>
      <c r="IK461" s="496"/>
      <c r="IL461" s="496"/>
      <c r="IM461" s="496"/>
      <c r="IN461" s="496"/>
      <c r="IO461" s="496"/>
      <c r="IP461" s="496"/>
      <c r="IQ461" s="496"/>
      <c r="IR461" s="496"/>
      <c r="IS461" s="496"/>
      <c r="IT461" s="496"/>
      <c r="IU461" s="496"/>
      <c r="IV461" s="496"/>
      <c r="IW461" s="496"/>
    </row>
    <row r="462" customFormat="false" ht="12.75" hidden="false" customHeight="false" outlineLevel="1" collapsed="false">
      <c r="A462" s="477"/>
      <c r="B462" s="503"/>
      <c r="C462" s="503"/>
      <c r="D462" s="503"/>
      <c r="E462" s="503"/>
      <c r="F462" s="503"/>
      <c r="G462" s="503"/>
      <c r="H462" s="503"/>
      <c r="I462" s="503"/>
      <c r="J462" s="503"/>
      <c r="K462" s="503"/>
      <c r="L462" s="503"/>
      <c r="M462" s="503"/>
      <c r="N462" s="503"/>
      <c r="O462" s="503"/>
      <c r="P462" s="503"/>
      <c r="Q462" s="503"/>
      <c r="R462" s="503"/>
      <c r="S462" s="503"/>
      <c r="T462" s="503"/>
      <c r="U462" s="503"/>
      <c r="V462" s="496"/>
      <c r="W462" s="496"/>
      <c r="X462" s="496"/>
      <c r="Y462" s="496"/>
      <c r="Z462" s="496"/>
      <c r="AA462" s="496"/>
      <c r="AB462" s="496"/>
      <c r="AC462" s="496"/>
      <c r="AD462" s="496"/>
      <c r="AE462" s="496"/>
      <c r="AF462" s="496"/>
      <c r="AG462" s="496"/>
      <c r="AH462" s="496"/>
      <c r="AI462" s="496"/>
      <c r="AJ462" s="496"/>
      <c r="AK462" s="496"/>
      <c r="AL462" s="496"/>
      <c r="AM462" s="496"/>
      <c r="AN462" s="496"/>
      <c r="AO462" s="496"/>
      <c r="AP462" s="496"/>
      <c r="AQ462" s="496"/>
      <c r="AR462" s="496"/>
      <c r="AS462" s="496"/>
      <c r="AT462" s="496"/>
      <c r="AU462" s="496"/>
      <c r="AV462" s="496"/>
      <c r="AW462" s="496"/>
      <c r="AX462" s="496"/>
      <c r="AY462" s="496"/>
      <c r="AZ462" s="496"/>
      <c r="BA462" s="496"/>
      <c r="BB462" s="496"/>
      <c r="BC462" s="496"/>
      <c r="BD462" s="496"/>
      <c r="BE462" s="496"/>
      <c r="BF462" s="496"/>
      <c r="BG462" s="496"/>
      <c r="BH462" s="496"/>
      <c r="BI462" s="496"/>
      <c r="BJ462" s="496"/>
      <c r="BK462" s="496"/>
      <c r="BL462" s="496"/>
      <c r="BM462" s="496"/>
      <c r="BN462" s="496"/>
      <c r="BO462" s="496"/>
      <c r="BP462" s="496"/>
      <c r="BQ462" s="496"/>
      <c r="BR462" s="496"/>
      <c r="BS462" s="496"/>
      <c r="BT462" s="496"/>
      <c r="BU462" s="496"/>
      <c r="BV462" s="496"/>
      <c r="BW462" s="496"/>
      <c r="BX462" s="496"/>
      <c r="BY462" s="496"/>
      <c r="BZ462" s="496"/>
      <c r="CA462" s="496"/>
      <c r="CB462" s="496"/>
      <c r="CC462" s="496"/>
      <c r="CD462" s="496"/>
      <c r="CE462" s="496"/>
      <c r="CF462" s="496"/>
      <c r="CG462" s="496"/>
      <c r="CH462" s="496"/>
      <c r="CI462" s="496"/>
      <c r="CJ462" s="496"/>
      <c r="CK462" s="496"/>
      <c r="CL462" s="496"/>
      <c r="CM462" s="496"/>
      <c r="CN462" s="496"/>
      <c r="CO462" s="496"/>
      <c r="CP462" s="496"/>
      <c r="CQ462" s="496"/>
      <c r="CR462" s="496"/>
      <c r="CS462" s="496"/>
      <c r="CT462" s="496"/>
      <c r="CU462" s="496"/>
      <c r="CV462" s="496"/>
      <c r="CW462" s="496"/>
      <c r="CX462" s="496"/>
      <c r="CY462" s="496"/>
      <c r="CZ462" s="496"/>
      <c r="DA462" s="496"/>
      <c r="DB462" s="496"/>
      <c r="DC462" s="496"/>
      <c r="DD462" s="496"/>
      <c r="DE462" s="496"/>
      <c r="DF462" s="496"/>
      <c r="DG462" s="496"/>
      <c r="DH462" s="496"/>
      <c r="DI462" s="496"/>
      <c r="DJ462" s="496"/>
      <c r="DK462" s="496"/>
      <c r="DL462" s="496"/>
      <c r="DM462" s="496"/>
      <c r="DN462" s="496"/>
      <c r="DO462" s="496"/>
      <c r="DP462" s="496"/>
      <c r="DQ462" s="496"/>
      <c r="DR462" s="496"/>
      <c r="DS462" s="496"/>
      <c r="DT462" s="496"/>
      <c r="DU462" s="496"/>
      <c r="DV462" s="496"/>
      <c r="DW462" s="496"/>
      <c r="DX462" s="496"/>
      <c r="DY462" s="496"/>
      <c r="DZ462" s="496"/>
      <c r="EA462" s="496"/>
      <c r="EB462" s="496"/>
      <c r="EC462" s="496"/>
      <c r="ED462" s="496"/>
      <c r="EE462" s="496"/>
      <c r="EF462" s="496"/>
      <c r="EG462" s="496"/>
      <c r="EH462" s="496"/>
      <c r="EI462" s="496"/>
      <c r="EJ462" s="496"/>
      <c r="EK462" s="496"/>
      <c r="EL462" s="496"/>
      <c r="EM462" s="496"/>
      <c r="EN462" s="496"/>
      <c r="EO462" s="496"/>
      <c r="EP462" s="496"/>
      <c r="EQ462" s="496"/>
      <c r="ER462" s="496"/>
      <c r="ES462" s="496"/>
      <c r="ET462" s="496"/>
      <c r="EU462" s="496"/>
      <c r="EV462" s="496"/>
      <c r="EW462" s="496"/>
      <c r="EX462" s="496"/>
      <c r="EY462" s="496"/>
      <c r="EZ462" s="496"/>
      <c r="FA462" s="496"/>
      <c r="FB462" s="496"/>
      <c r="FC462" s="496"/>
      <c r="FD462" s="496"/>
      <c r="FE462" s="496"/>
      <c r="FF462" s="496"/>
      <c r="FG462" s="496"/>
      <c r="FH462" s="496"/>
      <c r="FI462" s="496"/>
      <c r="FJ462" s="496"/>
      <c r="FK462" s="496"/>
      <c r="FL462" s="496"/>
      <c r="FM462" s="496"/>
      <c r="FN462" s="496"/>
      <c r="FO462" s="496"/>
      <c r="FP462" s="496"/>
      <c r="FQ462" s="496"/>
      <c r="FR462" s="496"/>
      <c r="FS462" s="496"/>
      <c r="FT462" s="496"/>
      <c r="FU462" s="496"/>
      <c r="FV462" s="496"/>
      <c r="FW462" s="496"/>
      <c r="FX462" s="496"/>
      <c r="FY462" s="496"/>
      <c r="FZ462" s="496"/>
      <c r="GA462" s="496"/>
      <c r="GB462" s="496"/>
      <c r="GC462" s="496"/>
      <c r="GD462" s="496"/>
      <c r="GE462" s="496"/>
      <c r="GF462" s="496"/>
      <c r="GG462" s="496"/>
      <c r="GH462" s="496"/>
      <c r="GI462" s="496"/>
      <c r="GJ462" s="496"/>
      <c r="GK462" s="496"/>
      <c r="GL462" s="496"/>
      <c r="GM462" s="496"/>
      <c r="GN462" s="496"/>
      <c r="GO462" s="496"/>
      <c r="GP462" s="496"/>
      <c r="GQ462" s="496"/>
      <c r="GR462" s="496"/>
      <c r="GS462" s="496"/>
      <c r="GT462" s="496"/>
      <c r="GU462" s="496"/>
      <c r="GV462" s="496"/>
      <c r="GW462" s="496"/>
      <c r="GX462" s="496"/>
      <c r="GY462" s="496"/>
      <c r="GZ462" s="496"/>
      <c r="HA462" s="496"/>
      <c r="HB462" s="496"/>
      <c r="HC462" s="496"/>
      <c r="HD462" s="496"/>
      <c r="HE462" s="496"/>
      <c r="HF462" s="496"/>
      <c r="HG462" s="496"/>
      <c r="HH462" s="496"/>
      <c r="HI462" s="496"/>
      <c r="HJ462" s="496"/>
      <c r="HK462" s="496"/>
      <c r="HL462" s="496"/>
      <c r="HM462" s="496"/>
      <c r="HN462" s="496"/>
      <c r="HO462" s="496"/>
      <c r="HP462" s="496"/>
      <c r="HQ462" s="496"/>
      <c r="HR462" s="496"/>
      <c r="HS462" s="496"/>
      <c r="HT462" s="496"/>
      <c r="HU462" s="496"/>
      <c r="HV462" s="496"/>
      <c r="HW462" s="496"/>
      <c r="HX462" s="496"/>
      <c r="HY462" s="496"/>
      <c r="HZ462" s="496"/>
      <c r="IA462" s="496"/>
      <c r="IB462" s="496"/>
      <c r="IC462" s="496"/>
      <c r="ID462" s="496"/>
      <c r="IE462" s="496"/>
      <c r="IF462" s="496"/>
      <c r="IG462" s="496"/>
      <c r="IH462" s="496"/>
      <c r="II462" s="496"/>
      <c r="IJ462" s="496"/>
      <c r="IK462" s="496"/>
      <c r="IL462" s="496"/>
      <c r="IM462" s="496"/>
      <c r="IN462" s="496"/>
      <c r="IO462" s="496"/>
      <c r="IP462" s="496"/>
      <c r="IQ462" s="496"/>
      <c r="IR462" s="496"/>
      <c r="IS462" s="496"/>
      <c r="IT462" s="496"/>
      <c r="IU462" s="496"/>
      <c r="IV462" s="496"/>
      <c r="IW462" s="496"/>
    </row>
    <row r="463" customFormat="false" ht="12.75" hidden="false" customHeight="false" outlineLevel="1" collapsed="false">
      <c r="A463" s="508"/>
      <c r="B463" s="503"/>
      <c r="C463" s="503"/>
      <c r="D463" s="503"/>
      <c r="E463" s="503"/>
      <c r="F463" s="503"/>
      <c r="G463" s="503"/>
      <c r="H463" s="503"/>
      <c r="I463" s="503"/>
      <c r="J463" s="503"/>
      <c r="K463" s="503"/>
      <c r="L463" s="503"/>
      <c r="M463" s="503"/>
      <c r="N463" s="503"/>
      <c r="O463" s="503"/>
      <c r="P463" s="503"/>
      <c r="Q463" s="503"/>
      <c r="R463" s="503"/>
      <c r="S463" s="503"/>
      <c r="T463" s="503"/>
      <c r="U463" s="503"/>
      <c r="V463" s="507"/>
      <c r="W463" s="507"/>
      <c r="X463" s="507"/>
      <c r="Y463" s="507"/>
      <c r="Z463" s="507"/>
      <c r="AA463" s="507"/>
      <c r="AB463" s="507"/>
      <c r="AC463" s="507"/>
      <c r="AD463" s="507"/>
      <c r="AE463" s="507"/>
      <c r="AF463" s="507"/>
      <c r="AG463" s="507"/>
      <c r="AH463" s="507"/>
      <c r="AI463" s="507"/>
      <c r="AJ463" s="507"/>
      <c r="AK463" s="507"/>
      <c r="AL463" s="507"/>
      <c r="AM463" s="507"/>
      <c r="AN463" s="507"/>
      <c r="AO463" s="507"/>
      <c r="AP463" s="507"/>
      <c r="AQ463" s="507"/>
      <c r="AR463" s="507"/>
      <c r="AS463" s="507"/>
      <c r="AT463" s="507"/>
      <c r="AU463" s="507"/>
      <c r="AV463" s="507"/>
      <c r="AW463" s="507"/>
      <c r="AX463" s="507"/>
      <c r="AY463" s="507"/>
      <c r="AZ463" s="507"/>
      <c r="BA463" s="507"/>
      <c r="BB463" s="507"/>
      <c r="BC463" s="507"/>
      <c r="BD463" s="507"/>
      <c r="BE463" s="507"/>
      <c r="BF463" s="507"/>
      <c r="BG463" s="507"/>
      <c r="BH463" s="507"/>
      <c r="BI463" s="507"/>
      <c r="BJ463" s="507"/>
      <c r="BK463" s="507"/>
      <c r="BL463" s="507"/>
      <c r="BM463" s="507"/>
      <c r="BN463" s="507"/>
      <c r="BO463" s="507"/>
      <c r="BP463" s="507"/>
      <c r="BQ463" s="507"/>
      <c r="BR463" s="507"/>
      <c r="BS463" s="507"/>
      <c r="BT463" s="507"/>
      <c r="BU463" s="507"/>
      <c r="BV463" s="507"/>
      <c r="BW463" s="507"/>
      <c r="BX463" s="507"/>
      <c r="BY463" s="507"/>
      <c r="BZ463" s="507"/>
      <c r="CA463" s="507"/>
      <c r="CB463" s="507"/>
      <c r="CC463" s="507"/>
      <c r="CD463" s="507"/>
      <c r="CE463" s="507"/>
      <c r="CF463" s="507"/>
      <c r="CG463" s="507"/>
      <c r="CH463" s="507"/>
      <c r="CI463" s="507"/>
      <c r="CJ463" s="507"/>
      <c r="CK463" s="507"/>
      <c r="CL463" s="507"/>
      <c r="CM463" s="507"/>
      <c r="CN463" s="507"/>
      <c r="CO463" s="507"/>
      <c r="CP463" s="507"/>
      <c r="CQ463" s="507"/>
      <c r="CR463" s="507"/>
      <c r="CS463" s="507"/>
      <c r="CT463" s="507"/>
      <c r="CU463" s="507"/>
      <c r="CV463" s="507"/>
      <c r="CW463" s="507"/>
      <c r="CX463" s="507"/>
      <c r="CY463" s="507"/>
      <c r="CZ463" s="507"/>
      <c r="DA463" s="507"/>
      <c r="DB463" s="507"/>
      <c r="DC463" s="507"/>
      <c r="DD463" s="507"/>
      <c r="DE463" s="507"/>
      <c r="DF463" s="507"/>
      <c r="DG463" s="507"/>
      <c r="DH463" s="507"/>
      <c r="DI463" s="507"/>
      <c r="DJ463" s="507"/>
      <c r="DK463" s="507"/>
      <c r="DL463" s="507"/>
      <c r="DM463" s="507"/>
      <c r="DN463" s="507"/>
      <c r="DO463" s="507"/>
      <c r="DP463" s="507"/>
      <c r="DQ463" s="507"/>
      <c r="DR463" s="507"/>
      <c r="DS463" s="507"/>
      <c r="DT463" s="507"/>
      <c r="DU463" s="507"/>
      <c r="DV463" s="507"/>
      <c r="DW463" s="507"/>
      <c r="DX463" s="507"/>
      <c r="DY463" s="507"/>
      <c r="DZ463" s="507"/>
      <c r="EA463" s="507"/>
      <c r="EB463" s="507"/>
      <c r="EC463" s="507"/>
      <c r="ED463" s="507"/>
      <c r="EE463" s="507"/>
      <c r="EF463" s="507"/>
      <c r="EG463" s="507"/>
      <c r="EH463" s="507"/>
      <c r="EI463" s="507"/>
      <c r="EJ463" s="507"/>
      <c r="EK463" s="507"/>
      <c r="EL463" s="507"/>
      <c r="EM463" s="507"/>
      <c r="EN463" s="507"/>
      <c r="EO463" s="507"/>
      <c r="EP463" s="507"/>
      <c r="EQ463" s="507"/>
      <c r="ER463" s="507"/>
      <c r="ES463" s="507"/>
      <c r="ET463" s="507"/>
      <c r="EU463" s="507"/>
      <c r="EV463" s="507"/>
      <c r="EW463" s="507"/>
      <c r="EX463" s="507"/>
      <c r="EY463" s="507"/>
      <c r="EZ463" s="507"/>
      <c r="FA463" s="507"/>
      <c r="FB463" s="507"/>
      <c r="FC463" s="507"/>
      <c r="FD463" s="507"/>
      <c r="FE463" s="507"/>
      <c r="FF463" s="507"/>
      <c r="FG463" s="507"/>
      <c r="FH463" s="507"/>
      <c r="FI463" s="507"/>
      <c r="FJ463" s="507"/>
      <c r="FK463" s="507"/>
      <c r="FL463" s="507"/>
      <c r="FM463" s="507"/>
      <c r="FN463" s="507"/>
      <c r="FO463" s="507"/>
      <c r="FP463" s="507"/>
      <c r="FQ463" s="507"/>
      <c r="FR463" s="507"/>
      <c r="FS463" s="507"/>
      <c r="FT463" s="507"/>
      <c r="FU463" s="507"/>
      <c r="FV463" s="507"/>
      <c r="FW463" s="507"/>
      <c r="FX463" s="507"/>
      <c r="FY463" s="507"/>
      <c r="FZ463" s="507"/>
      <c r="GA463" s="507"/>
      <c r="GB463" s="507"/>
      <c r="GC463" s="507"/>
      <c r="GD463" s="507"/>
      <c r="GE463" s="507"/>
      <c r="GF463" s="507"/>
      <c r="GG463" s="507"/>
      <c r="GH463" s="507"/>
      <c r="GI463" s="507"/>
      <c r="GJ463" s="507"/>
      <c r="GK463" s="507"/>
      <c r="GL463" s="507"/>
      <c r="GM463" s="507"/>
      <c r="GN463" s="507"/>
      <c r="GO463" s="507"/>
      <c r="GP463" s="507"/>
      <c r="GQ463" s="507"/>
      <c r="GR463" s="507"/>
      <c r="GS463" s="507"/>
      <c r="GT463" s="507"/>
      <c r="GU463" s="507"/>
      <c r="GV463" s="507"/>
      <c r="GW463" s="507"/>
      <c r="GX463" s="507"/>
      <c r="GY463" s="507"/>
      <c r="GZ463" s="507"/>
      <c r="HA463" s="507"/>
      <c r="HB463" s="507"/>
      <c r="HC463" s="507"/>
      <c r="HD463" s="507"/>
      <c r="HE463" s="507"/>
      <c r="HF463" s="507"/>
      <c r="HG463" s="507"/>
      <c r="HH463" s="507"/>
      <c r="HI463" s="507"/>
      <c r="HJ463" s="507"/>
      <c r="HK463" s="507"/>
      <c r="HL463" s="507"/>
      <c r="HM463" s="507"/>
      <c r="HN463" s="507"/>
      <c r="HO463" s="507"/>
      <c r="HP463" s="507"/>
      <c r="HQ463" s="507"/>
      <c r="HR463" s="507"/>
      <c r="HS463" s="507"/>
      <c r="HT463" s="507"/>
      <c r="HU463" s="507"/>
      <c r="HV463" s="507"/>
      <c r="HW463" s="507"/>
      <c r="HX463" s="507"/>
      <c r="HY463" s="507"/>
      <c r="HZ463" s="507"/>
      <c r="IA463" s="507"/>
      <c r="IB463" s="507"/>
      <c r="IC463" s="507"/>
      <c r="ID463" s="507"/>
      <c r="IE463" s="507"/>
      <c r="IF463" s="507"/>
      <c r="IG463" s="507"/>
      <c r="IH463" s="507"/>
      <c r="II463" s="507"/>
      <c r="IJ463" s="507"/>
      <c r="IK463" s="507"/>
      <c r="IL463" s="507"/>
      <c r="IM463" s="507"/>
      <c r="IN463" s="507"/>
      <c r="IO463" s="507"/>
      <c r="IP463" s="507"/>
      <c r="IQ463" s="507"/>
      <c r="IR463" s="507"/>
      <c r="IS463" s="507"/>
      <c r="IT463" s="507"/>
      <c r="IU463" s="507"/>
      <c r="IV463" s="507"/>
      <c r="IW463" s="507"/>
    </row>
    <row r="464" customFormat="false" ht="12.75" hidden="false" customHeight="false" outlineLevel="1" collapsed="false">
      <c r="A464" s="0"/>
      <c r="B464" s="0"/>
      <c r="C464" s="0"/>
      <c r="D464" s="0"/>
      <c r="E464" s="0"/>
      <c r="F464" s="0"/>
      <c r="G464" s="0"/>
      <c r="H464" s="503"/>
      <c r="I464" s="503"/>
      <c r="J464" s="503"/>
      <c r="K464" s="503"/>
      <c r="L464" s="503"/>
      <c r="M464" s="503"/>
      <c r="N464" s="503"/>
      <c r="O464" s="503"/>
      <c r="P464" s="503"/>
      <c r="Q464" s="503"/>
      <c r="R464" s="503"/>
      <c r="S464" s="503"/>
      <c r="T464" s="503"/>
      <c r="U464" s="503"/>
      <c r="V464" s="496"/>
      <c r="W464" s="496"/>
      <c r="X464" s="496"/>
      <c r="Y464" s="496"/>
      <c r="Z464" s="496"/>
      <c r="AA464" s="496"/>
      <c r="AB464" s="496"/>
      <c r="AC464" s="496"/>
      <c r="AD464" s="496"/>
      <c r="AE464" s="496"/>
      <c r="AF464" s="496"/>
      <c r="AG464" s="496"/>
      <c r="AH464" s="496"/>
      <c r="AI464" s="496"/>
      <c r="AJ464" s="496"/>
      <c r="AK464" s="496"/>
      <c r="AL464" s="496"/>
      <c r="AM464" s="496"/>
      <c r="AN464" s="496"/>
      <c r="AO464" s="496"/>
      <c r="AP464" s="496"/>
      <c r="AQ464" s="496"/>
      <c r="AR464" s="496"/>
      <c r="AS464" s="496"/>
      <c r="AT464" s="496"/>
      <c r="AU464" s="496"/>
      <c r="AV464" s="496"/>
      <c r="AW464" s="496"/>
      <c r="AX464" s="496"/>
      <c r="AY464" s="496"/>
      <c r="AZ464" s="496"/>
      <c r="BA464" s="496"/>
      <c r="BB464" s="496"/>
      <c r="BC464" s="496"/>
      <c r="BD464" s="496"/>
      <c r="BE464" s="496"/>
      <c r="BF464" s="496"/>
      <c r="BG464" s="496"/>
      <c r="BH464" s="496"/>
      <c r="BI464" s="496"/>
      <c r="BJ464" s="496"/>
      <c r="BK464" s="496"/>
      <c r="BL464" s="496"/>
      <c r="BM464" s="496"/>
      <c r="BN464" s="496"/>
      <c r="BO464" s="496"/>
      <c r="BP464" s="496"/>
      <c r="BQ464" s="496"/>
      <c r="BR464" s="496"/>
      <c r="BS464" s="496"/>
      <c r="BT464" s="496"/>
      <c r="BU464" s="496"/>
      <c r="BV464" s="496"/>
      <c r="BW464" s="496"/>
      <c r="BX464" s="496"/>
      <c r="BY464" s="496"/>
      <c r="BZ464" s="496"/>
      <c r="CA464" s="496"/>
      <c r="CB464" s="496"/>
      <c r="CC464" s="496"/>
      <c r="CD464" s="496"/>
      <c r="CE464" s="496"/>
      <c r="CF464" s="496"/>
      <c r="CG464" s="496"/>
      <c r="CH464" s="496"/>
      <c r="CI464" s="496"/>
      <c r="CJ464" s="496"/>
      <c r="CK464" s="496"/>
      <c r="CL464" s="496"/>
      <c r="CM464" s="496"/>
      <c r="CN464" s="496"/>
      <c r="CO464" s="496"/>
      <c r="CP464" s="496"/>
      <c r="CQ464" s="496"/>
      <c r="CR464" s="496"/>
      <c r="CS464" s="496"/>
      <c r="CT464" s="496"/>
      <c r="CU464" s="496"/>
      <c r="CV464" s="496"/>
      <c r="CW464" s="496"/>
      <c r="CX464" s="496"/>
      <c r="CY464" s="496"/>
      <c r="CZ464" s="496"/>
      <c r="DA464" s="496"/>
      <c r="DB464" s="496"/>
      <c r="DC464" s="496"/>
      <c r="DD464" s="496"/>
      <c r="DE464" s="496"/>
      <c r="DF464" s="496"/>
      <c r="DG464" s="496"/>
      <c r="DH464" s="496"/>
      <c r="DI464" s="496"/>
      <c r="DJ464" s="496"/>
      <c r="DK464" s="496"/>
      <c r="DL464" s="496"/>
      <c r="DM464" s="496"/>
      <c r="DN464" s="496"/>
      <c r="DO464" s="496"/>
      <c r="DP464" s="496"/>
      <c r="DQ464" s="496"/>
      <c r="DR464" s="496"/>
      <c r="DS464" s="496"/>
      <c r="DT464" s="496"/>
      <c r="DU464" s="496"/>
      <c r="DV464" s="496"/>
      <c r="DW464" s="496"/>
      <c r="DX464" s="496"/>
      <c r="DY464" s="496"/>
      <c r="DZ464" s="496"/>
      <c r="EA464" s="496"/>
      <c r="EB464" s="496"/>
      <c r="EC464" s="496"/>
      <c r="ED464" s="496"/>
      <c r="EE464" s="496"/>
      <c r="EF464" s="496"/>
      <c r="EG464" s="496"/>
      <c r="EH464" s="496"/>
      <c r="EI464" s="496"/>
      <c r="EJ464" s="496"/>
      <c r="EK464" s="496"/>
      <c r="EL464" s="496"/>
      <c r="EM464" s="496"/>
      <c r="EN464" s="496"/>
      <c r="EO464" s="496"/>
      <c r="EP464" s="496"/>
      <c r="EQ464" s="496"/>
      <c r="ER464" s="496"/>
      <c r="ES464" s="496"/>
      <c r="ET464" s="496"/>
      <c r="EU464" s="496"/>
      <c r="EV464" s="496"/>
      <c r="EW464" s="496"/>
      <c r="EX464" s="496"/>
      <c r="EY464" s="496"/>
      <c r="EZ464" s="496"/>
      <c r="FA464" s="496"/>
      <c r="FB464" s="496"/>
      <c r="FC464" s="496"/>
      <c r="FD464" s="496"/>
      <c r="FE464" s="496"/>
      <c r="FF464" s="496"/>
      <c r="FG464" s="496"/>
      <c r="FH464" s="496"/>
      <c r="FI464" s="496"/>
      <c r="FJ464" s="496"/>
      <c r="FK464" s="496"/>
      <c r="FL464" s="496"/>
      <c r="FM464" s="496"/>
      <c r="FN464" s="496"/>
      <c r="FO464" s="496"/>
      <c r="FP464" s="496"/>
      <c r="FQ464" s="496"/>
      <c r="FR464" s="496"/>
      <c r="FS464" s="496"/>
      <c r="FT464" s="496"/>
      <c r="FU464" s="496"/>
      <c r="FV464" s="496"/>
      <c r="FW464" s="496"/>
      <c r="FX464" s="496"/>
      <c r="FY464" s="496"/>
      <c r="FZ464" s="496"/>
      <c r="GA464" s="496"/>
      <c r="GB464" s="496"/>
      <c r="GC464" s="496"/>
      <c r="GD464" s="496"/>
      <c r="GE464" s="496"/>
      <c r="GF464" s="496"/>
      <c r="GG464" s="496"/>
      <c r="GH464" s="496"/>
      <c r="GI464" s="496"/>
      <c r="GJ464" s="496"/>
      <c r="GK464" s="496"/>
      <c r="GL464" s="496"/>
      <c r="GM464" s="496"/>
      <c r="GN464" s="496"/>
      <c r="GO464" s="496"/>
      <c r="GP464" s="496"/>
      <c r="GQ464" s="496"/>
      <c r="GR464" s="496"/>
      <c r="GS464" s="496"/>
      <c r="GT464" s="496"/>
      <c r="GU464" s="496"/>
      <c r="GV464" s="496"/>
      <c r="GW464" s="496"/>
      <c r="GX464" s="496"/>
      <c r="GY464" s="496"/>
      <c r="GZ464" s="496"/>
      <c r="HA464" s="496"/>
      <c r="HB464" s="496"/>
      <c r="HC464" s="496"/>
      <c r="HD464" s="496"/>
      <c r="HE464" s="496"/>
      <c r="HF464" s="496"/>
      <c r="HG464" s="496"/>
      <c r="HH464" s="496"/>
      <c r="HI464" s="496"/>
      <c r="HJ464" s="496"/>
      <c r="HK464" s="496"/>
      <c r="HL464" s="496"/>
      <c r="HM464" s="496"/>
      <c r="HN464" s="496"/>
      <c r="HO464" s="496"/>
      <c r="HP464" s="496"/>
      <c r="HQ464" s="496"/>
      <c r="HR464" s="496"/>
      <c r="HS464" s="496"/>
      <c r="HT464" s="496"/>
      <c r="HU464" s="496"/>
      <c r="HV464" s="496"/>
      <c r="HW464" s="496"/>
      <c r="HX464" s="496"/>
      <c r="HY464" s="496"/>
      <c r="HZ464" s="496"/>
      <c r="IA464" s="496"/>
      <c r="IB464" s="496"/>
      <c r="IC464" s="496"/>
      <c r="ID464" s="496"/>
      <c r="IE464" s="496"/>
      <c r="IF464" s="496"/>
      <c r="IG464" s="496"/>
      <c r="IH464" s="496"/>
      <c r="II464" s="496"/>
      <c r="IJ464" s="496"/>
      <c r="IK464" s="496"/>
      <c r="IL464" s="496"/>
      <c r="IM464" s="496"/>
      <c r="IN464" s="496"/>
      <c r="IO464" s="496"/>
      <c r="IP464" s="496"/>
      <c r="IQ464" s="496"/>
      <c r="IR464" s="496"/>
      <c r="IS464" s="496"/>
      <c r="IT464" s="496"/>
      <c r="IU464" s="496"/>
      <c r="IV464" s="496"/>
      <c r="IW464" s="496"/>
    </row>
    <row r="465" customFormat="false" ht="12.75" hidden="false" customHeight="false" outlineLevel="1" collapsed="false">
      <c r="A465" s="0"/>
      <c r="B465" s="0"/>
      <c r="C465" s="0"/>
      <c r="D465" s="0"/>
      <c r="E465" s="0"/>
      <c r="F465" s="0"/>
      <c r="G465" s="0"/>
      <c r="H465" s="503"/>
      <c r="I465" s="503"/>
      <c r="J465" s="503"/>
      <c r="K465" s="503"/>
      <c r="L465" s="503"/>
      <c r="M465" s="503"/>
      <c r="N465" s="503"/>
      <c r="O465" s="503"/>
      <c r="P465" s="503"/>
      <c r="Q465" s="503"/>
      <c r="R465" s="503"/>
      <c r="S465" s="503"/>
      <c r="T465" s="503"/>
      <c r="U465" s="503"/>
      <c r="V465" s="496"/>
      <c r="W465" s="496"/>
      <c r="X465" s="496"/>
      <c r="Y465" s="496"/>
      <c r="Z465" s="496"/>
      <c r="AA465" s="496"/>
      <c r="AB465" s="496"/>
      <c r="AC465" s="496"/>
      <c r="AD465" s="496"/>
      <c r="AE465" s="496"/>
      <c r="AF465" s="496"/>
      <c r="AG465" s="496"/>
      <c r="AH465" s="496"/>
      <c r="AI465" s="496"/>
      <c r="AJ465" s="496"/>
      <c r="AK465" s="496"/>
      <c r="AL465" s="496"/>
      <c r="AM465" s="496"/>
      <c r="AN465" s="496"/>
      <c r="AO465" s="496"/>
      <c r="AP465" s="496"/>
      <c r="AQ465" s="496"/>
      <c r="AR465" s="496"/>
      <c r="AS465" s="496"/>
      <c r="AT465" s="496"/>
      <c r="AU465" s="496"/>
      <c r="AV465" s="496"/>
      <c r="AW465" s="496"/>
      <c r="AX465" s="496"/>
      <c r="AY465" s="496"/>
      <c r="AZ465" s="496"/>
      <c r="BA465" s="496"/>
      <c r="BB465" s="496"/>
      <c r="BC465" s="496"/>
      <c r="BD465" s="496"/>
      <c r="BE465" s="496"/>
      <c r="BF465" s="496"/>
      <c r="BG465" s="496"/>
      <c r="BH465" s="496"/>
      <c r="BI465" s="496"/>
      <c r="BJ465" s="496"/>
      <c r="BK465" s="496"/>
      <c r="BL465" s="496"/>
      <c r="BM465" s="496"/>
      <c r="BN465" s="496"/>
      <c r="BO465" s="496"/>
      <c r="BP465" s="496"/>
      <c r="BQ465" s="496"/>
      <c r="BR465" s="496"/>
      <c r="BS465" s="496"/>
      <c r="BT465" s="496"/>
      <c r="BU465" s="496"/>
      <c r="BV465" s="496"/>
      <c r="BW465" s="496"/>
      <c r="BX465" s="496"/>
      <c r="BY465" s="496"/>
      <c r="BZ465" s="496"/>
      <c r="CA465" s="496"/>
      <c r="CB465" s="496"/>
      <c r="CC465" s="496"/>
      <c r="CD465" s="496"/>
      <c r="CE465" s="496"/>
      <c r="CF465" s="496"/>
      <c r="CG465" s="496"/>
      <c r="CH465" s="496"/>
      <c r="CI465" s="496"/>
      <c r="CJ465" s="496"/>
      <c r="CK465" s="496"/>
      <c r="CL465" s="496"/>
      <c r="CM465" s="496"/>
      <c r="CN465" s="496"/>
      <c r="CO465" s="496"/>
      <c r="CP465" s="496"/>
      <c r="CQ465" s="496"/>
      <c r="CR465" s="496"/>
      <c r="CS465" s="496"/>
      <c r="CT465" s="496"/>
      <c r="CU465" s="496"/>
      <c r="CV465" s="496"/>
      <c r="CW465" s="496"/>
      <c r="CX465" s="496"/>
      <c r="CY465" s="496"/>
      <c r="CZ465" s="496"/>
      <c r="DA465" s="496"/>
      <c r="DB465" s="496"/>
      <c r="DC465" s="496"/>
      <c r="DD465" s="496"/>
      <c r="DE465" s="496"/>
      <c r="DF465" s="496"/>
      <c r="DG465" s="496"/>
      <c r="DH465" s="496"/>
      <c r="DI465" s="496"/>
      <c r="DJ465" s="496"/>
      <c r="DK465" s="496"/>
      <c r="DL465" s="496"/>
      <c r="DM465" s="496"/>
      <c r="DN465" s="496"/>
      <c r="DO465" s="496"/>
      <c r="DP465" s="496"/>
      <c r="DQ465" s="496"/>
      <c r="DR465" s="496"/>
      <c r="DS465" s="496"/>
      <c r="DT465" s="496"/>
      <c r="DU465" s="496"/>
      <c r="DV465" s="496"/>
      <c r="DW465" s="496"/>
      <c r="DX465" s="496"/>
      <c r="DY465" s="496"/>
      <c r="DZ465" s="496"/>
      <c r="EA465" s="496"/>
      <c r="EB465" s="496"/>
      <c r="EC465" s="496"/>
      <c r="ED465" s="496"/>
      <c r="EE465" s="496"/>
      <c r="EF465" s="496"/>
      <c r="EG465" s="496"/>
      <c r="EH465" s="496"/>
      <c r="EI465" s="496"/>
      <c r="EJ465" s="496"/>
      <c r="EK465" s="496"/>
      <c r="EL465" s="496"/>
      <c r="EM465" s="496"/>
      <c r="EN465" s="496"/>
      <c r="EO465" s="496"/>
      <c r="EP465" s="496"/>
      <c r="EQ465" s="496"/>
      <c r="ER465" s="496"/>
      <c r="ES465" s="496"/>
      <c r="ET465" s="496"/>
      <c r="EU465" s="496"/>
      <c r="EV465" s="496"/>
      <c r="EW465" s="496"/>
      <c r="EX465" s="496"/>
      <c r="EY465" s="496"/>
      <c r="EZ465" s="496"/>
      <c r="FA465" s="496"/>
      <c r="FB465" s="496"/>
      <c r="FC465" s="496"/>
      <c r="FD465" s="496"/>
      <c r="FE465" s="496"/>
      <c r="FF465" s="496"/>
      <c r="FG465" s="496"/>
      <c r="FH465" s="496"/>
      <c r="FI465" s="496"/>
      <c r="FJ465" s="496"/>
      <c r="FK465" s="496"/>
      <c r="FL465" s="496"/>
      <c r="FM465" s="496"/>
      <c r="FN465" s="496"/>
      <c r="FO465" s="496"/>
      <c r="FP465" s="496"/>
      <c r="FQ465" s="496"/>
      <c r="FR465" s="496"/>
      <c r="FS465" s="496"/>
      <c r="FT465" s="496"/>
      <c r="FU465" s="496"/>
      <c r="FV465" s="496"/>
      <c r="FW465" s="496"/>
      <c r="FX465" s="496"/>
      <c r="FY465" s="496"/>
      <c r="FZ465" s="496"/>
      <c r="GA465" s="496"/>
      <c r="GB465" s="496"/>
      <c r="GC465" s="496"/>
      <c r="GD465" s="496"/>
      <c r="GE465" s="496"/>
      <c r="GF465" s="496"/>
      <c r="GG465" s="496"/>
      <c r="GH465" s="496"/>
      <c r="GI465" s="496"/>
      <c r="GJ465" s="496"/>
      <c r="GK465" s="496"/>
      <c r="GL465" s="496"/>
      <c r="GM465" s="496"/>
      <c r="GN465" s="496"/>
      <c r="GO465" s="496"/>
      <c r="GP465" s="496"/>
      <c r="GQ465" s="496"/>
      <c r="GR465" s="496"/>
      <c r="GS465" s="496"/>
      <c r="GT465" s="496"/>
      <c r="GU465" s="496"/>
      <c r="GV465" s="496"/>
      <c r="GW465" s="496"/>
      <c r="GX465" s="496"/>
      <c r="GY465" s="496"/>
      <c r="GZ465" s="496"/>
      <c r="HA465" s="496"/>
      <c r="HB465" s="496"/>
      <c r="HC465" s="496"/>
      <c r="HD465" s="496"/>
      <c r="HE465" s="496"/>
      <c r="HF465" s="496"/>
      <c r="HG465" s="496"/>
      <c r="HH465" s="496"/>
      <c r="HI465" s="496"/>
      <c r="HJ465" s="496"/>
      <c r="HK465" s="496"/>
      <c r="HL465" s="496"/>
      <c r="HM465" s="496"/>
      <c r="HN465" s="496"/>
      <c r="HO465" s="496"/>
      <c r="HP465" s="496"/>
      <c r="HQ465" s="496"/>
      <c r="HR465" s="496"/>
      <c r="HS465" s="496"/>
      <c r="HT465" s="496"/>
      <c r="HU465" s="496"/>
      <c r="HV465" s="496"/>
      <c r="HW465" s="496"/>
      <c r="HX465" s="496"/>
      <c r="HY465" s="496"/>
      <c r="HZ465" s="496"/>
      <c r="IA465" s="496"/>
      <c r="IB465" s="496"/>
      <c r="IC465" s="496"/>
      <c r="ID465" s="496"/>
      <c r="IE465" s="496"/>
      <c r="IF465" s="496"/>
      <c r="IG465" s="496"/>
      <c r="IH465" s="496"/>
      <c r="II465" s="496"/>
      <c r="IJ465" s="496"/>
      <c r="IK465" s="496"/>
      <c r="IL465" s="496"/>
      <c r="IM465" s="496"/>
      <c r="IN465" s="496"/>
      <c r="IO465" s="496"/>
      <c r="IP465" s="496"/>
      <c r="IQ465" s="496"/>
      <c r="IR465" s="496"/>
      <c r="IS465" s="496"/>
      <c r="IT465" s="496"/>
      <c r="IU465" s="496"/>
      <c r="IV465" s="496"/>
      <c r="IW465" s="496"/>
    </row>
    <row r="466" customFormat="false" ht="12.75" hidden="false" customHeight="false" outlineLevel="1" collapsed="false">
      <c r="A466" s="0"/>
      <c r="B466" s="0"/>
      <c r="C466" s="0"/>
      <c r="D466" s="0"/>
      <c r="E466" s="0"/>
      <c r="F466" s="0"/>
      <c r="G466" s="0"/>
      <c r="H466" s="503"/>
      <c r="I466" s="503"/>
      <c r="J466" s="503"/>
      <c r="K466" s="503"/>
      <c r="L466" s="503"/>
      <c r="M466" s="503"/>
      <c r="N466" s="503"/>
      <c r="O466" s="503"/>
      <c r="P466" s="503"/>
      <c r="Q466" s="503"/>
      <c r="R466" s="503"/>
      <c r="S466" s="503"/>
      <c r="T466" s="503"/>
      <c r="U466" s="503"/>
      <c r="V466" s="496"/>
      <c r="W466" s="496"/>
      <c r="X466" s="496"/>
      <c r="Y466" s="496"/>
      <c r="Z466" s="496"/>
      <c r="AA466" s="496"/>
      <c r="AB466" s="496"/>
      <c r="AC466" s="496"/>
      <c r="AD466" s="496"/>
      <c r="AE466" s="496"/>
      <c r="AF466" s="496"/>
      <c r="AG466" s="496"/>
      <c r="AH466" s="496"/>
      <c r="AI466" s="496"/>
      <c r="AJ466" s="496"/>
      <c r="AK466" s="496"/>
      <c r="AL466" s="496"/>
      <c r="AM466" s="496"/>
      <c r="AN466" s="496"/>
      <c r="AO466" s="496"/>
      <c r="AP466" s="496"/>
      <c r="AQ466" s="496"/>
      <c r="AR466" s="496"/>
      <c r="AS466" s="496"/>
      <c r="AT466" s="496"/>
      <c r="AU466" s="496"/>
      <c r="AV466" s="496"/>
      <c r="AW466" s="496"/>
      <c r="AX466" s="496"/>
      <c r="AY466" s="496"/>
      <c r="AZ466" s="496"/>
      <c r="BA466" s="496"/>
      <c r="BB466" s="496"/>
      <c r="BC466" s="496"/>
      <c r="BD466" s="496"/>
      <c r="BE466" s="496"/>
      <c r="BF466" s="496"/>
      <c r="BG466" s="496"/>
      <c r="BH466" s="496"/>
      <c r="BI466" s="496"/>
      <c r="BJ466" s="496"/>
      <c r="BK466" s="496"/>
      <c r="BL466" s="496"/>
      <c r="BM466" s="496"/>
      <c r="BN466" s="496"/>
      <c r="BO466" s="496"/>
      <c r="BP466" s="496"/>
      <c r="BQ466" s="496"/>
      <c r="BR466" s="496"/>
      <c r="BS466" s="496"/>
      <c r="BT466" s="496"/>
      <c r="BU466" s="496"/>
      <c r="BV466" s="496"/>
      <c r="BW466" s="496"/>
      <c r="BX466" s="496"/>
      <c r="BY466" s="496"/>
      <c r="BZ466" s="496"/>
      <c r="CA466" s="496"/>
      <c r="CB466" s="496"/>
      <c r="CC466" s="496"/>
      <c r="CD466" s="496"/>
      <c r="CE466" s="496"/>
      <c r="CF466" s="496"/>
      <c r="CG466" s="496"/>
      <c r="CH466" s="496"/>
      <c r="CI466" s="496"/>
      <c r="CJ466" s="496"/>
      <c r="CK466" s="496"/>
      <c r="CL466" s="496"/>
      <c r="CM466" s="496"/>
      <c r="CN466" s="496"/>
      <c r="CO466" s="496"/>
      <c r="CP466" s="496"/>
      <c r="CQ466" s="496"/>
      <c r="CR466" s="496"/>
      <c r="CS466" s="496"/>
      <c r="CT466" s="496"/>
      <c r="CU466" s="496"/>
      <c r="CV466" s="496"/>
      <c r="CW466" s="496"/>
      <c r="CX466" s="496"/>
      <c r="CY466" s="496"/>
      <c r="CZ466" s="496"/>
      <c r="DA466" s="496"/>
      <c r="DB466" s="496"/>
      <c r="DC466" s="496"/>
      <c r="DD466" s="496"/>
      <c r="DE466" s="496"/>
      <c r="DF466" s="496"/>
      <c r="DG466" s="496"/>
      <c r="DH466" s="496"/>
      <c r="DI466" s="496"/>
      <c r="DJ466" s="496"/>
      <c r="DK466" s="496"/>
      <c r="DL466" s="496"/>
      <c r="DM466" s="496"/>
      <c r="DN466" s="496"/>
      <c r="DO466" s="496"/>
      <c r="DP466" s="496"/>
      <c r="DQ466" s="496"/>
      <c r="DR466" s="496"/>
      <c r="DS466" s="496"/>
      <c r="DT466" s="496"/>
      <c r="DU466" s="496"/>
      <c r="DV466" s="496"/>
      <c r="DW466" s="496"/>
      <c r="DX466" s="496"/>
      <c r="DY466" s="496"/>
      <c r="DZ466" s="496"/>
      <c r="EA466" s="496"/>
      <c r="EB466" s="496"/>
      <c r="EC466" s="496"/>
      <c r="ED466" s="496"/>
      <c r="EE466" s="496"/>
      <c r="EF466" s="496"/>
      <c r="EG466" s="496"/>
      <c r="EH466" s="496"/>
      <c r="EI466" s="496"/>
      <c r="EJ466" s="496"/>
      <c r="EK466" s="496"/>
      <c r="EL466" s="496"/>
      <c r="EM466" s="496"/>
      <c r="EN466" s="496"/>
      <c r="EO466" s="496"/>
      <c r="EP466" s="496"/>
      <c r="EQ466" s="496"/>
      <c r="ER466" s="496"/>
      <c r="ES466" s="496"/>
      <c r="ET466" s="496"/>
      <c r="EU466" s="496"/>
      <c r="EV466" s="496"/>
      <c r="EW466" s="496"/>
      <c r="EX466" s="496"/>
      <c r="EY466" s="496"/>
      <c r="EZ466" s="496"/>
      <c r="FA466" s="496"/>
      <c r="FB466" s="496"/>
      <c r="FC466" s="496"/>
      <c r="FD466" s="496"/>
      <c r="FE466" s="496"/>
      <c r="FF466" s="496"/>
      <c r="FG466" s="496"/>
      <c r="FH466" s="496"/>
      <c r="FI466" s="496"/>
      <c r="FJ466" s="496"/>
      <c r="FK466" s="496"/>
      <c r="FL466" s="496"/>
      <c r="FM466" s="496"/>
      <c r="FN466" s="496"/>
      <c r="FO466" s="496"/>
      <c r="FP466" s="496"/>
      <c r="FQ466" s="496"/>
      <c r="FR466" s="496"/>
      <c r="FS466" s="496"/>
      <c r="FT466" s="496"/>
      <c r="FU466" s="496"/>
      <c r="FV466" s="496"/>
      <c r="FW466" s="496"/>
      <c r="FX466" s="496"/>
      <c r="FY466" s="496"/>
      <c r="FZ466" s="496"/>
      <c r="GA466" s="496"/>
      <c r="GB466" s="496"/>
      <c r="GC466" s="496"/>
      <c r="GD466" s="496"/>
      <c r="GE466" s="496"/>
      <c r="GF466" s="496"/>
      <c r="GG466" s="496"/>
      <c r="GH466" s="496"/>
      <c r="GI466" s="496"/>
      <c r="GJ466" s="496"/>
      <c r="GK466" s="496"/>
      <c r="GL466" s="496"/>
      <c r="GM466" s="496"/>
      <c r="GN466" s="496"/>
      <c r="GO466" s="496"/>
      <c r="GP466" s="496"/>
      <c r="GQ466" s="496"/>
      <c r="GR466" s="496"/>
      <c r="GS466" s="496"/>
      <c r="GT466" s="496"/>
      <c r="GU466" s="496"/>
      <c r="GV466" s="496"/>
      <c r="GW466" s="496"/>
      <c r="GX466" s="496"/>
      <c r="GY466" s="496"/>
      <c r="GZ466" s="496"/>
      <c r="HA466" s="496"/>
      <c r="HB466" s="496"/>
      <c r="HC466" s="496"/>
      <c r="HD466" s="496"/>
      <c r="HE466" s="496"/>
      <c r="HF466" s="496"/>
      <c r="HG466" s="496"/>
      <c r="HH466" s="496"/>
      <c r="HI466" s="496"/>
      <c r="HJ466" s="496"/>
      <c r="HK466" s="496"/>
      <c r="HL466" s="496"/>
      <c r="HM466" s="496"/>
      <c r="HN466" s="496"/>
      <c r="HO466" s="496"/>
      <c r="HP466" s="496"/>
      <c r="HQ466" s="496"/>
      <c r="HR466" s="496"/>
      <c r="HS466" s="496"/>
      <c r="HT466" s="496"/>
      <c r="HU466" s="496"/>
      <c r="HV466" s="496"/>
      <c r="HW466" s="496"/>
      <c r="HX466" s="496"/>
      <c r="HY466" s="496"/>
      <c r="HZ466" s="496"/>
      <c r="IA466" s="496"/>
      <c r="IB466" s="496"/>
      <c r="IC466" s="496"/>
      <c r="ID466" s="496"/>
      <c r="IE466" s="496"/>
      <c r="IF466" s="496"/>
      <c r="IG466" s="496"/>
      <c r="IH466" s="496"/>
      <c r="II466" s="496"/>
      <c r="IJ466" s="496"/>
      <c r="IK466" s="496"/>
      <c r="IL466" s="496"/>
      <c r="IM466" s="496"/>
      <c r="IN466" s="496"/>
      <c r="IO466" s="496"/>
      <c r="IP466" s="496"/>
      <c r="IQ466" s="496"/>
      <c r="IR466" s="496"/>
      <c r="IS466" s="496"/>
      <c r="IT466" s="496"/>
      <c r="IU466" s="496"/>
      <c r="IV466" s="496"/>
      <c r="IW466" s="496"/>
    </row>
    <row r="467" customFormat="false" ht="12.75" hidden="false" customHeight="false" outlineLevel="1" collapsed="false">
      <c r="A467" s="0"/>
      <c r="B467" s="0"/>
      <c r="C467" s="0"/>
      <c r="D467" s="0"/>
      <c r="E467" s="0"/>
      <c r="F467" s="0"/>
      <c r="G467" s="0"/>
      <c r="H467" s="503"/>
      <c r="I467" s="503"/>
      <c r="J467" s="503"/>
      <c r="K467" s="503"/>
      <c r="L467" s="503"/>
      <c r="M467" s="503"/>
      <c r="N467" s="503"/>
      <c r="O467" s="503"/>
      <c r="P467" s="503"/>
      <c r="Q467" s="503"/>
      <c r="R467" s="503"/>
      <c r="S467" s="503"/>
      <c r="T467" s="503"/>
      <c r="U467" s="503"/>
      <c r="V467" s="496"/>
      <c r="W467" s="496"/>
      <c r="X467" s="496"/>
      <c r="Y467" s="496"/>
      <c r="Z467" s="496"/>
      <c r="AA467" s="496"/>
      <c r="AB467" s="496"/>
      <c r="AC467" s="496"/>
      <c r="AD467" s="496"/>
      <c r="AE467" s="496"/>
      <c r="AF467" s="496"/>
      <c r="AG467" s="496"/>
      <c r="AH467" s="496"/>
      <c r="AI467" s="496"/>
      <c r="AJ467" s="496"/>
      <c r="AK467" s="496"/>
      <c r="AL467" s="496"/>
      <c r="AM467" s="496"/>
      <c r="AN467" s="496"/>
      <c r="AO467" s="496"/>
      <c r="AP467" s="496"/>
      <c r="AQ467" s="496"/>
      <c r="AR467" s="496"/>
      <c r="AS467" s="496"/>
      <c r="AT467" s="496"/>
      <c r="AU467" s="496"/>
      <c r="AV467" s="496"/>
      <c r="AW467" s="496"/>
      <c r="AX467" s="496"/>
      <c r="AY467" s="496"/>
      <c r="AZ467" s="496"/>
      <c r="BA467" s="496"/>
      <c r="BB467" s="496"/>
      <c r="BC467" s="496"/>
      <c r="BD467" s="496"/>
      <c r="BE467" s="496"/>
      <c r="BF467" s="496"/>
      <c r="BG467" s="496"/>
      <c r="BH467" s="496"/>
      <c r="BI467" s="496"/>
      <c r="BJ467" s="496"/>
      <c r="BK467" s="496"/>
      <c r="BL467" s="496"/>
      <c r="BM467" s="496"/>
      <c r="BN467" s="496"/>
      <c r="BO467" s="496"/>
      <c r="BP467" s="496"/>
      <c r="BQ467" s="496"/>
      <c r="BR467" s="496"/>
      <c r="BS467" s="496"/>
      <c r="BT467" s="496"/>
      <c r="BU467" s="496"/>
      <c r="BV467" s="496"/>
      <c r="BW467" s="496"/>
      <c r="BX467" s="496"/>
      <c r="BY467" s="496"/>
      <c r="BZ467" s="496"/>
      <c r="CA467" s="496"/>
      <c r="CB467" s="496"/>
      <c r="CC467" s="496"/>
      <c r="CD467" s="496"/>
      <c r="CE467" s="496"/>
      <c r="CF467" s="496"/>
      <c r="CG467" s="496"/>
      <c r="CH467" s="496"/>
      <c r="CI467" s="496"/>
      <c r="CJ467" s="496"/>
      <c r="CK467" s="496"/>
      <c r="CL467" s="496"/>
      <c r="CM467" s="496"/>
      <c r="CN467" s="496"/>
      <c r="CO467" s="496"/>
      <c r="CP467" s="496"/>
      <c r="CQ467" s="496"/>
      <c r="CR467" s="496"/>
      <c r="CS467" s="496"/>
      <c r="CT467" s="496"/>
      <c r="CU467" s="496"/>
      <c r="CV467" s="496"/>
      <c r="CW467" s="496"/>
      <c r="CX467" s="496"/>
      <c r="CY467" s="496"/>
      <c r="CZ467" s="496"/>
      <c r="DA467" s="496"/>
      <c r="DB467" s="496"/>
      <c r="DC467" s="496"/>
      <c r="DD467" s="496"/>
      <c r="DE467" s="496"/>
      <c r="DF467" s="496"/>
      <c r="DG467" s="496"/>
      <c r="DH467" s="496"/>
      <c r="DI467" s="496"/>
      <c r="DJ467" s="496"/>
      <c r="DK467" s="496"/>
      <c r="DL467" s="496"/>
      <c r="DM467" s="496"/>
      <c r="DN467" s="496"/>
      <c r="DO467" s="496"/>
      <c r="DP467" s="496"/>
      <c r="DQ467" s="496"/>
      <c r="DR467" s="496"/>
      <c r="DS467" s="496"/>
      <c r="DT467" s="496"/>
      <c r="DU467" s="496"/>
      <c r="DV467" s="496"/>
      <c r="DW467" s="496"/>
      <c r="DX467" s="496"/>
      <c r="DY467" s="496"/>
      <c r="DZ467" s="496"/>
      <c r="EA467" s="496"/>
      <c r="EB467" s="496"/>
      <c r="EC467" s="496"/>
      <c r="ED467" s="496"/>
      <c r="EE467" s="496"/>
      <c r="EF467" s="496"/>
      <c r="EG467" s="496"/>
      <c r="EH467" s="496"/>
      <c r="EI467" s="496"/>
      <c r="EJ467" s="496"/>
      <c r="EK467" s="496"/>
      <c r="EL467" s="496"/>
      <c r="EM467" s="496"/>
      <c r="EN467" s="496"/>
      <c r="EO467" s="496"/>
      <c r="EP467" s="496"/>
      <c r="EQ467" s="496"/>
      <c r="ER467" s="496"/>
      <c r="ES467" s="496"/>
      <c r="ET467" s="496"/>
      <c r="EU467" s="496"/>
      <c r="EV467" s="496"/>
      <c r="EW467" s="496"/>
      <c r="EX467" s="496"/>
      <c r="EY467" s="496"/>
      <c r="EZ467" s="496"/>
      <c r="FA467" s="496"/>
      <c r="FB467" s="496"/>
      <c r="FC467" s="496"/>
      <c r="FD467" s="496"/>
      <c r="FE467" s="496"/>
      <c r="FF467" s="496"/>
      <c r="FG467" s="496"/>
      <c r="FH467" s="496"/>
      <c r="FI467" s="496"/>
      <c r="FJ467" s="496"/>
      <c r="FK467" s="496"/>
      <c r="FL467" s="496"/>
      <c r="FM467" s="496"/>
      <c r="FN467" s="496"/>
      <c r="FO467" s="496"/>
      <c r="FP467" s="496"/>
      <c r="FQ467" s="496"/>
      <c r="FR467" s="496"/>
      <c r="FS467" s="496"/>
      <c r="FT467" s="496"/>
      <c r="FU467" s="496"/>
      <c r="FV467" s="496"/>
      <c r="FW467" s="496"/>
      <c r="FX467" s="496"/>
      <c r="FY467" s="496"/>
      <c r="FZ467" s="496"/>
      <c r="GA467" s="496"/>
      <c r="GB467" s="496"/>
      <c r="GC467" s="496"/>
      <c r="GD467" s="496"/>
      <c r="GE467" s="496"/>
      <c r="GF467" s="496"/>
      <c r="GG467" s="496"/>
      <c r="GH467" s="496"/>
      <c r="GI467" s="496"/>
      <c r="GJ467" s="496"/>
      <c r="GK467" s="496"/>
      <c r="GL467" s="496"/>
      <c r="GM467" s="496"/>
      <c r="GN467" s="496"/>
      <c r="GO467" s="496"/>
      <c r="GP467" s="496"/>
      <c r="GQ467" s="496"/>
      <c r="GR467" s="496"/>
      <c r="GS467" s="496"/>
      <c r="GT467" s="496"/>
      <c r="GU467" s="496"/>
      <c r="GV467" s="496"/>
      <c r="GW467" s="496"/>
      <c r="GX467" s="496"/>
      <c r="GY467" s="496"/>
      <c r="GZ467" s="496"/>
      <c r="HA467" s="496"/>
      <c r="HB467" s="496"/>
      <c r="HC467" s="496"/>
      <c r="HD467" s="496"/>
      <c r="HE467" s="496"/>
      <c r="HF467" s="496"/>
      <c r="HG467" s="496"/>
      <c r="HH467" s="496"/>
      <c r="HI467" s="496"/>
      <c r="HJ467" s="496"/>
      <c r="HK467" s="496"/>
      <c r="HL467" s="496"/>
      <c r="HM467" s="496"/>
      <c r="HN467" s="496"/>
      <c r="HO467" s="496"/>
      <c r="HP467" s="496"/>
      <c r="HQ467" s="496"/>
      <c r="HR467" s="496"/>
      <c r="HS467" s="496"/>
      <c r="HT467" s="496"/>
      <c r="HU467" s="496"/>
      <c r="HV467" s="496"/>
      <c r="HW467" s="496"/>
      <c r="HX467" s="496"/>
      <c r="HY467" s="496"/>
      <c r="HZ467" s="496"/>
      <c r="IA467" s="496"/>
      <c r="IB467" s="496"/>
      <c r="IC467" s="496"/>
      <c r="ID467" s="496"/>
      <c r="IE467" s="496"/>
      <c r="IF467" s="496"/>
      <c r="IG467" s="496"/>
      <c r="IH467" s="496"/>
      <c r="II467" s="496"/>
      <c r="IJ467" s="496"/>
      <c r="IK467" s="496"/>
      <c r="IL467" s="496"/>
      <c r="IM467" s="496"/>
      <c r="IN467" s="496"/>
      <c r="IO467" s="496"/>
      <c r="IP467" s="496"/>
      <c r="IQ467" s="496"/>
      <c r="IR467" s="496"/>
      <c r="IS467" s="496"/>
      <c r="IT467" s="496"/>
      <c r="IU467" s="496"/>
      <c r="IV467" s="496"/>
      <c r="IW467" s="496"/>
    </row>
    <row r="468" customFormat="false" ht="12.75" hidden="false" customHeight="false" outlineLevel="1" collapsed="false">
      <c r="A468" s="0"/>
      <c r="B468" s="0"/>
      <c r="C468" s="0"/>
      <c r="D468" s="0"/>
      <c r="E468" s="0"/>
      <c r="F468" s="0"/>
      <c r="G468" s="0"/>
      <c r="H468" s="503"/>
      <c r="I468" s="503"/>
      <c r="J468" s="503"/>
      <c r="K468" s="503"/>
      <c r="L468" s="503"/>
      <c r="M468" s="503"/>
      <c r="N468" s="503"/>
      <c r="O468" s="503"/>
      <c r="P468" s="503"/>
      <c r="Q468" s="503"/>
      <c r="R468" s="503"/>
      <c r="S468" s="503"/>
      <c r="T468" s="503"/>
      <c r="U468" s="503"/>
      <c r="V468" s="496"/>
      <c r="W468" s="496"/>
      <c r="X468" s="496"/>
      <c r="Y468" s="496"/>
      <c r="Z468" s="496"/>
      <c r="AA468" s="496"/>
      <c r="AB468" s="496"/>
      <c r="AC468" s="496"/>
      <c r="AD468" s="496"/>
      <c r="AE468" s="496"/>
      <c r="AF468" s="496"/>
      <c r="AG468" s="496"/>
      <c r="AH468" s="496"/>
      <c r="AI468" s="496"/>
      <c r="AJ468" s="496"/>
      <c r="AK468" s="496"/>
      <c r="AL468" s="496"/>
      <c r="AM468" s="496"/>
      <c r="AN468" s="496"/>
      <c r="AO468" s="496"/>
      <c r="AP468" s="496"/>
      <c r="AQ468" s="496"/>
      <c r="AR468" s="496"/>
      <c r="AS468" s="496"/>
      <c r="AT468" s="496"/>
      <c r="AU468" s="496"/>
      <c r="AV468" s="496"/>
      <c r="AW468" s="496"/>
      <c r="AX468" s="496"/>
      <c r="AY468" s="496"/>
      <c r="AZ468" s="496"/>
      <c r="BA468" s="496"/>
      <c r="BB468" s="496"/>
      <c r="BC468" s="496"/>
      <c r="BD468" s="496"/>
      <c r="BE468" s="496"/>
      <c r="BF468" s="496"/>
      <c r="BG468" s="496"/>
      <c r="BH468" s="496"/>
      <c r="BI468" s="496"/>
      <c r="BJ468" s="496"/>
      <c r="BK468" s="496"/>
      <c r="BL468" s="496"/>
      <c r="BM468" s="496"/>
      <c r="BN468" s="496"/>
      <c r="BO468" s="496"/>
      <c r="BP468" s="496"/>
      <c r="BQ468" s="496"/>
      <c r="BR468" s="496"/>
      <c r="BS468" s="496"/>
      <c r="BT468" s="496"/>
      <c r="BU468" s="496"/>
      <c r="BV468" s="496"/>
      <c r="BW468" s="496"/>
      <c r="BX468" s="496"/>
      <c r="BY468" s="496"/>
      <c r="BZ468" s="496"/>
      <c r="CA468" s="496"/>
      <c r="CB468" s="496"/>
      <c r="CC468" s="496"/>
      <c r="CD468" s="496"/>
      <c r="CE468" s="496"/>
      <c r="CF468" s="496"/>
      <c r="CG468" s="496"/>
      <c r="CH468" s="496"/>
      <c r="CI468" s="496"/>
      <c r="CJ468" s="496"/>
      <c r="CK468" s="496"/>
      <c r="CL468" s="496"/>
      <c r="CM468" s="496"/>
      <c r="CN468" s="496"/>
      <c r="CO468" s="496"/>
      <c r="CP468" s="496"/>
      <c r="CQ468" s="496"/>
      <c r="CR468" s="496"/>
      <c r="CS468" s="496"/>
      <c r="CT468" s="496"/>
      <c r="CU468" s="496"/>
      <c r="CV468" s="496"/>
      <c r="CW468" s="496"/>
      <c r="CX468" s="496"/>
      <c r="CY468" s="496"/>
      <c r="CZ468" s="496"/>
      <c r="DA468" s="496"/>
      <c r="DB468" s="496"/>
      <c r="DC468" s="496"/>
      <c r="DD468" s="496"/>
      <c r="DE468" s="496"/>
      <c r="DF468" s="496"/>
      <c r="DG468" s="496"/>
      <c r="DH468" s="496"/>
      <c r="DI468" s="496"/>
      <c r="DJ468" s="496"/>
      <c r="DK468" s="496"/>
      <c r="DL468" s="496"/>
      <c r="DM468" s="496"/>
      <c r="DN468" s="496"/>
      <c r="DO468" s="496"/>
      <c r="DP468" s="496"/>
      <c r="DQ468" s="496"/>
      <c r="DR468" s="496"/>
      <c r="DS468" s="496"/>
      <c r="DT468" s="496"/>
      <c r="DU468" s="496"/>
      <c r="DV468" s="496"/>
      <c r="DW468" s="496"/>
      <c r="DX468" s="496"/>
      <c r="DY468" s="496"/>
      <c r="DZ468" s="496"/>
      <c r="EA468" s="496"/>
      <c r="EB468" s="496"/>
      <c r="EC468" s="496"/>
      <c r="ED468" s="496"/>
      <c r="EE468" s="496"/>
      <c r="EF468" s="496"/>
      <c r="EG468" s="496"/>
      <c r="EH468" s="496"/>
      <c r="EI468" s="496"/>
      <c r="EJ468" s="496"/>
      <c r="EK468" s="496"/>
      <c r="EL468" s="496"/>
      <c r="EM468" s="496"/>
      <c r="EN468" s="496"/>
      <c r="EO468" s="496"/>
      <c r="EP468" s="496"/>
      <c r="EQ468" s="496"/>
      <c r="ER468" s="496"/>
      <c r="ES468" s="496"/>
      <c r="ET468" s="496"/>
      <c r="EU468" s="496"/>
      <c r="EV468" s="496"/>
      <c r="EW468" s="496"/>
      <c r="EX468" s="496"/>
      <c r="EY468" s="496"/>
      <c r="EZ468" s="496"/>
      <c r="FA468" s="496"/>
      <c r="FB468" s="496"/>
      <c r="FC468" s="496"/>
      <c r="FD468" s="496"/>
      <c r="FE468" s="496"/>
      <c r="FF468" s="496"/>
      <c r="FG468" s="496"/>
      <c r="FH468" s="496"/>
      <c r="FI468" s="496"/>
      <c r="FJ468" s="496"/>
      <c r="FK468" s="496"/>
      <c r="FL468" s="496"/>
      <c r="FM468" s="496"/>
      <c r="FN468" s="496"/>
      <c r="FO468" s="496"/>
      <c r="FP468" s="496"/>
      <c r="FQ468" s="496"/>
      <c r="FR468" s="496"/>
      <c r="FS468" s="496"/>
      <c r="FT468" s="496"/>
      <c r="FU468" s="496"/>
      <c r="FV468" s="496"/>
      <c r="FW468" s="496"/>
      <c r="FX468" s="496"/>
      <c r="FY468" s="496"/>
      <c r="FZ468" s="496"/>
      <c r="GA468" s="496"/>
      <c r="GB468" s="496"/>
      <c r="GC468" s="496"/>
      <c r="GD468" s="496"/>
      <c r="GE468" s="496"/>
      <c r="GF468" s="496"/>
      <c r="GG468" s="496"/>
      <c r="GH468" s="496"/>
      <c r="GI468" s="496"/>
      <c r="GJ468" s="496"/>
      <c r="GK468" s="496"/>
      <c r="GL468" s="496"/>
      <c r="GM468" s="496"/>
      <c r="GN468" s="496"/>
      <c r="GO468" s="496"/>
      <c r="GP468" s="496"/>
      <c r="GQ468" s="496"/>
      <c r="GR468" s="496"/>
      <c r="GS468" s="496"/>
      <c r="GT468" s="496"/>
      <c r="GU468" s="496"/>
      <c r="GV468" s="496"/>
      <c r="GW468" s="496"/>
      <c r="GX468" s="496"/>
      <c r="GY468" s="496"/>
      <c r="GZ468" s="496"/>
      <c r="HA468" s="496"/>
      <c r="HB468" s="496"/>
      <c r="HC468" s="496"/>
      <c r="HD468" s="496"/>
      <c r="HE468" s="496"/>
      <c r="HF468" s="496"/>
      <c r="HG468" s="496"/>
      <c r="HH468" s="496"/>
      <c r="HI468" s="496"/>
      <c r="HJ468" s="496"/>
      <c r="HK468" s="496"/>
      <c r="HL468" s="496"/>
      <c r="HM468" s="496"/>
      <c r="HN468" s="496"/>
      <c r="HO468" s="496"/>
      <c r="HP468" s="496"/>
      <c r="HQ468" s="496"/>
      <c r="HR468" s="496"/>
      <c r="HS468" s="496"/>
      <c r="HT468" s="496"/>
      <c r="HU468" s="496"/>
      <c r="HV468" s="496"/>
      <c r="HW468" s="496"/>
      <c r="HX468" s="496"/>
      <c r="HY468" s="496"/>
      <c r="HZ468" s="496"/>
      <c r="IA468" s="496"/>
      <c r="IB468" s="496"/>
      <c r="IC468" s="496"/>
      <c r="ID468" s="496"/>
      <c r="IE468" s="496"/>
      <c r="IF468" s="496"/>
      <c r="IG468" s="496"/>
      <c r="IH468" s="496"/>
      <c r="II468" s="496"/>
      <c r="IJ468" s="496"/>
      <c r="IK468" s="496"/>
      <c r="IL468" s="496"/>
      <c r="IM468" s="496"/>
      <c r="IN468" s="496"/>
      <c r="IO468" s="496"/>
      <c r="IP468" s="496"/>
      <c r="IQ468" s="496"/>
      <c r="IR468" s="496"/>
      <c r="IS468" s="496"/>
      <c r="IT468" s="496"/>
      <c r="IU468" s="496"/>
      <c r="IV468" s="496"/>
      <c r="IW468" s="496"/>
    </row>
    <row r="469" customFormat="false" ht="12.75" hidden="false" customHeight="false" outlineLevel="1" collapsed="false">
      <c r="A469" s="0"/>
      <c r="B469" s="0"/>
      <c r="C469" s="0"/>
      <c r="D469" s="0"/>
      <c r="E469" s="0"/>
      <c r="F469" s="0"/>
      <c r="G469" s="0"/>
      <c r="H469" s="503"/>
      <c r="I469" s="503"/>
      <c r="J469" s="503"/>
      <c r="K469" s="503"/>
      <c r="L469" s="503"/>
      <c r="M469" s="503"/>
      <c r="N469" s="503"/>
      <c r="O469" s="503"/>
      <c r="P469" s="503"/>
      <c r="Q469" s="503"/>
      <c r="R469" s="503"/>
      <c r="S469" s="503"/>
      <c r="T469" s="503"/>
      <c r="U469" s="503"/>
      <c r="V469" s="507"/>
      <c r="W469" s="507"/>
      <c r="X469" s="507"/>
      <c r="Y469" s="507"/>
      <c r="Z469" s="507"/>
      <c r="AA469" s="507"/>
      <c r="AB469" s="507"/>
      <c r="AC469" s="507"/>
      <c r="AD469" s="507"/>
      <c r="AE469" s="507"/>
      <c r="AF469" s="507"/>
      <c r="AG469" s="507"/>
      <c r="AH469" s="507"/>
      <c r="AI469" s="507"/>
      <c r="AJ469" s="507"/>
      <c r="AK469" s="507"/>
      <c r="AL469" s="507"/>
      <c r="AM469" s="507"/>
      <c r="AN469" s="507"/>
      <c r="AO469" s="507"/>
      <c r="AP469" s="507"/>
      <c r="AQ469" s="507"/>
      <c r="AR469" s="507"/>
      <c r="AS469" s="507"/>
      <c r="AT469" s="507"/>
      <c r="AU469" s="507"/>
      <c r="AV469" s="507"/>
      <c r="AW469" s="507"/>
      <c r="AX469" s="507"/>
      <c r="AY469" s="507"/>
      <c r="AZ469" s="507"/>
      <c r="BA469" s="507"/>
      <c r="BB469" s="507"/>
      <c r="BC469" s="507"/>
      <c r="BD469" s="507"/>
      <c r="BE469" s="507"/>
      <c r="BF469" s="507"/>
      <c r="BG469" s="507"/>
      <c r="BH469" s="507"/>
      <c r="BI469" s="507"/>
      <c r="BJ469" s="507"/>
      <c r="BK469" s="507"/>
      <c r="BL469" s="507"/>
      <c r="BM469" s="507"/>
      <c r="BN469" s="507"/>
      <c r="BO469" s="507"/>
      <c r="BP469" s="507"/>
      <c r="BQ469" s="507"/>
      <c r="BR469" s="507"/>
      <c r="BS469" s="507"/>
      <c r="BT469" s="507"/>
      <c r="BU469" s="507"/>
      <c r="BV469" s="507"/>
      <c r="BW469" s="507"/>
      <c r="BX469" s="507"/>
      <c r="BY469" s="507"/>
      <c r="BZ469" s="507"/>
      <c r="CA469" s="507"/>
      <c r="CB469" s="507"/>
      <c r="CC469" s="507"/>
      <c r="CD469" s="507"/>
      <c r="CE469" s="507"/>
      <c r="CF469" s="507"/>
      <c r="CG469" s="507"/>
      <c r="CH469" s="507"/>
      <c r="CI469" s="507"/>
      <c r="CJ469" s="507"/>
      <c r="CK469" s="507"/>
      <c r="CL469" s="507"/>
      <c r="CM469" s="507"/>
      <c r="CN469" s="507"/>
      <c r="CO469" s="507"/>
      <c r="CP469" s="507"/>
      <c r="CQ469" s="507"/>
      <c r="CR469" s="507"/>
      <c r="CS469" s="507"/>
      <c r="CT469" s="507"/>
      <c r="CU469" s="507"/>
      <c r="CV469" s="507"/>
      <c r="CW469" s="507"/>
      <c r="CX469" s="507"/>
      <c r="CY469" s="507"/>
      <c r="CZ469" s="507"/>
      <c r="DA469" s="507"/>
      <c r="DB469" s="507"/>
      <c r="DC469" s="507"/>
      <c r="DD469" s="507"/>
      <c r="DE469" s="507"/>
      <c r="DF469" s="507"/>
      <c r="DG469" s="507"/>
      <c r="DH469" s="507"/>
      <c r="DI469" s="507"/>
      <c r="DJ469" s="507"/>
      <c r="DK469" s="507"/>
      <c r="DL469" s="507"/>
      <c r="DM469" s="507"/>
      <c r="DN469" s="507"/>
      <c r="DO469" s="507"/>
      <c r="DP469" s="507"/>
      <c r="DQ469" s="507"/>
      <c r="DR469" s="507"/>
      <c r="DS469" s="507"/>
      <c r="DT469" s="507"/>
      <c r="DU469" s="507"/>
      <c r="DV469" s="507"/>
      <c r="DW469" s="507"/>
      <c r="DX469" s="507"/>
      <c r="DY469" s="507"/>
      <c r="DZ469" s="507"/>
      <c r="EA469" s="507"/>
      <c r="EB469" s="507"/>
      <c r="EC469" s="507"/>
      <c r="ED469" s="507"/>
      <c r="EE469" s="507"/>
      <c r="EF469" s="507"/>
      <c r="EG469" s="507"/>
      <c r="EH469" s="507"/>
      <c r="EI469" s="507"/>
      <c r="EJ469" s="507"/>
      <c r="EK469" s="507"/>
      <c r="EL469" s="507"/>
      <c r="EM469" s="507"/>
      <c r="EN469" s="507"/>
      <c r="EO469" s="507"/>
      <c r="EP469" s="507"/>
      <c r="EQ469" s="507"/>
      <c r="ER469" s="507"/>
      <c r="ES469" s="507"/>
      <c r="ET469" s="507"/>
      <c r="EU469" s="507"/>
      <c r="EV469" s="507"/>
      <c r="EW469" s="507"/>
      <c r="EX469" s="507"/>
      <c r="EY469" s="507"/>
      <c r="EZ469" s="507"/>
      <c r="FA469" s="507"/>
      <c r="FB469" s="507"/>
      <c r="FC469" s="507"/>
      <c r="FD469" s="507"/>
      <c r="FE469" s="507"/>
      <c r="FF469" s="507"/>
      <c r="FG469" s="507"/>
      <c r="FH469" s="507"/>
      <c r="FI469" s="507"/>
      <c r="FJ469" s="507"/>
      <c r="FK469" s="507"/>
      <c r="FL469" s="507"/>
      <c r="FM469" s="507"/>
      <c r="FN469" s="507"/>
      <c r="FO469" s="507"/>
      <c r="FP469" s="507"/>
      <c r="FQ469" s="507"/>
      <c r="FR469" s="507"/>
      <c r="FS469" s="507"/>
      <c r="FT469" s="507"/>
      <c r="FU469" s="507"/>
      <c r="FV469" s="507"/>
      <c r="FW469" s="507"/>
      <c r="FX469" s="507"/>
      <c r="FY469" s="507"/>
      <c r="FZ469" s="507"/>
      <c r="GA469" s="507"/>
      <c r="GB469" s="507"/>
      <c r="GC469" s="507"/>
      <c r="GD469" s="507"/>
      <c r="GE469" s="507"/>
      <c r="GF469" s="507"/>
      <c r="GG469" s="507"/>
      <c r="GH469" s="507"/>
      <c r="GI469" s="507"/>
      <c r="GJ469" s="507"/>
      <c r="GK469" s="507"/>
      <c r="GL469" s="507"/>
      <c r="GM469" s="507"/>
      <c r="GN469" s="507"/>
      <c r="GO469" s="507"/>
      <c r="GP469" s="507"/>
      <c r="GQ469" s="507"/>
      <c r="GR469" s="507"/>
      <c r="GS469" s="507"/>
      <c r="GT469" s="507"/>
      <c r="GU469" s="507"/>
      <c r="GV469" s="507"/>
      <c r="GW469" s="507"/>
      <c r="GX469" s="507"/>
      <c r="GY469" s="507"/>
      <c r="GZ469" s="507"/>
      <c r="HA469" s="507"/>
      <c r="HB469" s="507"/>
      <c r="HC469" s="507"/>
      <c r="HD469" s="507"/>
      <c r="HE469" s="507"/>
      <c r="HF469" s="507"/>
      <c r="HG469" s="507"/>
      <c r="HH469" s="507"/>
      <c r="HI469" s="507"/>
      <c r="HJ469" s="507"/>
      <c r="HK469" s="507"/>
      <c r="HL469" s="507"/>
      <c r="HM469" s="507"/>
      <c r="HN469" s="507"/>
      <c r="HO469" s="507"/>
      <c r="HP469" s="507"/>
      <c r="HQ469" s="507"/>
      <c r="HR469" s="507"/>
      <c r="HS469" s="507"/>
      <c r="HT469" s="507"/>
      <c r="HU469" s="507"/>
      <c r="HV469" s="507"/>
      <c r="HW469" s="507"/>
      <c r="HX469" s="507"/>
      <c r="HY469" s="507"/>
      <c r="HZ469" s="507"/>
      <c r="IA469" s="507"/>
      <c r="IB469" s="507"/>
      <c r="IC469" s="507"/>
      <c r="ID469" s="507"/>
      <c r="IE469" s="507"/>
      <c r="IF469" s="507"/>
      <c r="IG469" s="507"/>
      <c r="IH469" s="507"/>
      <c r="II469" s="507"/>
      <c r="IJ469" s="507"/>
      <c r="IK469" s="507"/>
      <c r="IL469" s="507"/>
      <c r="IM469" s="507"/>
      <c r="IN469" s="507"/>
      <c r="IO469" s="507"/>
      <c r="IP469" s="507"/>
      <c r="IQ469" s="507"/>
      <c r="IR469" s="507"/>
      <c r="IS469" s="507"/>
      <c r="IT469" s="507"/>
      <c r="IU469" s="507"/>
      <c r="IV469" s="507"/>
      <c r="IW469" s="507"/>
    </row>
    <row r="470" customFormat="false" ht="12.75" hidden="false" customHeight="false" outlineLevel="1" collapsed="false">
      <c r="A470" s="0"/>
      <c r="B470" s="0"/>
      <c r="C470" s="0"/>
      <c r="D470" s="0"/>
      <c r="E470" s="0"/>
      <c r="F470" s="0"/>
      <c r="G470" s="0"/>
      <c r="H470" s="503"/>
      <c r="I470" s="503"/>
      <c r="J470" s="503"/>
      <c r="K470" s="503"/>
      <c r="L470" s="503"/>
      <c r="M470" s="503"/>
      <c r="N470" s="503"/>
      <c r="O470" s="503"/>
      <c r="P470" s="503"/>
      <c r="Q470" s="503"/>
      <c r="R470" s="503"/>
      <c r="S470" s="503"/>
      <c r="T470" s="503"/>
      <c r="U470" s="503"/>
      <c r="V470" s="496"/>
      <c r="W470" s="496"/>
      <c r="X470" s="496"/>
      <c r="Y470" s="496"/>
      <c r="Z470" s="496"/>
      <c r="AA470" s="496"/>
      <c r="AB470" s="496"/>
      <c r="AC470" s="496"/>
      <c r="AD470" s="496"/>
      <c r="AE470" s="496"/>
      <c r="AF470" s="496"/>
      <c r="AG470" s="496"/>
      <c r="AH470" s="496"/>
      <c r="AI470" s="496"/>
      <c r="AJ470" s="496"/>
      <c r="AK470" s="496"/>
      <c r="AL470" s="496"/>
      <c r="AM470" s="496"/>
      <c r="AN470" s="496"/>
      <c r="AO470" s="496"/>
      <c r="AP470" s="496"/>
      <c r="AQ470" s="496"/>
      <c r="AR470" s="496"/>
      <c r="AS470" s="496"/>
      <c r="AT470" s="496"/>
      <c r="AU470" s="496"/>
      <c r="AV470" s="496"/>
      <c r="AW470" s="496"/>
      <c r="AX470" s="496"/>
      <c r="AY470" s="496"/>
      <c r="AZ470" s="496"/>
      <c r="BA470" s="496"/>
      <c r="BB470" s="496"/>
      <c r="BC470" s="496"/>
      <c r="BD470" s="496"/>
      <c r="BE470" s="496"/>
      <c r="BF470" s="496"/>
      <c r="BG470" s="496"/>
      <c r="BH470" s="496"/>
      <c r="BI470" s="496"/>
      <c r="BJ470" s="496"/>
      <c r="BK470" s="496"/>
      <c r="BL470" s="496"/>
      <c r="BM470" s="496"/>
      <c r="BN470" s="496"/>
      <c r="BO470" s="496"/>
      <c r="BP470" s="496"/>
      <c r="BQ470" s="496"/>
      <c r="BR470" s="496"/>
      <c r="BS470" s="496"/>
      <c r="BT470" s="496"/>
      <c r="BU470" s="496"/>
      <c r="BV470" s="496"/>
      <c r="BW470" s="496"/>
      <c r="BX470" s="496"/>
      <c r="BY470" s="496"/>
      <c r="BZ470" s="496"/>
      <c r="CA470" s="496"/>
      <c r="CB470" s="496"/>
      <c r="CC470" s="496"/>
      <c r="CD470" s="496"/>
      <c r="CE470" s="496"/>
      <c r="CF470" s="496"/>
      <c r="CG470" s="496"/>
      <c r="CH470" s="496"/>
      <c r="CI470" s="496"/>
      <c r="CJ470" s="496"/>
      <c r="CK470" s="496"/>
      <c r="CL470" s="496"/>
      <c r="CM470" s="496"/>
      <c r="CN470" s="496"/>
      <c r="CO470" s="496"/>
      <c r="CP470" s="496"/>
      <c r="CQ470" s="496"/>
      <c r="CR470" s="496"/>
      <c r="CS470" s="496"/>
      <c r="CT470" s="496"/>
      <c r="CU470" s="496"/>
      <c r="CV470" s="496"/>
      <c r="CW470" s="496"/>
      <c r="CX470" s="496"/>
      <c r="CY470" s="496"/>
      <c r="CZ470" s="496"/>
      <c r="DA470" s="496"/>
      <c r="DB470" s="496"/>
      <c r="DC470" s="496"/>
      <c r="DD470" s="496"/>
      <c r="DE470" s="496"/>
      <c r="DF470" s="496"/>
      <c r="DG470" s="496"/>
      <c r="DH470" s="496"/>
      <c r="DI470" s="496"/>
      <c r="DJ470" s="496"/>
      <c r="DK470" s="496"/>
      <c r="DL470" s="496"/>
      <c r="DM470" s="496"/>
      <c r="DN470" s="496"/>
      <c r="DO470" s="496"/>
      <c r="DP470" s="496"/>
      <c r="DQ470" s="496"/>
      <c r="DR470" s="496"/>
      <c r="DS470" s="496"/>
      <c r="DT470" s="496"/>
      <c r="DU470" s="496"/>
      <c r="DV470" s="496"/>
      <c r="DW470" s="496"/>
      <c r="DX470" s="496"/>
      <c r="DY470" s="496"/>
      <c r="DZ470" s="496"/>
      <c r="EA470" s="496"/>
      <c r="EB470" s="496"/>
      <c r="EC470" s="496"/>
      <c r="ED470" s="496"/>
      <c r="EE470" s="496"/>
      <c r="EF470" s="496"/>
      <c r="EG470" s="496"/>
      <c r="EH470" s="496"/>
      <c r="EI470" s="496"/>
      <c r="EJ470" s="496"/>
      <c r="EK470" s="496"/>
      <c r="EL470" s="496"/>
      <c r="EM470" s="496"/>
      <c r="EN470" s="496"/>
      <c r="EO470" s="496"/>
      <c r="EP470" s="496"/>
      <c r="EQ470" s="496"/>
      <c r="ER470" s="496"/>
      <c r="ES470" s="496"/>
      <c r="ET470" s="496"/>
      <c r="EU470" s="496"/>
      <c r="EV470" s="496"/>
      <c r="EW470" s="496"/>
      <c r="EX470" s="496"/>
      <c r="EY470" s="496"/>
      <c r="EZ470" s="496"/>
      <c r="FA470" s="496"/>
      <c r="FB470" s="496"/>
      <c r="FC470" s="496"/>
      <c r="FD470" s="496"/>
      <c r="FE470" s="496"/>
      <c r="FF470" s="496"/>
      <c r="FG470" s="496"/>
      <c r="FH470" s="496"/>
      <c r="FI470" s="496"/>
      <c r="FJ470" s="496"/>
      <c r="FK470" s="496"/>
      <c r="FL470" s="496"/>
      <c r="FM470" s="496"/>
      <c r="FN470" s="496"/>
      <c r="FO470" s="496"/>
      <c r="FP470" s="496"/>
      <c r="FQ470" s="496"/>
      <c r="FR470" s="496"/>
      <c r="FS470" s="496"/>
      <c r="FT470" s="496"/>
      <c r="FU470" s="496"/>
      <c r="FV470" s="496"/>
      <c r="FW470" s="496"/>
      <c r="FX470" s="496"/>
      <c r="FY470" s="496"/>
      <c r="FZ470" s="496"/>
      <c r="GA470" s="496"/>
      <c r="GB470" s="496"/>
      <c r="GC470" s="496"/>
      <c r="GD470" s="496"/>
      <c r="GE470" s="496"/>
      <c r="GF470" s="496"/>
      <c r="GG470" s="496"/>
      <c r="GH470" s="496"/>
      <c r="GI470" s="496"/>
      <c r="GJ470" s="496"/>
      <c r="GK470" s="496"/>
      <c r="GL470" s="496"/>
      <c r="GM470" s="496"/>
      <c r="GN470" s="496"/>
      <c r="GO470" s="496"/>
      <c r="GP470" s="496"/>
      <c r="GQ470" s="496"/>
      <c r="GR470" s="496"/>
      <c r="GS470" s="496"/>
      <c r="GT470" s="496"/>
      <c r="GU470" s="496"/>
      <c r="GV470" s="496"/>
      <c r="GW470" s="496"/>
      <c r="GX470" s="496"/>
      <c r="GY470" s="496"/>
      <c r="GZ470" s="496"/>
      <c r="HA470" s="496"/>
      <c r="HB470" s="496"/>
      <c r="HC470" s="496"/>
      <c r="HD470" s="496"/>
      <c r="HE470" s="496"/>
      <c r="HF470" s="496"/>
      <c r="HG470" s="496"/>
      <c r="HH470" s="496"/>
      <c r="HI470" s="496"/>
      <c r="HJ470" s="496"/>
      <c r="HK470" s="496"/>
      <c r="HL470" s="496"/>
      <c r="HM470" s="496"/>
      <c r="HN470" s="496"/>
      <c r="HO470" s="496"/>
      <c r="HP470" s="496"/>
      <c r="HQ470" s="496"/>
      <c r="HR470" s="496"/>
      <c r="HS470" s="496"/>
      <c r="HT470" s="496"/>
      <c r="HU470" s="496"/>
      <c r="HV470" s="496"/>
      <c r="HW470" s="496"/>
      <c r="HX470" s="496"/>
      <c r="HY470" s="496"/>
      <c r="HZ470" s="496"/>
      <c r="IA470" s="496"/>
      <c r="IB470" s="496"/>
      <c r="IC470" s="496"/>
      <c r="ID470" s="496"/>
      <c r="IE470" s="496"/>
      <c r="IF470" s="496"/>
      <c r="IG470" s="496"/>
      <c r="IH470" s="496"/>
      <c r="II470" s="496"/>
      <c r="IJ470" s="496"/>
      <c r="IK470" s="496"/>
      <c r="IL470" s="496"/>
      <c r="IM470" s="496"/>
      <c r="IN470" s="496"/>
      <c r="IO470" s="496"/>
      <c r="IP470" s="496"/>
      <c r="IQ470" s="496"/>
      <c r="IR470" s="496"/>
      <c r="IS470" s="496"/>
      <c r="IT470" s="496"/>
      <c r="IU470" s="496"/>
      <c r="IV470" s="496"/>
      <c r="IW470" s="496"/>
    </row>
    <row r="471" customFormat="false" ht="12.75" hidden="false" customHeight="false" outlineLevel="1" collapsed="false">
      <c r="A471" s="0"/>
      <c r="B471" s="0"/>
      <c r="C471" s="0"/>
      <c r="D471" s="0"/>
      <c r="E471" s="0"/>
      <c r="F471" s="0"/>
      <c r="G471" s="0"/>
      <c r="H471" s="503"/>
      <c r="I471" s="503"/>
      <c r="J471" s="503"/>
      <c r="K471" s="503"/>
      <c r="L471" s="503"/>
      <c r="M471" s="503"/>
      <c r="N471" s="503"/>
      <c r="O471" s="503"/>
      <c r="P471" s="503"/>
      <c r="Q471" s="503"/>
      <c r="R471" s="503"/>
      <c r="S471" s="503"/>
      <c r="T471" s="503"/>
      <c r="U471" s="503"/>
      <c r="V471" s="496"/>
      <c r="W471" s="496"/>
      <c r="X471" s="496"/>
      <c r="Y471" s="496"/>
      <c r="Z471" s="496"/>
      <c r="AA471" s="496"/>
      <c r="AB471" s="496"/>
      <c r="AC471" s="496"/>
      <c r="AD471" s="496"/>
      <c r="AE471" s="496"/>
      <c r="AF471" s="496"/>
      <c r="AG471" s="496"/>
      <c r="AH471" s="496"/>
      <c r="AI471" s="496"/>
      <c r="AJ471" s="496"/>
      <c r="AK471" s="496"/>
      <c r="AL471" s="496"/>
      <c r="AM471" s="496"/>
      <c r="AN471" s="496"/>
      <c r="AO471" s="496"/>
      <c r="AP471" s="496"/>
      <c r="AQ471" s="496"/>
      <c r="AR471" s="496"/>
      <c r="AS471" s="496"/>
      <c r="AT471" s="496"/>
      <c r="AU471" s="496"/>
      <c r="AV471" s="496"/>
      <c r="AW471" s="496"/>
      <c r="AX471" s="496"/>
      <c r="AY471" s="496"/>
      <c r="AZ471" s="496"/>
      <c r="BA471" s="496"/>
      <c r="BB471" s="496"/>
      <c r="BC471" s="496"/>
      <c r="BD471" s="496"/>
      <c r="BE471" s="496"/>
      <c r="BF471" s="496"/>
      <c r="BG471" s="496"/>
      <c r="BH471" s="496"/>
      <c r="BI471" s="496"/>
      <c r="BJ471" s="496"/>
      <c r="BK471" s="496"/>
      <c r="BL471" s="496"/>
      <c r="BM471" s="496"/>
      <c r="BN471" s="496"/>
      <c r="BO471" s="496"/>
      <c r="BP471" s="496"/>
      <c r="BQ471" s="496"/>
      <c r="BR471" s="496"/>
      <c r="BS471" s="496"/>
      <c r="BT471" s="496"/>
      <c r="BU471" s="496"/>
      <c r="BV471" s="496"/>
      <c r="BW471" s="496"/>
      <c r="BX471" s="496"/>
      <c r="BY471" s="496"/>
      <c r="BZ471" s="496"/>
      <c r="CA471" s="496"/>
      <c r="CB471" s="496"/>
      <c r="CC471" s="496"/>
      <c r="CD471" s="496"/>
      <c r="CE471" s="496"/>
      <c r="CF471" s="496"/>
      <c r="CG471" s="496"/>
      <c r="CH471" s="496"/>
      <c r="CI471" s="496"/>
      <c r="CJ471" s="496"/>
      <c r="CK471" s="496"/>
      <c r="CL471" s="496"/>
      <c r="CM471" s="496"/>
      <c r="CN471" s="496"/>
      <c r="CO471" s="496"/>
      <c r="CP471" s="496"/>
      <c r="CQ471" s="496"/>
      <c r="CR471" s="496"/>
      <c r="CS471" s="496"/>
      <c r="CT471" s="496"/>
      <c r="CU471" s="496"/>
      <c r="CV471" s="496"/>
      <c r="CW471" s="496"/>
      <c r="CX471" s="496"/>
      <c r="CY471" s="496"/>
      <c r="CZ471" s="496"/>
      <c r="DA471" s="496"/>
      <c r="DB471" s="496"/>
      <c r="DC471" s="496"/>
      <c r="DD471" s="496"/>
      <c r="DE471" s="496"/>
      <c r="DF471" s="496"/>
      <c r="DG471" s="496"/>
      <c r="DH471" s="496"/>
      <c r="DI471" s="496"/>
      <c r="DJ471" s="496"/>
      <c r="DK471" s="496"/>
      <c r="DL471" s="496"/>
      <c r="DM471" s="496"/>
      <c r="DN471" s="496"/>
      <c r="DO471" s="496"/>
      <c r="DP471" s="496"/>
      <c r="DQ471" s="496"/>
      <c r="DR471" s="496"/>
      <c r="DS471" s="496"/>
      <c r="DT471" s="496"/>
      <c r="DU471" s="496"/>
      <c r="DV471" s="496"/>
      <c r="DW471" s="496"/>
      <c r="DX471" s="496"/>
      <c r="DY471" s="496"/>
      <c r="DZ471" s="496"/>
      <c r="EA471" s="496"/>
      <c r="EB471" s="496"/>
      <c r="EC471" s="496"/>
      <c r="ED471" s="496"/>
      <c r="EE471" s="496"/>
      <c r="EF471" s="496"/>
      <c r="EG471" s="496"/>
      <c r="EH471" s="496"/>
      <c r="EI471" s="496"/>
      <c r="EJ471" s="496"/>
      <c r="EK471" s="496"/>
      <c r="EL471" s="496"/>
      <c r="EM471" s="496"/>
      <c r="EN471" s="496"/>
      <c r="EO471" s="496"/>
      <c r="EP471" s="496"/>
      <c r="EQ471" s="496"/>
      <c r="ER471" s="496"/>
      <c r="ES471" s="496"/>
      <c r="ET471" s="496"/>
      <c r="EU471" s="496"/>
      <c r="EV471" s="496"/>
      <c r="EW471" s="496"/>
      <c r="EX471" s="496"/>
      <c r="EY471" s="496"/>
      <c r="EZ471" s="496"/>
      <c r="FA471" s="496"/>
      <c r="FB471" s="496"/>
      <c r="FC471" s="496"/>
      <c r="FD471" s="496"/>
      <c r="FE471" s="496"/>
      <c r="FF471" s="496"/>
      <c r="FG471" s="496"/>
      <c r="FH471" s="496"/>
      <c r="FI471" s="496"/>
      <c r="FJ471" s="496"/>
      <c r="FK471" s="496"/>
      <c r="FL471" s="496"/>
      <c r="FM471" s="496"/>
      <c r="FN471" s="496"/>
      <c r="FO471" s="496"/>
      <c r="FP471" s="496"/>
      <c r="FQ471" s="496"/>
      <c r="FR471" s="496"/>
      <c r="FS471" s="496"/>
      <c r="FT471" s="496"/>
      <c r="FU471" s="496"/>
      <c r="FV471" s="496"/>
      <c r="FW471" s="496"/>
      <c r="FX471" s="496"/>
      <c r="FY471" s="496"/>
      <c r="FZ471" s="496"/>
      <c r="GA471" s="496"/>
      <c r="GB471" s="496"/>
      <c r="GC471" s="496"/>
      <c r="GD471" s="496"/>
      <c r="GE471" s="496"/>
      <c r="GF471" s="496"/>
      <c r="GG471" s="496"/>
      <c r="GH471" s="496"/>
      <c r="GI471" s="496"/>
      <c r="GJ471" s="496"/>
      <c r="GK471" s="496"/>
      <c r="GL471" s="496"/>
      <c r="GM471" s="496"/>
      <c r="GN471" s="496"/>
      <c r="GO471" s="496"/>
      <c r="GP471" s="496"/>
      <c r="GQ471" s="496"/>
      <c r="GR471" s="496"/>
      <c r="GS471" s="496"/>
      <c r="GT471" s="496"/>
      <c r="GU471" s="496"/>
      <c r="GV471" s="496"/>
      <c r="GW471" s="496"/>
      <c r="GX471" s="496"/>
      <c r="GY471" s="496"/>
      <c r="GZ471" s="496"/>
      <c r="HA471" s="496"/>
      <c r="HB471" s="496"/>
      <c r="HC471" s="496"/>
      <c r="HD471" s="496"/>
      <c r="HE471" s="496"/>
      <c r="HF471" s="496"/>
      <c r="HG471" s="496"/>
      <c r="HH471" s="496"/>
      <c r="HI471" s="496"/>
      <c r="HJ471" s="496"/>
      <c r="HK471" s="496"/>
      <c r="HL471" s="496"/>
      <c r="HM471" s="496"/>
      <c r="HN471" s="496"/>
      <c r="HO471" s="496"/>
      <c r="HP471" s="496"/>
      <c r="HQ471" s="496"/>
      <c r="HR471" s="496"/>
      <c r="HS471" s="496"/>
      <c r="HT471" s="496"/>
      <c r="HU471" s="496"/>
      <c r="HV471" s="496"/>
      <c r="HW471" s="496"/>
      <c r="HX471" s="496"/>
      <c r="HY471" s="496"/>
      <c r="HZ471" s="496"/>
      <c r="IA471" s="496"/>
      <c r="IB471" s="496"/>
      <c r="IC471" s="496"/>
      <c r="ID471" s="496"/>
      <c r="IE471" s="496"/>
      <c r="IF471" s="496"/>
      <c r="IG471" s="496"/>
      <c r="IH471" s="496"/>
      <c r="II471" s="496"/>
      <c r="IJ471" s="496"/>
      <c r="IK471" s="496"/>
      <c r="IL471" s="496"/>
      <c r="IM471" s="496"/>
      <c r="IN471" s="496"/>
      <c r="IO471" s="496"/>
      <c r="IP471" s="496"/>
      <c r="IQ471" s="496"/>
      <c r="IR471" s="496"/>
      <c r="IS471" s="496"/>
      <c r="IT471" s="496"/>
      <c r="IU471" s="496"/>
      <c r="IV471" s="496"/>
      <c r="IW471" s="496"/>
    </row>
    <row r="472" customFormat="false" ht="12.75" hidden="false" customHeight="false" outlineLevel="1" collapsed="false">
      <c r="A472" s="0"/>
      <c r="B472" s="0"/>
      <c r="C472" s="0"/>
      <c r="D472" s="0"/>
      <c r="E472" s="0"/>
      <c r="F472" s="0"/>
      <c r="G472" s="0"/>
      <c r="H472" s="503"/>
      <c r="I472" s="503"/>
      <c r="J472" s="503"/>
      <c r="K472" s="503"/>
      <c r="L472" s="503"/>
      <c r="M472" s="503"/>
      <c r="N472" s="503"/>
      <c r="O472" s="503"/>
      <c r="P472" s="503"/>
      <c r="Q472" s="503"/>
      <c r="R472" s="503"/>
      <c r="S472" s="503"/>
      <c r="T472" s="503"/>
      <c r="U472" s="503"/>
      <c r="V472" s="496"/>
      <c r="W472" s="496"/>
      <c r="X472" s="496"/>
      <c r="Y472" s="496"/>
      <c r="Z472" s="496"/>
      <c r="AA472" s="496"/>
      <c r="AB472" s="496"/>
      <c r="AC472" s="496"/>
      <c r="AD472" s="496"/>
      <c r="AE472" s="496"/>
      <c r="AF472" s="496"/>
      <c r="AG472" s="496"/>
      <c r="AH472" s="496"/>
      <c r="AI472" s="496"/>
      <c r="AJ472" s="496"/>
      <c r="AK472" s="496"/>
      <c r="AL472" s="496"/>
      <c r="AM472" s="496"/>
      <c r="AN472" s="496"/>
      <c r="AO472" s="496"/>
      <c r="AP472" s="496"/>
      <c r="AQ472" s="496"/>
      <c r="AR472" s="496"/>
      <c r="AS472" s="496"/>
      <c r="AT472" s="496"/>
      <c r="AU472" s="496"/>
      <c r="AV472" s="496"/>
      <c r="AW472" s="496"/>
      <c r="AX472" s="496"/>
      <c r="AY472" s="496"/>
      <c r="AZ472" s="496"/>
      <c r="BA472" s="496"/>
      <c r="BB472" s="496"/>
      <c r="BC472" s="496"/>
      <c r="BD472" s="496"/>
      <c r="BE472" s="496"/>
      <c r="BF472" s="496"/>
      <c r="BG472" s="496"/>
      <c r="BH472" s="496"/>
      <c r="BI472" s="496"/>
      <c r="BJ472" s="496"/>
      <c r="BK472" s="496"/>
      <c r="BL472" s="496"/>
      <c r="BM472" s="496"/>
      <c r="BN472" s="496"/>
      <c r="BO472" s="496"/>
      <c r="BP472" s="496"/>
      <c r="BQ472" s="496"/>
      <c r="BR472" s="496"/>
      <c r="BS472" s="496"/>
      <c r="BT472" s="496"/>
      <c r="BU472" s="496"/>
      <c r="BV472" s="496"/>
      <c r="BW472" s="496"/>
      <c r="BX472" s="496"/>
      <c r="BY472" s="496"/>
      <c r="BZ472" s="496"/>
      <c r="CA472" s="496"/>
      <c r="CB472" s="496"/>
      <c r="CC472" s="496"/>
      <c r="CD472" s="496"/>
      <c r="CE472" s="496"/>
      <c r="CF472" s="496"/>
      <c r="CG472" s="496"/>
      <c r="CH472" s="496"/>
      <c r="CI472" s="496"/>
      <c r="CJ472" s="496"/>
      <c r="CK472" s="496"/>
      <c r="CL472" s="496"/>
      <c r="CM472" s="496"/>
      <c r="CN472" s="496"/>
      <c r="CO472" s="496"/>
      <c r="CP472" s="496"/>
      <c r="CQ472" s="496"/>
      <c r="CR472" s="496"/>
      <c r="CS472" s="496"/>
      <c r="CT472" s="496"/>
      <c r="CU472" s="496"/>
      <c r="CV472" s="496"/>
      <c r="CW472" s="496"/>
      <c r="CX472" s="496"/>
      <c r="CY472" s="496"/>
      <c r="CZ472" s="496"/>
      <c r="DA472" s="496"/>
      <c r="DB472" s="496"/>
      <c r="DC472" s="496"/>
      <c r="DD472" s="496"/>
      <c r="DE472" s="496"/>
      <c r="DF472" s="496"/>
      <c r="DG472" s="496"/>
      <c r="DH472" s="496"/>
      <c r="DI472" s="496"/>
      <c r="DJ472" s="496"/>
      <c r="DK472" s="496"/>
      <c r="DL472" s="496"/>
      <c r="DM472" s="496"/>
      <c r="DN472" s="496"/>
      <c r="DO472" s="496"/>
      <c r="DP472" s="496"/>
      <c r="DQ472" s="496"/>
      <c r="DR472" s="496"/>
      <c r="DS472" s="496"/>
      <c r="DT472" s="496"/>
      <c r="DU472" s="496"/>
      <c r="DV472" s="496"/>
      <c r="DW472" s="496"/>
      <c r="DX472" s="496"/>
      <c r="DY472" s="496"/>
      <c r="DZ472" s="496"/>
      <c r="EA472" s="496"/>
      <c r="EB472" s="496"/>
      <c r="EC472" s="496"/>
      <c r="ED472" s="496"/>
      <c r="EE472" s="496"/>
      <c r="EF472" s="496"/>
      <c r="EG472" s="496"/>
      <c r="EH472" s="496"/>
      <c r="EI472" s="496"/>
      <c r="EJ472" s="496"/>
      <c r="EK472" s="496"/>
      <c r="EL472" s="496"/>
      <c r="EM472" s="496"/>
      <c r="EN472" s="496"/>
      <c r="EO472" s="496"/>
      <c r="EP472" s="496"/>
      <c r="EQ472" s="496"/>
      <c r="ER472" s="496"/>
      <c r="ES472" s="496"/>
      <c r="ET472" s="496"/>
      <c r="EU472" s="496"/>
      <c r="EV472" s="496"/>
      <c r="EW472" s="496"/>
      <c r="EX472" s="496"/>
      <c r="EY472" s="496"/>
      <c r="EZ472" s="496"/>
      <c r="FA472" s="496"/>
      <c r="FB472" s="496"/>
      <c r="FC472" s="496"/>
      <c r="FD472" s="496"/>
      <c r="FE472" s="496"/>
      <c r="FF472" s="496"/>
      <c r="FG472" s="496"/>
      <c r="FH472" s="496"/>
      <c r="FI472" s="496"/>
      <c r="FJ472" s="496"/>
      <c r="FK472" s="496"/>
      <c r="FL472" s="496"/>
      <c r="FM472" s="496"/>
      <c r="FN472" s="496"/>
      <c r="FO472" s="496"/>
      <c r="FP472" s="496"/>
      <c r="FQ472" s="496"/>
      <c r="FR472" s="496"/>
      <c r="FS472" s="496"/>
      <c r="FT472" s="496"/>
      <c r="FU472" s="496"/>
      <c r="FV472" s="496"/>
      <c r="FW472" s="496"/>
      <c r="FX472" s="496"/>
      <c r="FY472" s="496"/>
      <c r="FZ472" s="496"/>
      <c r="GA472" s="496"/>
      <c r="GB472" s="496"/>
      <c r="GC472" s="496"/>
      <c r="GD472" s="496"/>
      <c r="GE472" s="496"/>
      <c r="GF472" s="496"/>
      <c r="GG472" s="496"/>
      <c r="GH472" s="496"/>
      <c r="GI472" s="496"/>
      <c r="GJ472" s="496"/>
      <c r="GK472" s="496"/>
      <c r="GL472" s="496"/>
      <c r="GM472" s="496"/>
      <c r="GN472" s="496"/>
      <c r="GO472" s="496"/>
      <c r="GP472" s="496"/>
      <c r="GQ472" s="496"/>
      <c r="GR472" s="496"/>
      <c r="GS472" s="496"/>
      <c r="GT472" s="496"/>
      <c r="GU472" s="496"/>
      <c r="GV472" s="496"/>
      <c r="GW472" s="496"/>
      <c r="GX472" s="496"/>
      <c r="GY472" s="496"/>
      <c r="GZ472" s="496"/>
      <c r="HA472" s="496"/>
      <c r="HB472" s="496"/>
      <c r="HC472" s="496"/>
      <c r="HD472" s="496"/>
      <c r="HE472" s="496"/>
      <c r="HF472" s="496"/>
      <c r="HG472" s="496"/>
      <c r="HH472" s="496"/>
      <c r="HI472" s="496"/>
      <c r="HJ472" s="496"/>
      <c r="HK472" s="496"/>
      <c r="HL472" s="496"/>
      <c r="HM472" s="496"/>
      <c r="HN472" s="496"/>
      <c r="HO472" s="496"/>
      <c r="HP472" s="496"/>
      <c r="HQ472" s="496"/>
      <c r="HR472" s="496"/>
      <c r="HS472" s="496"/>
      <c r="HT472" s="496"/>
      <c r="HU472" s="496"/>
      <c r="HV472" s="496"/>
      <c r="HW472" s="496"/>
      <c r="HX472" s="496"/>
      <c r="HY472" s="496"/>
      <c r="HZ472" s="496"/>
      <c r="IA472" s="496"/>
      <c r="IB472" s="496"/>
      <c r="IC472" s="496"/>
      <c r="ID472" s="496"/>
      <c r="IE472" s="496"/>
      <c r="IF472" s="496"/>
      <c r="IG472" s="496"/>
      <c r="IH472" s="496"/>
      <c r="II472" s="496"/>
      <c r="IJ472" s="496"/>
      <c r="IK472" s="496"/>
      <c r="IL472" s="496"/>
      <c r="IM472" s="496"/>
      <c r="IN472" s="496"/>
      <c r="IO472" s="496"/>
      <c r="IP472" s="496"/>
      <c r="IQ472" s="496"/>
      <c r="IR472" s="496"/>
      <c r="IS472" s="496"/>
      <c r="IT472" s="496"/>
      <c r="IU472" s="496"/>
      <c r="IV472" s="496"/>
      <c r="IW472" s="496"/>
    </row>
    <row r="473" customFormat="false" ht="12.75" hidden="false" customHeight="false" outlineLevel="1" collapsed="false">
      <c r="A473" s="0"/>
      <c r="B473" s="0"/>
      <c r="C473" s="0"/>
      <c r="D473" s="0"/>
      <c r="E473" s="0"/>
      <c r="F473" s="0"/>
      <c r="G473" s="0"/>
      <c r="H473" s="503"/>
      <c r="I473" s="503"/>
      <c r="J473" s="503"/>
      <c r="K473" s="503"/>
      <c r="L473" s="503"/>
      <c r="M473" s="503"/>
      <c r="N473" s="503"/>
      <c r="O473" s="503"/>
      <c r="P473" s="503"/>
      <c r="Q473" s="503"/>
      <c r="R473" s="503"/>
      <c r="S473" s="503"/>
      <c r="T473" s="503"/>
      <c r="U473" s="503"/>
      <c r="V473" s="507"/>
      <c r="W473" s="507"/>
      <c r="X473" s="507"/>
      <c r="Y473" s="507"/>
      <c r="Z473" s="507"/>
      <c r="AA473" s="507"/>
      <c r="AB473" s="507"/>
      <c r="AC473" s="507"/>
      <c r="AD473" s="507"/>
      <c r="AE473" s="507"/>
      <c r="AF473" s="507"/>
      <c r="AG473" s="507"/>
      <c r="AH473" s="507"/>
      <c r="AI473" s="507"/>
      <c r="AJ473" s="507"/>
      <c r="AK473" s="507"/>
      <c r="AL473" s="507"/>
      <c r="AM473" s="507"/>
      <c r="AN473" s="507"/>
      <c r="AO473" s="507"/>
      <c r="AP473" s="507"/>
      <c r="AQ473" s="507"/>
      <c r="AR473" s="507"/>
      <c r="AS473" s="507"/>
      <c r="AT473" s="507"/>
      <c r="AU473" s="507"/>
      <c r="AV473" s="507"/>
      <c r="AW473" s="507"/>
      <c r="AX473" s="507"/>
      <c r="AY473" s="507"/>
      <c r="AZ473" s="507"/>
      <c r="BA473" s="507"/>
      <c r="BB473" s="507"/>
      <c r="BC473" s="507"/>
      <c r="BD473" s="507"/>
      <c r="BE473" s="507"/>
      <c r="BF473" s="507"/>
      <c r="BG473" s="507"/>
      <c r="BH473" s="507"/>
      <c r="BI473" s="507"/>
      <c r="BJ473" s="507"/>
      <c r="BK473" s="507"/>
      <c r="BL473" s="507"/>
      <c r="BM473" s="507"/>
      <c r="BN473" s="507"/>
      <c r="BO473" s="507"/>
      <c r="BP473" s="507"/>
      <c r="BQ473" s="507"/>
      <c r="BR473" s="507"/>
      <c r="BS473" s="507"/>
      <c r="BT473" s="507"/>
      <c r="BU473" s="507"/>
      <c r="BV473" s="507"/>
      <c r="BW473" s="507"/>
      <c r="BX473" s="507"/>
      <c r="BY473" s="507"/>
      <c r="BZ473" s="507"/>
      <c r="CA473" s="507"/>
      <c r="CB473" s="507"/>
      <c r="CC473" s="507"/>
      <c r="CD473" s="507"/>
      <c r="CE473" s="507"/>
      <c r="CF473" s="507"/>
      <c r="CG473" s="507"/>
      <c r="CH473" s="507"/>
      <c r="CI473" s="507"/>
      <c r="CJ473" s="507"/>
      <c r="CK473" s="507"/>
      <c r="CL473" s="507"/>
      <c r="CM473" s="507"/>
      <c r="CN473" s="507"/>
      <c r="CO473" s="507"/>
      <c r="CP473" s="507"/>
      <c r="CQ473" s="507"/>
      <c r="CR473" s="507"/>
      <c r="CS473" s="507"/>
      <c r="CT473" s="507"/>
      <c r="CU473" s="507"/>
      <c r="CV473" s="507"/>
      <c r="CW473" s="507"/>
      <c r="CX473" s="507"/>
      <c r="CY473" s="507"/>
      <c r="CZ473" s="507"/>
      <c r="DA473" s="507"/>
      <c r="DB473" s="507"/>
      <c r="DC473" s="507"/>
      <c r="DD473" s="507"/>
      <c r="DE473" s="507"/>
      <c r="DF473" s="507"/>
      <c r="DG473" s="507"/>
      <c r="DH473" s="507"/>
      <c r="DI473" s="507"/>
      <c r="DJ473" s="507"/>
      <c r="DK473" s="507"/>
      <c r="DL473" s="507"/>
      <c r="DM473" s="507"/>
      <c r="DN473" s="507"/>
      <c r="DO473" s="507"/>
      <c r="DP473" s="507"/>
      <c r="DQ473" s="507"/>
      <c r="DR473" s="507"/>
      <c r="DS473" s="507"/>
      <c r="DT473" s="507"/>
      <c r="DU473" s="507"/>
      <c r="DV473" s="507"/>
      <c r="DW473" s="507"/>
      <c r="DX473" s="507"/>
      <c r="DY473" s="507"/>
      <c r="DZ473" s="507"/>
      <c r="EA473" s="507"/>
      <c r="EB473" s="507"/>
      <c r="EC473" s="507"/>
      <c r="ED473" s="507"/>
      <c r="EE473" s="507"/>
      <c r="EF473" s="507"/>
      <c r="EG473" s="507"/>
      <c r="EH473" s="507"/>
      <c r="EI473" s="507"/>
      <c r="EJ473" s="507"/>
      <c r="EK473" s="507"/>
      <c r="EL473" s="507"/>
      <c r="EM473" s="507"/>
      <c r="EN473" s="507"/>
      <c r="EO473" s="507"/>
      <c r="EP473" s="507"/>
      <c r="EQ473" s="507"/>
      <c r="ER473" s="507"/>
      <c r="ES473" s="507"/>
      <c r="ET473" s="507"/>
      <c r="EU473" s="507"/>
      <c r="EV473" s="507"/>
      <c r="EW473" s="507"/>
      <c r="EX473" s="507"/>
      <c r="EY473" s="507"/>
      <c r="EZ473" s="507"/>
      <c r="FA473" s="507"/>
      <c r="FB473" s="507"/>
      <c r="FC473" s="507"/>
      <c r="FD473" s="507"/>
      <c r="FE473" s="507"/>
      <c r="FF473" s="507"/>
      <c r="FG473" s="507"/>
      <c r="FH473" s="507"/>
      <c r="FI473" s="507"/>
      <c r="FJ473" s="507"/>
      <c r="FK473" s="507"/>
      <c r="FL473" s="507"/>
      <c r="FM473" s="507"/>
      <c r="FN473" s="507"/>
      <c r="FO473" s="507"/>
      <c r="FP473" s="507"/>
      <c r="FQ473" s="507"/>
      <c r="FR473" s="507"/>
      <c r="FS473" s="507"/>
      <c r="FT473" s="507"/>
      <c r="FU473" s="507"/>
      <c r="FV473" s="507"/>
      <c r="FW473" s="507"/>
      <c r="FX473" s="507"/>
      <c r="FY473" s="507"/>
      <c r="FZ473" s="507"/>
      <c r="GA473" s="507"/>
      <c r="GB473" s="507"/>
      <c r="GC473" s="507"/>
      <c r="GD473" s="507"/>
      <c r="GE473" s="507"/>
      <c r="GF473" s="507"/>
      <c r="GG473" s="507"/>
      <c r="GH473" s="507"/>
      <c r="GI473" s="507"/>
      <c r="GJ473" s="507"/>
      <c r="GK473" s="507"/>
      <c r="GL473" s="507"/>
      <c r="GM473" s="507"/>
      <c r="GN473" s="507"/>
      <c r="GO473" s="507"/>
      <c r="GP473" s="507"/>
      <c r="GQ473" s="507"/>
      <c r="GR473" s="507"/>
      <c r="GS473" s="507"/>
      <c r="GT473" s="507"/>
      <c r="GU473" s="507"/>
      <c r="GV473" s="507"/>
      <c r="GW473" s="507"/>
      <c r="GX473" s="507"/>
      <c r="GY473" s="507"/>
      <c r="GZ473" s="507"/>
      <c r="HA473" s="507"/>
      <c r="HB473" s="507"/>
      <c r="HC473" s="507"/>
      <c r="HD473" s="507"/>
      <c r="HE473" s="507"/>
      <c r="HF473" s="507"/>
      <c r="HG473" s="507"/>
      <c r="HH473" s="507"/>
      <c r="HI473" s="507"/>
      <c r="HJ473" s="507"/>
      <c r="HK473" s="507"/>
      <c r="HL473" s="507"/>
      <c r="HM473" s="507"/>
      <c r="HN473" s="507"/>
      <c r="HO473" s="507"/>
      <c r="HP473" s="507"/>
      <c r="HQ473" s="507"/>
      <c r="HR473" s="507"/>
      <c r="HS473" s="507"/>
      <c r="HT473" s="507"/>
      <c r="HU473" s="507"/>
      <c r="HV473" s="507"/>
      <c r="HW473" s="507"/>
      <c r="HX473" s="507"/>
      <c r="HY473" s="507"/>
      <c r="HZ473" s="507"/>
      <c r="IA473" s="507"/>
      <c r="IB473" s="507"/>
      <c r="IC473" s="507"/>
      <c r="ID473" s="507"/>
      <c r="IE473" s="507"/>
      <c r="IF473" s="507"/>
      <c r="IG473" s="507"/>
      <c r="IH473" s="507"/>
      <c r="II473" s="507"/>
      <c r="IJ473" s="507"/>
      <c r="IK473" s="507"/>
      <c r="IL473" s="507"/>
      <c r="IM473" s="507"/>
      <c r="IN473" s="507"/>
      <c r="IO473" s="507"/>
      <c r="IP473" s="507"/>
      <c r="IQ473" s="507"/>
      <c r="IR473" s="507"/>
      <c r="IS473" s="507"/>
      <c r="IT473" s="507"/>
      <c r="IU473" s="507"/>
      <c r="IV473" s="507"/>
      <c r="IW473" s="507"/>
    </row>
    <row r="474" customFormat="false" ht="12.75" hidden="false" customHeight="false" outlineLevel="1" collapsed="false">
      <c r="A474" s="0"/>
      <c r="B474" s="0"/>
      <c r="C474" s="0"/>
      <c r="D474" s="0"/>
      <c r="E474" s="0"/>
      <c r="F474" s="0"/>
      <c r="G474" s="0"/>
      <c r="H474" s="503"/>
      <c r="I474" s="503"/>
      <c r="J474" s="503"/>
      <c r="K474" s="503"/>
      <c r="L474" s="503"/>
      <c r="M474" s="503"/>
      <c r="N474" s="503"/>
      <c r="O474" s="503"/>
      <c r="P474" s="503"/>
      <c r="Q474" s="503"/>
      <c r="R474" s="503"/>
      <c r="S474" s="503"/>
      <c r="T474" s="503"/>
      <c r="U474" s="503"/>
      <c r="V474" s="496"/>
      <c r="W474" s="496"/>
      <c r="X474" s="496"/>
      <c r="Y474" s="496"/>
      <c r="Z474" s="496"/>
      <c r="AA474" s="496"/>
      <c r="AB474" s="496"/>
      <c r="AC474" s="496"/>
      <c r="AD474" s="496"/>
      <c r="AE474" s="496"/>
      <c r="AF474" s="496"/>
      <c r="AG474" s="496"/>
      <c r="AH474" s="496"/>
      <c r="AI474" s="496"/>
      <c r="AJ474" s="496"/>
      <c r="AK474" s="496"/>
      <c r="AL474" s="496"/>
      <c r="AM474" s="496"/>
      <c r="AN474" s="496"/>
      <c r="AO474" s="496"/>
      <c r="AP474" s="496"/>
      <c r="AQ474" s="496"/>
      <c r="AR474" s="496"/>
      <c r="AS474" s="496"/>
      <c r="AT474" s="496"/>
      <c r="AU474" s="496"/>
      <c r="AV474" s="496"/>
      <c r="AW474" s="496"/>
      <c r="AX474" s="496"/>
      <c r="AY474" s="496"/>
      <c r="AZ474" s="496"/>
      <c r="BA474" s="496"/>
      <c r="BB474" s="496"/>
      <c r="BC474" s="496"/>
      <c r="BD474" s="496"/>
      <c r="BE474" s="496"/>
      <c r="BF474" s="496"/>
      <c r="BG474" s="496"/>
      <c r="BH474" s="496"/>
      <c r="BI474" s="496"/>
      <c r="BJ474" s="496"/>
      <c r="BK474" s="496"/>
      <c r="BL474" s="496"/>
      <c r="BM474" s="496"/>
      <c r="BN474" s="496"/>
      <c r="BO474" s="496"/>
      <c r="BP474" s="496"/>
      <c r="BQ474" s="496"/>
      <c r="BR474" s="496"/>
      <c r="BS474" s="496"/>
      <c r="BT474" s="496"/>
      <c r="BU474" s="496"/>
      <c r="BV474" s="496"/>
      <c r="BW474" s="496"/>
      <c r="BX474" s="496"/>
      <c r="BY474" s="496"/>
      <c r="BZ474" s="496"/>
      <c r="CA474" s="496"/>
      <c r="CB474" s="496"/>
      <c r="CC474" s="496"/>
      <c r="CD474" s="496"/>
      <c r="CE474" s="496"/>
      <c r="CF474" s="496"/>
      <c r="CG474" s="496"/>
      <c r="CH474" s="496"/>
      <c r="CI474" s="496"/>
      <c r="CJ474" s="496"/>
      <c r="CK474" s="496"/>
      <c r="CL474" s="496"/>
      <c r="CM474" s="496"/>
      <c r="CN474" s="496"/>
      <c r="CO474" s="496"/>
      <c r="CP474" s="496"/>
      <c r="CQ474" s="496"/>
      <c r="CR474" s="496"/>
      <c r="CS474" s="496"/>
      <c r="CT474" s="496"/>
      <c r="CU474" s="496"/>
      <c r="CV474" s="496"/>
      <c r="CW474" s="496"/>
      <c r="CX474" s="496"/>
      <c r="CY474" s="496"/>
      <c r="CZ474" s="496"/>
      <c r="DA474" s="496"/>
      <c r="DB474" s="496"/>
      <c r="DC474" s="496"/>
      <c r="DD474" s="496"/>
      <c r="DE474" s="496"/>
      <c r="DF474" s="496"/>
      <c r="DG474" s="496"/>
      <c r="DH474" s="496"/>
      <c r="DI474" s="496"/>
      <c r="DJ474" s="496"/>
      <c r="DK474" s="496"/>
      <c r="DL474" s="496"/>
      <c r="DM474" s="496"/>
      <c r="DN474" s="496"/>
      <c r="DO474" s="496"/>
      <c r="DP474" s="496"/>
      <c r="DQ474" s="496"/>
      <c r="DR474" s="496"/>
      <c r="DS474" s="496"/>
      <c r="DT474" s="496"/>
      <c r="DU474" s="496"/>
      <c r="DV474" s="496"/>
      <c r="DW474" s="496"/>
      <c r="DX474" s="496"/>
      <c r="DY474" s="496"/>
      <c r="DZ474" s="496"/>
      <c r="EA474" s="496"/>
      <c r="EB474" s="496"/>
      <c r="EC474" s="496"/>
      <c r="ED474" s="496"/>
      <c r="EE474" s="496"/>
      <c r="EF474" s="496"/>
      <c r="EG474" s="496"/>
      <c r="EH474" s="496"/>
      <c r="EI474" s="496"/>
      <c r="EJ474" s="496"/>
      <c r="EK474" s="496"/>
      <c r="EL474" s="496"/>
      <c r="EM474" s="496"/>
      <c r="EN474" s="496"/>
      <c r="EO474" s="496"/>
      <c r="EP474" s="496"/>
      <c r="EQ474" s="496"/>
      <c r="ER474" s="496"/>
      <c r="ES474" s="496"/>
      <c r="ET474" s="496"/>
      <c r="EU474" s="496"/>
      <c r="EV474" s="496"/>
      <c r="EW474" s="496"/>
      <c r="EX474" s="496"/>
      <c r="EY474" s="496"/>
      <c r="EZ474" s="496"/>
      <c r="FA474" s="496"/>
      <c r="FB474" s="496"/>
      <c r="FC474" s="496"/>
      <c r="FD474" s="496"/>
      <c r="FE474" s="496"/>
      <c r="FF474" s="496"/>
      <c r="FG474" s="496"/>
      <c r="FH474" s="496"/>
      <c r="FI474" s="496"/>
      <c r="FJ474" s="496"/>
      <c r="FK474" s="496"/>
      <c r="FL474" s="496"/>
      <c r="FM474" s="496"/>
      <c r="FN474" s="496"/>
      <c r="FO474" s="496"/>
      <c r="FP474" s="496"/>
      <c r="FQ474" s="496"/>
      <c r="FR474" s="496"/>
      <c r="FS474" s="496"/>
      <c r="FT474" s="496"/>
      <c r="FU474" s="496"/>
      <c r="FV474" s="496"/>
      <c r="FW474" s="496"/>
      <c r="FX474" s="496"/>
      <c r="FY474" s="496"/>
      <c r="FZ474" s="496"/>
      <c r="GA474" s="496"/>
      <c r="GB474" s="496"/>
      <c r="GC474" s="496"/>
      <c r="GD474" s="496"/>
      <c r="GE474" s="496"/>
      <c r="GF474" s="496"/>
      <c r="GG474" s="496"/>
      <c r="GH474" s="496"/>
      <c r="GI474" s="496"/>
      <c r="GJ474" s="496"/>
      <c r="GK474" s="496"/>
      <c r="GL474" s="496"/>
      <c r="GM474" s="496"/>
      <c r="GN474" s="496"/>
      <c r="GO474" s="496"/>
      <c r="GP474" s="496"/>
      <c r="GQ474" s="496"/>
      <c r="GR474" s="496"/>
      <c r="GS474" s="496"/>
      <c r="GT474" s="496"/>
      <c r="GU474" s="496"/>
      <c r="GV474" s="496"/>
      <c r="GW474" s="496"/>
      <c r="GX474" s="496"/>
      <c r="GY474" s="496"/>
      <c r="GZ474" s="496"/>
      <c r="HA474" s="496"/>
      <c r="HB474" s="496"/>
      <c r="HC474" s="496"/>
      <c r="HD474" s="496"/>
      <c r="HE474" s="496"/>
      <c r="HF474" s="496"/>
      <c r="HG474" s="496"/>
      <c r="HH474" s="496"/>
      <c r="HI474" s="496"/>
      <c r="HJ474" s="496"/>
      <c r="HK474" s="496"/>
      <c r="HL474" s="496"/>
      <c r="HM474" s="496"/>
      <c r="HN474" s="496"/>
      <c r="HO474" s="496"/>
      <c r="HP474" s="496"/>
      <c r="HQ474" s="496"/>
      <c r="HR474" s="496"/>
      <c r="HS474" s="496"/>
      <c r="HT474" s="496"/>
      <c r="HU474" s="496"/>
      <c r="HV474" s="496"/>
      <c r="HW474" s="496"/>
      <c r="HX474" s="496"/>
      <c r="HY474" s="496"/>
      <c r="HZ474" s="496"/>
      <c r="IA474" s="496"/>
      <c r="IB474" s="496"/>
      <c r="IC474" s="496"/>
      <c r="ID474" s="496"/>
      <c r="IE474" s="496"/>
      <c r="IF474" s="496"/>
      <c r="IG474" s="496"/>
      <c r="IH474" s="496"/>
      <c r="II474" s="496"/>
      <c r="IJ474" s="496"/>
      <c r="IK474" s="496"/>
      <c r="IL474" s="496"/>
      <c r="IM474" s="496"/>
      <c r="IN474" s="496"/>
      <c r="IO474" s="496"/>
      <c r="IP474" s="496"/>
      <c r="IQ474" s="496"/>
      <c r="IR474" s="496"/>
      <c r="IS474" s="496"/>
      <c r="IT474" s="496"/>
      <c r="IU474" s="496"/>
      <c r="IV474" s="496"/>
      <c r="IW474" s="496"/>
    </row>
    <row r="475" customFormat="false" ht="12.75" hidden="false" customHeight="false" outlineLevel="1" collapsed="false">
      <c r="A475" s="0"/>
      <c r="B475" s="0"/>
      <c r="C475" s="0"/>
      <c r="D475" s="0"/>
      <c r="E475" s="0"/>
      <c r="F475" s="0"/>
      <c r="G475" s="0"/>
      <c r="H475" s="503"/>
      <c r="I475" s="503"/>
      <c r="J475" s="503"/>
      <c r="K475" s="503"/>
      <c r="L475" s="503"/>
      <c r="M475" s="503"/>
      <c r="N475" s="503"/>
      <c r="O475" s="503"/>
      <c r="P475" s="503"/>
      <c r="Q475" s="503"/>
      <c r="R475" s="503"/>
      <c r="S475" s="503"/>
      <c r="T475" s="503"/>
      <c r="U475" s="503"/>
      <c r="V475" s="507"/>
      <c r="W475" s="507"/>
      <c r="X475" s="507"/>
      <c r="Y475" s="507"/>
      <c r="Z475" s="507"/>
      <c r="AA475" s="507"/>
      <c r="AB475" s="507"/>
      <c r="AC475" s="507"/>
      <c r="AD475" s="507"/>
      <c r="AE475" s="507"/>
      <c r="AF475" s="507"/>
      <c r="AG475" s="507"/>
      <c r="AH475" s="507"/>
      <c r="AI475" s="507"/>
      <c r="AJ475" s="507"/>
      <c r="AK475" s="507"/>
      <c r="AL475" s="507"/>
      <c r="AM475" s="507"/>
      <c r="AN475" s="507"/>
      <c r="AO475" s="507"/>
      <c r="AP475" s="507"/>
      <c r="AQ475" s="507"/>
      <c r="AR475" s="507"/>
      <c r="AS475" s="507"/>
      <c r="AT475" s="507"/>
      <c r="AU475" s="507"/>
      <c r="AV475" s="507"/>
      <c r="AW475" s="507"/>
      <c r="AX475" s="507"/>
      <c r="AY475" s="507"/>
      <c r="AZ475" s="507"/>
      <c r="BA475" s="507"/>
      <c r="BB475" s="507"/>
      <c r="BC475" s="507"/>
      <c r="BD475" s="507"/>
      <c r="BE475" s="507"/>
      <c r="BF475" s="507"/>
      <c r="BG475" s="507"/>
      <c r="BH475" s="507"/>
      <c r="BI475" s="507"/>
      <c r="BJ475" s="507"/>
      <c r="BK475" s="507"/>
      <c r="BL475" s="507"/>
      <c r="BM475" s="507"/>
      <c r="BN475" s="507"/>
      <c r="BO475" s="507"/>
      <c r="BP475" s="507"/>
      <c r="BQ475" s="507"/>
      <c r="BR475" s="507"/>
      <c r="BS475" s="507"/>
      <c r="BT475" s="507"/>
      <c r="BU475" s="507"/>
      <c r="BV475" s="507"/>
      <c r="BW475" s="507"/>
      <c r="BX475" s="507"/>
      <c r="BY475" s="507"/>
      <c r="BZ475" s="507"/>
      <c r="CA475" s="507"/>
      <c r="CB475" s="507"/>
      <c r="CC475" s="507"/>
      <c r="CD475" s="507"/>
      <c r="CE475" s="507"/>
      <c r="CF475" s="507"/>
      <c r="CG475" s="507"/>
      <c r="CH475" s="507"/>
      <c r="CI475" s="507"/>
      <c r="CJ475" s="507"/>
      <c r="CK475" s="507"/>
      <c r="CL475" s="507"/>
      <c r="CM475" s="507"/>
      <c r="CN475" s="507"/>
      <c r="CO475" s="507"/>
      <c r="CP475" s="507"/>
      <c r="CQ475" s="507"/>
      <c r="CR475" s="507"/>
      <c r="CS475" s="507"/>
      <c r="CT475" s="507"/>
      <c r="CU475" s="507"/>
      <c r="CV475" s="507"/>
      <c r="CW475" s="507"/>
      <c r="CX475" s="507"/>
      <c r="CY475" s="507"/>
      <c r="CZ475" s="507"/>
      <c r="DA475" s="507"/>
      <c r="DB475" s="507"/>
      <c r="DC475" s="507"/>
      <c r="DD475" s="507"/>
      <c r="DE475" s="507"/>
      <c r="DF475" s="507"/>
      <c r="DG475" s="507"/>
      <c r="DH475" s="507"/>
      <c r="DI475" s="507"/>
      <c r="DJ475" s="507"/>
      <c r="DK475" s="507"/>
      <c r="DL475" s="507"/>
      <c r="DM475" s="507"/>
      <c r="DN475" s="507"/>
      <c r="DO475" s="507"/>
      <c r="DP475" s="507"/>
      <c r="DQ475" s="507"/>
      <c r="DR475" s="507"/>
      <c r="DS475" s="507"/>
      <c r="DT475" s="507"/>
      <c r="DU475" s="507"/>
      <c r="DV475" s="507"/>
      <c r="DW475" s="507"/>
      <c r="DX475" s="507"/>
      <c r="DY475" s="507"/>
      <c r="DZ475" s="507"/>
      <c r="EA475" s="507"/>
      <c r="EB475" s="507"/>
      <c r="EC475" s="507"/>
      <c r="ED475" s="507"/>
      <c r="EE475" s="507"/>
      <c r="EF475" s="507"/>
      <c r="EG475" s="507"/>
      <c r="EH475" s="507"/>
      <c r="EI475" s="507"/>
      <c r="EJ475" s="507"/>
      <c r="EK475" s="507"/>
      <c r="EL475" s="507"/>
      <c r="EM475" s="507"/>
      <c r="EN475" s="507"/>
      <c r="EO475" s="507"/>
      <c r="EP475" s="507"/>
      <c r="EQ475" s="507"/>
      <c r="ER475" s="507"/>
      <c r="ES475" s="507"/>
      <c r="ET475" s="507"/>
      <c r="EU475" s="507"/>
      <c r="EV475" s="507"/>
      <c r="EW475" s="507"/>
      <c r="EX475" s="507"/>
      <c r="EY475" s="507"/>
      <c r="EZ475" s="507"/>
      <c r="FA475" s="507"/>
      <c r="FB475" s="507"/>
      <c r="FC475" s="507"/>
      <c r="FD475" s="507"/>
      <c r="FE475" s="507"/>
      <c r="FF475" s="507"/>
      <c r="FG475" s="507"/>
      <c r="FH475" s="507"/>
      <c r="FI475" s="507"/>
      <c r="FJ475" s="507"/>
      <c r="FK475" s="507"/>
      <c r="FL475" s="507"/>
      <c r="FM475" s="507"/>
      <c r="FN475" s="507"/>
      <c r="FO475" s="507"/>
      <c r="FP475" s="507"/>
      <c r="FQ475" s="507"/>
      <c r="FR475" s="507"/>
      <c r="FS475" s="507"/>
      <c r="FT475" s="507"/>
      <c r="FU475" s="507"/>
      <c r="FV475" s="507"/>
      <c r="FW475" s="507"/>
      <c r="FX475" s="507"/>
      <c r="FY475" s="507"/>
      <c r="FZ475" s="507"/>
      <c r="GA475" s="507"/>
      <c r="GB475" s="507"/>
      <c r="GC475" s="507"/>
      <c r="GD475" s="507"/>
      <c r="GE475" s="507"/>
      <c r="GF475" s="507"/>
      <c r="GG475" s="507"/>
      <c r="GH475" s="507"/>
      <c r="GI475" s="507"/>
      <c r="GJ475" s="507"/>
      <c r="GK475" s="507"/>
      <c r="GL475" s="507"/>
      <c r="GM475" s="507"/>
      <c r="GN475" s="507"/>
      <c r="GO475" s="507"/>
      <c r="GP475" s="507"/>
      <c r="GQ475" s="507"/>
      <c r="GR475" s="507"/>
      <c r="GS475" s="507"/>
      <c r="GT475" s="507"/>
      <c r="GU475" s="507"/>
      <c r="GV475" s="507"/>
      <c r="GW475" s="507"/>
      <c r="GX475" s="507"/>
      <c r="GY475" s="507"/>
      <c r="GZ475" s="507"/>
      <c r="HA475" s="507"/>
      <c r="HB475" s="507"/>
      <c r="HC475" s="507"/>
      <c r="HD475" s="507"/>
      <c r="HE475" s="507"/>
      <c r="HF475" s="507"/>
      <c r="HG475" s="507"/>
      <c r="HH475" s="507"/>
      <c r="HI475" s="507"/>
      <c r="HJ475" s="507"/>
      <c r="HK475" s="507"/>
      <c r="HL475" s="507"/>
      <c r="HM475" s="507"/>
      <c r="HN475" s="507"/>
      <c r="HO475" s="507"/>
      <c r="HP475" s="507"/>
      <c r="HQ475" s="507"/>
      <c r="HR475" s="507"/>
      <c r="HS475" s="507"/>
      <c r="HT475" s="507"/>
      <c r="HU475" s="507"/>
      <c r="HV475" s="507"/>
      <c r="HW475" s="507"/>
      <c r="HX475" s="507"/>
      <c r="HY475" s="507"/>
      <c r="HZ475" s="507"/>
      <c r="IA475" s="507"/>
      <c r="IB475" s="507"/>
      <c r="IC475" s="507"/>
      <c r="ID475" s="507"/>
      <c r="IE475" s="507"/>
      <c r="IF475" s="507"/>
      <c r="IG475" s="507"/>
      <c r="IH475" s="507"/>
      <c r="II475" s="507"/>
      <c r="IJ475" s="507"/>
      <c r="IK475" s="507"/>
      <c r="IL475" s="507"/>
      <c r="IM475" s="507"/>
      <c r="IN475" s="507"/>
      <c r="IO475" s="507"/>
      <c r="IP475" s="507"/>
      <c r="IQ475" s="507"/>
      <c r="IR475" s="507"/>
      <c r="IS475" s="507"/>
      <c r="IT475" s="507"/>
      <c r="IU475" s="507"/>
      <c r="IV475" s="507"/>
      <c r="IW475" s="507"/>
    </row>
    <row r="476" customFormat="false" ht="12.75" hidden="false" customHeight="false" outlineLevel="1" collapsed="false">
      <c r="A476" s="0"/>
      <c r="B476" s="0"/>
      <c r="C476" s="0"/>
      <c r="D476" s="0"/>
      <c r="E476" s="0"/>
      <c r="F476" s="0"/>
      <c r="G476" s="0"/>
      <c r="H476" s="503"/>
      <c r="I476" s="503"/>
      <c r="J476" s="503"/>
      <c r="K476" s="503"/>
      <c r="L476" s="503"/>
      <c r="M476" s="503"/>
      <c r="N476" s="503"/>
      <c r="O476" s="503"/>
      <c r="P476" s="503"/>
      <c r="Q476" s="503"/>
      <c r="R476" s="503"/>
      <c r="S476" s="503"/>
      <c r="T476" s="503"/>
      <c r="U476" s="503"/>
      <c r="V476" s="496"/>
      <c r="W476" s="496"/>
      <c r="X476" s="496"/>
      <c r="Y476" s="496"/>
      <c r="Z476" s="496"/>
      <c r="AA476" s="496"/>
      <c r="AB476" s="496"/>
      <c r="AC476" s="496"/>
      <c r="AD476" s="496"/>
      <c r="AE476" s="496"/>
      <c r="AF476" s="496"/>
      <c r="AG476" s="496"/>
      <c r="AH476" s="496"/>
      <c r="AI476" s="496"/>
      <c r="AJ476" s="496"/>
      <c r="AK476" s="496"/>
      <c r="AL476" s="496"/>
      <c r="AM476" s="496"/>
      <c r="AN476" s="496"/>
      <c r="AO476" s="496"/>
      <c r="AP476" s="496"/>
      <c r="AQ476" s="496"/>
      <c r="AR476" s="496"/>
      <c r="AS476" s="496"/>
      <c r="AT476" s="496"/>
      <c r="AU476" s="496"/>
      <c r="AV476" s="496"/>
      <c r="AW476" s="496"/>
      <c r="AX476" s="496"/>
      <c r="AY476" s="496"/>
      <c r="AZ476" s="496"/>
      <c r="BA476" s="496"/>
      <c r="BB476" s="496"/>
      <c r="BC476" s="496"/>
      <c r="BD476" s="496"/>
      <c r="BE476" s="496"/>
      <c r="BF476" s="496"/>
      <c r="BG476" s="496"/>
      <c r="BH476" s="496"/>
      <c r="BI476" s="496"/>
      <c r="BJ476" s="496"/>
      <c r="BK476" s="496"/>
      <c r="BL476" s="496"/>
      <c r="BM476" s="496"/>
      <c r="BN476" s="496"/>
      <c r="BO476" s="496"/>
      <c r="BP476" s="496"/>
      <c r="BQ476" s="496"/>
      <c r="BR476" s="496"/>
      <c r="BS476" s="496"/>
      <c r="BT476" s="496"/>
      <c r="BU476" s="496"/>
      <c r="BV476" s="496"/>
      <c r="BW476" s="496"/>
      <c r="BX476" s="496"/>
      <c r="BY476" s="496"/>
      <c r="BZ476" s="496"/>
      <c r="CA476" s="496"/>
      <c r="CB476" s="496"/>
      <c r="CC476" s="496"/>
      <c r="CD476" s="496"/>
      <c r="CE476" s="496"/>
      <c r="CF476" s="496"/>
      <c r="CG476" s="496"/>
      <c r="CH476" s="496"/>
      <c r="CI476" s="496"/>
      <c r="CJ476" s="496"/>
      <c r="CK476" s="496"/>
      <c r="CL476" s="496"/>
      <c r="CM476" s="496"/>
      <c r="CN476" s="496"/>
      <c r="CO476" s="496"/>
      <c r="CP476" s="496"/>
      <c r="CQ476" s="496"/>
      <c r="CR476" s="496"/>
      <c r="CS476" s="496"/>
      <c r="CT476" s="496"/>
      <c r="CU476" s="496"/>
      <c r="CV476" s="496"/>
      <c r="CW476" s="496"/>
      <c r="CX476" s="496"/>
      <c r="CY476" s="496"/>
      <c r="CZ476" s="496"/>
      <c r="DA476" s="496"/>
      <c r="DB476" s="496"/>
      <c r="DC476" s="496"/>
      <c r="DD476" s="496"/>
      <c r="DE476" s="496"/>
      <c r="DF476" s="496"/>
      <c r="DG476" s="496"/>
      <c r="DH476" s="496"/>
      <c r="DI476" s="496"/>
      <c r="DJ476" s="496"/>
      <c r="DK476" s="496"/>
      <c r="DL476" s="496"/>
      <c r="DM476" s="496"/>
      <c r="DN476" s="496"/>
      <c r="DO476" s="496"/>
      <c r="DP476" s="496"/>
      <c r="DQ476" s="496"/>
      <c r="DR476" s="496"/>
      <c r="DS476" s="496"/>
      <c r="DT476" s="496"/>
      <c r="DU476" s="496"/>
      <c r="DV476" s="496"/>
      <c r="DW476" s="496"/>
      <c r="DX476" s="496"/>
      <c r="DY476" s="496"/>
      <c r="DZ476" s="496"/>
      <c r="EA476" s="496"/>
      <c r="EB476" s="496"/>
      <c r="EC476" s="496"/>
      <c r="ED476" s="496"/>
      <c r="EE476" s="496"/>
      <c r="EF476" s="496"/>
      <c r="EG476" s="496"/>
      <c r="EH476" s="496"/>
      <c r="EI476" s="496"/>
      <c r="EJ476" s="496"/>
      <c r="EK476" s="496"/>
      <c r="EL476" s="496"/>
      <c r="EM476" s="496"/>
      <c r="EN476" s="496"/>
      <c r="EO476" s="496"/>
      <c r="EP476" s="496"/>
      <c r="EQ476" s="496"/>
      <c r="ER476" s="496"/>
      <c r="ES476" s="496"/>
      <c r="ET476" s="496"/>
      <c r="EU476" s="496"/>
      <c r="EV476" s="496"/>
      <c r="EW476" s="496"/>
      <c r="EX476" s="496"/>
      <c r="EY476" s="496"/>
      <c r="EZ476" s="496"/>
      <c r="FA476" s="496"/>
      <c r="FB476" s="496"/>
      <c r="FC476" s="496"/>
      <c r="FD476" s="496"/>
      <c r="FE476" s="496"/>
      <c r="FF476" s="496"/>
      <c r="FG476" s="496"/>
      <c r="FH476" s="496"/>
      <c r="FI476" s="496"/>
      <c r="FJ476" s="496"/>
      <c r="FK476" s="496"/>
      <c r="FL476" s="496"/>
      <c r="FM476" s="496"/>
      <c r="FN476" s="496"/>
      <c r="FO476" s="496"/>
      <c r="FP476" s="496"/>
      <c r="FQ476" s="496"/>
      <c r="FR476" s="496"/>
      <c r="FS476" s="496"/>
      <c r="FT476" s="496"/>
      <c r="FU476" s="496"/>
      <c r="FV476" s="496"/>
      <c r="FW476" s="496"/>
      <c r="FX476" s="496"/>
      <c r="FY476" s="496"/>
      <c r="FZ476" s="496"/>
      <c r="GA476" s="496"/>
      <c r="GB476" s="496"/>
      <c r="GC476" s="496"/>
      <c r="GD476" s="496"/>
      <c r="GE476" s="496"/>
      <c r="GF476" s="496"/>
      <c r="GG476" s="496"/>
      <c r="GH476" s="496"/>
      <c r="GI476" s="496"/>
      <c r="GJ476" s="496"/>
      <c r="GK476" s="496"/>
      <c r="GL476" s="496"/>
      <c r="GM476" s="496"/>
      <c r="GN476" s="496"/>
      <c r="GO476" s="496"/>
      <c r="GP476" s="496"/>
      <c r="GQ476" s="496"/>
      <c r="GR476" s="496"/>
      <c r="GS476" s="496"/>
      <c r="GT476" s="496"/>
      <c r="GU476" s="496"/>
      <c r="GV476" s="496"/>
      <c r="GW476" s="496"/>
      <c r="GX476" s="496"/>
      <c r="GY476" s="496"/>
      <c r="GZ476" s="496"/>
      <c r="HA476" s="496"/>
      <c r="HB476" s="496"/>
      <c r="HC476" s="496"/>
      <c r="HD476" s="496"/>
      <c r="HE476" s="496"/>
      <c r="HF476" s="496"/>
      <c r="HG476" s="496"/>
      <c r="HH476" s="496"/>
      <c r="HI476" s="496"/>
      <c r="HJ476" s="496"/>
      <c r="HK476" s="496"/>
      <c r="HL476" s="496"/>
      <c r="HM476" s="496"/>
      <c r="HN476" s="496"/>
      <c r="HO476" s="496"/>
      <c r="HP476" s="496"/>
      <c r="HQ476" s="496"/>
      <c r="HR476" s="496"/>
      <c r="HS476" s="496"/>
      <c r="HT476" s="496"/>
      <c r="HU476" s="496"/>
      <c r="HV476" s="496"/>
      <c r="HW476" s="496"/>
      <c r="HX476" s="496"/>
      <c r="HY476" s="496"/>
      <c r="HZ476" s="496"/>
      <c r="IA476" s="496"/>
      <c r="IB476" s="496"/>
      <c r="IC476" s="496"/>
      <c r="ID476" s="496"/>
      <c r="IE476" s="496"/>
      <c r="IF476" s="496"/>
      <c r="IG476" s="496"/>
      <c r="IH476" s="496"/>
      <c r="II476" s="496"/>
      <c r="IJ476" s="496"/>
      <c r="IK476" s="496"/>
      <c r="IL476" s="496"/>
      <c r="IM476" s="496"/>
      <c r="IN476" s="496"/>
      <c r="IO476" s="496"/>
      <c r="IP476" s="496"/>
      <c r="IQ476" s="496"/>
      <c r="IR476" s="496"/>
      <c r="IS476" s="496"/>
      <c r="IT476" s="496"/>
      <c r="IU476" s="496"/>
      <c r="IV476" s="496"/>
      <c r="IW476" s="496"/>
    </row>
    <row r="477" customFormat="false" ht="12.75" hidden="false" customHeight="false" outlineLevel="1" collapsed="false">
      <c r="A477" s="0"/>
      <c r="B477" s="0"/>
      <c r="C477" s="0"/>
      <c r="D477" s="0"/>
      <c r="E477" s="0"/>
      <c r="F477" s="0"/>
      <c r="G477" s="0"/>
      <c r="H477" s="503"/>
      <c r="I477" s="503"/>
      <c r="J477" s="503"/>
      <c r="K477" s="503"/>
      <c r="L477" s="503"/>
      <c r="M477" s="503"/>
      <c r="N477" s="503"/>
      <c r="O477" s="503"/>
      <c r="P477" s="503"/>
      <c r="Q477" s="503"/>
      <c r="R477" s="503"/>
      <c r="S477" s="503"/>
      <c r="T477" s="503"/>
      <c r="U477" s="503"/>
      <c r="V477" s="496"/>
      <c r="W477" s="496"/>
      <c r="X477" s="496"/>
      <c r="Y477" s="496"/>
      <c r="Z477" s="496"/>
      <c r="AA477" s="496"/>
      <c r="AB477" s="496"/>
      <c r="AC477" s="496"/>
      <c r="AD477" s="496"/>
      <c r="AE477" s="496"/>
      <c r="AF477" s="496"/>
      <c r="AG477" s="496"/>
      <c r="AH477" s="496"/>
      <c r="AI477" s="496"/>
      <c r="AJ477" s="496"/>
      <c r="AK477" s="496"/>
      <c r="AL477" s="496"/>
      <c r="AM477" s="496"/>
      <c r="AN477" s="496"/>
      <c r="AO477" s="496"/>
      <c r="AP477" s="496"/>
      <c r="AQ477" s="496"/>
      <c r="AR477" s="496"/>
      <c r="AS477" s="496"/>
      <c r="AT477" s="496"/>
      <c r="AU477" s="496"/>
      <c r="AV477" s="496"/>
      <c r="AW477" s="496"/>
      <c r="AX477" s="496"/>
      <c r="AY477" s="496"/>
      <c r="AZ477" s="496"/>
      <c r="BA477" s="496"/>
      <c r="BB477" s="496"/>
      <c r="BC477" s="496"/>
      <c r="BD477" s="496"/>
      <c r="BE477" s="496"/>
      <c r="BF477" s="496"/>
      <c r="BG477" s="496"/>
      <c r="BH477" s="496"/>
      <c r="BI477" s="496"/>
      <c r="BJ477" s="496"/>
      <c r="BK477" s="496"/>
      <c r="BL477" s="496"/>
      <c r="BM477" s="496"/>
      <c r="BN477" s="496"/>
      <c r="BO477" s="496"/>
      <c r="BP477" s="496"/>
      <c r="BQ477" s="496"/>
      <c r="BR477" s="496"/>
      <c r="BS477" s="496"/>
      <c r="BT477" s="496"/>
      <c r="BU477" s="496"/>
      <c r="BV477" s="496"/>
      <c r="BW477" s="496"/>
      <c r="BX477" s="496"/>
      <c r="BY477" s="496"/>
      <c r="BZ477" s="496"/>
      <c r="CA477" s="496"/>
      <c r="CB477" s="496"/>
      <c r="CC477" s="496"/>
      <c r="CD477" s="496"/>
      <c r="CE477" s="496"/>
      <c r="CF477" s="496"/>
      <c r="CG477" s="496"/>
      <c r="CH477" s="496"/>
      <c r="CI477" s="496"/>
      <c r="CJ477" s="496"/>
      <c r="CK477" s="496"/>
      <c r="CL477" s="496"/>
      <c r="CM477" s="496"/>
      <c r="CN477" s="496"/>
      <c r="CO477" s="496"/>
      <c r="CP477" s="496"/>
      <c r="CQ477" s="496"/>
      <c r="CR477" s="496"/>
      <c r="CS477" s="496"/>
      <c r="CT477" s="496"/>
      <c r="CU477" s="496"/>
      <c r="CV477" s="496"/>
      <c r="CW477" s="496"/>
      <c r="CX477" s="496"/>
      <c r="CY477" s="496"/>
      <c r="CZ477" s="496"/>
      <c r="DA477" s="496"/>
      <c r="DB477" s="496"/>
      <c r="DC477" s="496"/>
      <c r="DD477" s="496"/>
      <c r="DE477" s="496"/>
      <c r="DF477" s="496"/>
      <c r="DG477" s="496"/>
      <c r="DH477" s="496"/>
      <c r="DI477" s="496"/>
      <c r="DJ477" s="496"/>
      <c r="DK477" s="496"/>
      <c r="DL477" s="496"/>
      <c r="DM477" s="496"/>
      <c r="DN477" s="496"/>
      <c r="DO477" s="496"/>
      <c r="DP477" s="496"/>
      <c r="DQ477" s="496"/>
      <c r="DR477" s="496"/>
      <c r="DS477" s="496"/>
      <c r="DT477" s="496"/>
      <c r="DU477" s="496"/>
      <c r="DV477" s="496"/>
      <c r="DW477" s="496"/>
      <c r="DX477" s="496"/>
      <c r="DY477" s="496"/>
      <c r="DZ477" s="496"/>
      <c r="EA477" s="496"/>
      <c r="EB477" s="496"/>
      <c r="EC477" s="496"/>
      <c r="ED477" s="496"/>
      <c r="EE477" s="496"/>
      <c r="EF477" s="496"/>
      <c r="EG477" s="496"/>
      <c r="EH477" s="496"/>
      <c r="EI477" s="496"/>
      <c r="EJ477" s="496"/>
      <c r="EK477" s="496"/>
      <c r="EL477" s="496"/>
      <c r="EM477" s="496"/>
      <c r="EN477" s="496"/>
      <c r="EO477" s="496"/>
      <c r="EP477" s="496"/>
      <c r="EQ477" s="496"/>
      <c r="ER477" s="496"/>
      <c r="ES477" s="496"/>
      <c r="ET477" s="496"/>
      <c r="EU477" s="496"/>
      <c r="EV477" s="496"/>
      <c r="EW477" s="496"/>
      <c r="EX477" s="496"/>
      <c r="EY477" s="496"/>
      <c r="EZ477" s="496"/>
      <c r="FA477" s="496"/>
      <c r="FB477" s="496"/>
      <c r="FC477" s="496"/>
      <c r="FD477" s="496"/>
      <c r="FE477" s="496"/>
      <c r="FF477" s="496"/>
      <c r="FG477" s="496"/>
      <c r="FH477" s="496"/>
      <c r="FI477" s="496"/>
      <c r="FJ477" s="496"/>
      <c r="FK477" s="496"/>
      <c r="FL477" s="496"/>
      <c r="FM477" s="496"/>
      <c r="FN477" s="496"/>
      <c r="FO477" s="496"/>
      <c r="FP477" s="496"/>
      <c r="FQ477" s="496"/>
      <c r="FR477" s="496"/>
      <c r="FS477" s="496"/>
      <c r="FT477" s="496"/>
      <c r="FU477" s="496"/>
      <c r="FV477" s="496"/>
      <c r="FW477" s="496"/>
      <c r="FX477" s="496"/>
      <c r="FY477" s="496"/>
      <c r="FZ477" s="496"/>
      <c r="GA477" s="496"/>
      <c r="GB477" s="496"/>
      <c r="GC477" s="496"/>
      <c r="GD477" s="496"/>
      <c r="GE477" s="496"/>
      <c r="GF477" s="496"/>
      <c r="GG477" s="496"/>
      <c r="GH477" s="496"/>
      <c r="GI477" s="496"/>
      <c r="GJ477" s="496"/>
      <c r="GK477" s="496"/>
      <c r="GL477" s="496"/>
      <c r="GM477" s="496"/>
      <c r="GN477" s="496"/>
      <c r="GO477" s="496"/>
      <c r="GP477" s="496"/>
      <c r="GQ477" s="496"/>
      <c r="GR477" s="496"/>
      <c r="GS477" s="496"/>
      <c r="GT477" s="496"/>
      <c r="GU477" s="496"/>
      <c r="GV477" s="496"/>
      <c r="GW477" s="496"/>
      <c r="GX477" s="496"/>
      <c r="GY477" s="496"/>
      <c r="GZ477" s="496"/>
      <c r="HA477" s="496"/>
      <c r="HB477" s="496"/>
      <c r="HC477" s="496"/>
      <c r="HD477" s="496"/>
      <c r="HE477" s="496"/>
      <c r="HF477" s="496"/>
      <c r="HG477" s="496"/>
      <c r="HH477" s="496"/>
      <c r="HI477" s="496"/>
      <c r="HJ477" s="496"/>
      <c r="HK477" s="496"/>
      <c r="HL477" s="496"/>
      <c r="HM477" s="496"/>
      <c r="HN477" s="496"/>
      <c r="HO477" s="496"/>
      <c r="HP477" s="496"/>
      <c r="HQ477" s="496"/>
      <c r="HR477" s="496"/>
      <c r="HS477" s="496"/>
      <c r="HT477" s="496"/>
      <c r="HU477" s="496"/>
      <c r="HV477" s="496"/>
      <c r="HW477" s="496"/>
      <c r="HX477" s="496"/>
      <c r="HY477" s="496"/>
      <c r="HZ477" s="496"/>
      <c r="IA477" s="496"/>
      <c r="IB477" s="496"/>
      <c r="IC477" s="496"/>
      <c r="ID477" s="496"/>
      <c r="IE477" s="496"/>
      <c r="IF477" s="496"/>
      <c r="IG477" s="496"/>
      <c r="IH477" s="496"/>
      <c r="II477" s="496"/>
      <c r="IJ477" s="496"/>
      <c r="IK477" s="496"/>
      <c r="IL477" s="496"/>
      <c r="IM477" s="496"/>
      <c r="IN477" s="496"/>
      <c r="IO477" s="496"/>
      <c r="IP477" s="496"/>
      <c r="IQ477" s="496"/>
      <c r="IR477" s="496"/>
      <c r="IS477" s="496"/>
      <c r="IT477" s="496"/>
      <c r="IU477" s="496"/>
      <c r="IV477" s="496"/>
      <c r="IW477" s="496"/>
    </row>
    <row r="478" customFormat="false" ht="12.75" hidden="false" customHeight="false" outlineLevel="1" collapsed="false">
      <c r="A478" s="0"/>
      <c r="B478" s="0"/>
      <c r="C478" s="0"/>
      <c r="D478" s="0"/>
      <c r="E478" s="0"/>
      <c r="F478" s="0"/>
      <c r="G478" s="0"/>
      <c r="H478" s="503"/>
      <c r="I478" s="503"/>
      <c r="J478" s="503"/>
      <c r="K478" s="503"/>
      <c r="L478" s="503"/>
      <c r="M478" s="503"/>
      <c r="N478" s="503"/>
      <c r="O478" s="503"/>
      <c r="P478" s="503"/>
      <c r="Q478" s="503"/>
      <c r="R478" s="503"/>
      <c r="S478" s="503"/>
      <c r="T478" s="503"/>
      <c r="U478" s="503"/>
      <c r="V478" s="496"/>
      <c r="W478" s="496"/>
      <c r="X478" s="496"/>
      <c r="Y478" s="496"/>
      <c r="Z478" s="496"/>
      <c r="AA478" s="496"/>
      <c r="AB478" s="496"/>
      <c r="AC478" s="496"/>
      <c r="AD478" s="496"/>
      <c r="AE478" s="496"/>
      <c r="AF478" s="496"/>
      <c r="AG478" s="496"/>
      <c r="AH478" s="496"/>
      <c r="AI478" s="496"/>
      <c r="AJ478" s="496"/>
      <c r="AK478" s="496"/>
      <c r="AL478" s="496"/>
      <c r="AM478" s="496"/>
      <c r="AN478" s="496"/>
      <c r="AO478" s="496"/>
      <c r="AP478" s="496"/>
      <c r="AQ478" s="496"/>
      <c r="AR478" s="496"/>
      <c r="AS478" s="496"/>
      <c r="AT478" s="496"/>
      <c r="AU478" s="496"/>
      <c r="AV478" s="496"/>
      <c r="AW478" s="496"/>
      <c r="AX478" s="496"/>
      <c r="AY478" s="496"/>
      <c r="AZ478" s="496"/>
      <c r="BA478" s="496"/>
      <c r="BB478" s="496"/>
      <c r="BC478" s="496"/>
      <c r="BD478" s="496"/>
      <c r="BE478" s="496"/>
      <c r="BF478" s="496"/>
      <c r="BG478" s="496"/>
      <c r="BH478" s="496"/>
      <c r="BI478" s="496"/>
      <c r="BJ478" s="496"/>
      <c r="BK478" s="496"/>
      <c r="BL478" s="496"/>
      <c r="BM478" s="496"/>
      <c r="BN478" s="496"/>
      <c r="BO478" s="496"/>
      <c r="BP478" s="496"/>
      <c r="BQ478" s="496"/>
      <c r="BR478" s="496"/>
      <c r="BS478" s="496"/>
      <c r="BT478" s="496"/>
      <c r="BU478" s="496"/>
      <c r="BV478" s="496"/>
      <c r="BW478" s="496"/>
      <c r="BX478" s="496"/>
      <c r="BY478" s="496"/>
      <c r="BZ478" s="496"/>
      <c r="CA478" s="496"/>
      <c r="CB478" s="496"/>
      <c r="CC478" s="496"/>
      <c r="CD478" s="496"/>
      <c r="CE478" s="496"/>
      <c r="CF478" s="496"/>
      <c r="CG478" s="496"/>
      <c r="CH478" s="496"/>
      <c r="CI478" s="496"/>
      <c r="CJ478" s="496"/>
      <c r="CK478" s="496"/>
      <c r="CL478" s="496"/>
      <c r="CM478" s="496"/>
      <c r="CN478" s="496"/>
      <c r="CO478" s="496"/>
      <c r="CP478" s="496"/>
      <c r="CQ478" s="496"/>
      <c r="CR478" s="496"/>
      <c r="CS478" s="496"/>
      <c r="CT478" s="496"/>
      <c r="CU478" s="496"/>
      <c r="CV478" s="496"/>
      <c r="CW478" s="496"/>
      <c r="CX478" s="496"/>
      <c r="CY478" s="496"/>
      <c r="CZ478" s="496"/>
      <c r="DA478" s="496"/>
      <c r="DB478" s="496"/>
      <c r="DC478" s="496"/>
      <c r="DD478" s="496"/>
      <c r="DE478" s="496"/>
      <c r="DF478" s="496"/>
      <c r="DG478" s="496"/>
      <c r="DH478" s="496"/>
      <c r="DI478" s="496"/>
      <c r="DJ478" s="496"/>
      <c r="DK478" s="496"/>
      <c r="DL478" s="496"/>
      <c r="DM478" s="496"/>
      <c r="DN478" s="496"/>
      <c r="DO478" s="496"/>
      <c r="DP478" s="496"/>
      <c r="DQ478" s="496"/>
      <c r="DR478" s="496"/>
      <c r="DS478" s="496"/>
      <c r="DT478" s="496"/>
      <c r="DU478" s="496"/>
      <c r="DV478" s="496"/>
      <c r="DW478" s="496"/>
      <c r="DX478" s="496"/>
      <c r="DY478" s="496"/>
      <c r="DZ478" s="496"/>
      <c r="EA478" s="496"/>
      <c r="EB478" s="496"/>
      <c r="EC478" s="496"/>
      <c r="ED478" s="496"/>
      <c r="EE478" s="496"/>
      <c r="EF478" s="496"/>
      <c r="EG478" s="496"/>
      <c r="EH478" s="496"/>
      <c r="EI478" s="496"/>
      <c r="EJ478" s="496"/>
      <c r="EK478" s="496"/>
      <c r="EL478" s="496"/>
      <c r="EM478" s="496"/>
      <c r="EN478" s="496"/>
      <c r="EO478" s="496"/>
      <c r="EP478" s="496"/>
      <c r="EQ478" s="496"/>
      <c r="ER478" s="496"/>
      <c r="ES478" s="496"/>
      <c r="ET478" s="496"/>
      <c r="EU478" s="496"/>
      <c r="EV478" s="496"/>
      <c r="EW478" s="496"/>
      <c r="EX478" s="496"/>
      <c r="EY478" s="496"/>
      <c r="EZ478" s="496"/>
      <c r="FA478" s="496"/>
      <c r="FB478" s="496"/>
      <c r="FC478" s="496"/>
      <c r="FD478" s="496"/>
      <c r="FE478" s="496"/>
      <c r="FF478" s="496"/>
      <c r="FG478" s="496"/>
      <c r="FH478" s="496"/>
      <c r="FI478" s="496"/>
      <c r="FJ478" s="496"/>
      <c r="FK478" s="496"/>
      <c r="FL478" s="496"/>
      <c r="FM478" s="496"/>
      <c r="FN478" s="496"/>
      <c r="FO478" s="496"/>
      <c r="FP478" s="496"/>
      <c r="FQ478" s="496"/>
      <c r="FR478" s="496"/>
      <c r="FS478" s="496"/>
      <c r="FT478" s="496"/>
      <c r="FU478" s="496"/>
      <c r="FV478" s="496"/>
      <c r="FW478" s="496"/>
      <c r="FX478" s="496"/>
      <c r="FY478" s="496"/>
      <c r="FZ478" s="496"/>
      <c r="GA478" s="496"/>
      <c r="GB478" s="496"/>
      <c r="GC478" s="496"/>
      <c r="GD478" s="496"/>
      <c r="GE478" s="496"/>
      <c r="GF478" s="496"/>
      <c r="GG478" s="496"/>
      <c r="GH478" s="496"/>
      <c r="GI478" s="496"/>
      <c r="GJ478" s="496"/>
      <c r="GK478" s="496"/>
      <c r="GL478" s="496"/>
      <c r="GM478" s="496"/>
      <c r="GN478" s="496"/>
      <c r="GO478" s="496"/>
      <c r="GP478" s="496"/>
      <c r="GQ478" s="496"/>
      <c r="GR478" s="496"/>
      <c r="GS478" s="496"/>
      <c r="GT478" s="496"/>
      <c r="GU478" s="496"/>
      <c r="GV478" s="496"/>
      <c r="GW478" s="496"/>
      <c r="GX478" s="496"/>
      <c r="GY478" s="496"/>
      <c r="GZ478" s="496"/>
      <c r="HA478" s="496"/>
      <c r="HB478" s="496"/>
      <c r="HC478" s="496"/>
      <c r="HD478" s="496"/>
      <c r="HE478" s="496"/>
      <c r="HF478" s="496"/>
      <c r="HG478" s="496"/>
      <c r="HH478" s="496"/>
      <c r="HI478" s="496"/>
      <c r="HJ478" s="496"/>
      <c r="HK478" s="496"/>
      <c r="HL478" s="496"/>
      <c r="HM478" s="496"/>
      <c r="HN478" s="496"/>
      <c r="HO478" s="496"/>
      <c r="HP478" s="496"/>
      <c r="HQ478" s="496"/>
      <c r="HR478" s="496"/>
      <c r="HS478" s="496"/>
      <c r="HT478" s="496"/>
      <c r="HU478" s="496"/>
      <c r="HV478" s="496"/>
      <c r="HW478" s="496"/>
      <c r="HX478" s="496"/>
      <c r="HY478" s="496"/>
      <c r="HZ478" s="496"/>
      <c r="IA478" s="496"/>
      <c r="IB478" s="496"/>
      <c r="IC478" s="496"/>
      <c r="ID478" s="496"/>
      <c r="IE478" s="496"/>
      <c r="IF478" s="496"/>
      <c r="IG478" s="496"/>
      <c r="IH478" s="496"/>
      <c r="II478" s="496"/>
      <c r="IJ478" s="496"/>
      <c r="IK478" s="496"/>
      <c r="IL478" s="496"/>
      <c r="IM478" s="496"/>
      <c r="IN478" s="496"/>
      <c r="IO478" s="496"/>
      <c r="IP478" s="496"/>
      <c r="IQ478" s="496"/>
      <c r="IR478" s="496"/>
      <c r="IS478" s="496"/>
      <c r="IT478" s="496"/>
      <c r="IU478" s="496"/>
      <c r="IV478" s="496"/>
      <c r="IW478" s="496"/>
    </row>
    <row r="479" customFormat="false" ht="12.75" hidden="false" customHeight="false" outlineLevel="1" collapsed="false">
      <c r="A479" s="0"/>
      <c r="B479" s="0"/>
      <c r="C479" s="0"/>
      <c r="D479" s="0"/>
      <c r="E479" s="0"/>
      <c r="F479" s="0"/>
      <c r="G479" s="0"/>
      <c r="H479" s="131"/>
      <c r="I479" s="131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</row>
    <row r="480" customFormat="false" ht="12.75" hidden="false" customHeight="false" outlineLevel="1" collapsed="false">
      <c r="A480" s="0"/>
      <c r="B480" s="0"/>
      <c r="C480" s="0"/>
      <c r="D480" s="0"/>
      <c r="E480" s="0"/>
      <c r="F480" s="0"/>
      <c r="G480" s="0"/>
      <c r="H480" s="131"/>
      <c r="I480" s="131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</row>
    <row r="481" customFormat="false" ht="12.75" hidden="false" customHeight="false" outlineLevel="1" collapsed="false">
      <c r="A481" s="0"/>
      <c r="B481" s="0"/>
      <c r="C481" s="0"/>
      <c r="D481" s="0"/>
      <c r="E481" s="0"/>
      <c r="F481" s="0"/>
      <c r="G481" s="0"/>
      <c r="H481" s="131"/>
      <c r="I481" s="131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</row>
    <row r="482" customFormat="false" ht="18.75" hidden="false" customHeight="false" outlineLevel="1" collapsed="false">
      <c r="A482" s="479"/>
      <c r="B482" s="13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</row>
    <row r="483" customFormat="false" ht="12.75" hidden="false" customHeight="false" outlineLevel="1" collapsed="false">
      <c r="A483" s="418"/>
      <c r="B483" s="131"/>
      <c r="C483" s="131"/>
      <c r="D483" s="131"/>
      <c r="E483" s="131"/>
      <c r="F483" s="131"/>
      <c r="G483" s="131"/>
      <c r="H483" s="131"/>
      <c r="I483" s="131"/>
      <c r="J483" s="131"/>
      <c r="K483" s="131"/>
      <c r="L483" s="131"/>
      <c r="M483" s="131"/>
      <c r="N483" s="131"/>
      <c r="O483" s="131"/>
      <c r="P483" s="131"/>
      <c r="Q483" s="131"/>
      <c r="R483" s="131"/>
      <c r="S483" s="131"/>
      <c r="T483" s="131"/>
      <c r="U483" s="131"/>
    </row>
    <row r="484" customFormat="false" ht="12.75" hidden="false" customHeight="false" outlineLevel="1" collapsed="false">
      <c r="A484" s="509"/>
      <c r="B484" s="510"/>
      <c r="C484" s="510"/>
      <c r="D484" s="510"/>
      <c r="E484" s="510"/>
      <c r="F484" s="510"/>
      <c r="G484" s="510"/>
      <c r="H484" s="510"/>
      <c r="I484" s="510"/>
      <c r="J484" s="510"/>
      <c r="K484" s="510"/>
      <c r="L484" s="510"/>
      <c r="M484" s="131"/>
      <c r="N484" s="131"/>
      <c r="O484" s="131"/>
      <c r="P484" s="131"/>
      <c r="Q484" s="131"/>
      <c r="R484" s="131"/>
      <c r="S484" s="131"/>
      <c r="T484" s="131"/>
      <c r="U484" s="131"/>
    </row>
    <row r="485" customFormat="false" ht="12.75" hidden="false" customHeight="false" outlineLevel="1" collapsed="false">
      <c r="A485" s="131"/>
      <c r="B485" s="131"/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</row>
    <row r="486" customFormat="false" ht="12.75" hidden="false" customHeight="false" outlineLevel="1" collapsed="false">
      <c r="A486" s="219"/>
      <c r="B486" s="216"/>
      <c r="C486" s="216"/>
      <c r="D486" s="216"/>
      <c r="E486" s="216"/>
      <c r="F486" s="216"/>
      <c r="G486" s="216"/>
      <c r="H486" s="216"/>
      <c r="I486" s="216"/>
      <c r="J486" s="216"/>
      <c r="K486" s="216"/>
      <c r="L486" s="216"/>
      <c r="M486" s="131"/>
      <c r="N486" s="131"/>
      <c r="O486" s="131"/>
      <c r="P486" s="131"/>
      <c r="Q486" s="131"/>
      <c r="R486" s="131"/>
      <c r="S486" s="131"/>
      <c r="T486" s="131"/>
      <c r="U486" s="131"/>
    </row>
    <row r="487" customFormat="false" ht="12.75" hidden="true" customHeight="false" outlineLevel="2" collapsed="false">
      <c r="A487" s="418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</row>
    <row r="488" customFormat="false" ht="12.75" hidden="true" customHeight="false" outlineLevel="2" collapsed="false">
      <c r="A488" s="177"/>
      <c r="B488" s="480"/>
      <c r="C488" s="480"/>
      <c r="D488" s="480"/>
      <c r="E488" s="480"/>
      <c r="F488" s="480"/>
      <c r="G488" s="480"/>
      <c r="H488" s="480"/>
      <c r="I488" s="480"/>
      <c r="J488" s="480"/>
      <c r="K488" s="480"/>
      <c r="L488" s="480"/>
      <c r="M488" s="131"/>
      <c r="N488" s="131"/>
      <c r="O488" s="131"/>
      <c r="P488" s="131"/>
      <c r="Q488" s="131"/>
      <c r="R488" s="131"/>
      <c r="S488" s="131"/>
      <c r="T488" s="131"/>
      <c r="U488" s="131"/>
    </row>
    <row r="489" customFormat="false" ht="12.75" hidden="true" customHeight="false" outlineLevel="2" collapsed="false">
      <c r="A489" s="177"/>
      <c r="B489" s="480"/>
      <c r="C489" s="480"/>
      <c r="D489" s="480"/>
      <c r="E489" s="480"/>
      <c r="F489" s="480"/>
      <c r="G489" s="480"/>
      <c r="H489" s="480"/>
      <c r="I489" s="480"/>
      <c r="J489" s="480"/>
      <c r="K489" s="480"/>
      <c r="L489" s="480"/>
      <c r="M489" s="131"/>
      <c r="N489" s="131"/>
      <c r="O489" s="131"/>
      <c r="P489" s="131"/>
      <c r="Q489" s="131"/>
      <c r="R489" s="131"/>
      <c r="S489" s="131"/>
      <c r="T489" s="131"/>
      <c r="U489" s="131"/>
    </row>
    <row r="490" customFormat="false" ht="12.75" hidden="true" customHeight="false" outlineLevel="2" collapsed="false">
      <c r="A490" s="511"/>
      <c r="B490" s="480"/>
      <c r="C490" s="480"/>
      <c r="D490" s="480"/>
      <c r="E490" s="480"/>
      <c r="F490" s="480"/>
      <c r="G490" s="480"/>
      <c r="H490" s="480"/>
      <c r="I490" s="480"/>
      <c r="J490" s="480"/>
      <c r="K490" s="480"/>
      <c r="L490" s="480"/>
      <c r="M490" s="131"/>
      <c r="N490" s="131"/>
      <c r="O490" s="131"/>
      <c r="P490" s="131"/>
      <c r="Q490" s="131"/>
      <c r="R490" s="131"/>
      <c r="S490" s="131"/>
      <c r="T490" s="131"/>
      <c r="U490" s="131"/>
    </row>
    <row r="491" customFormat="false" ht="12.75" hidden="true" customHeight="false" outlineLevel="2" collapsed="false">
      <c r="A491" s="177"/>
      <c r="B491" s="480"/>
      <c r="C491" s="480"/>
      <c r="D491" s="480"/>
      <c r="E491" s="480"/>
      <c r="F491" s="480"/>
      <c r="G491" s="480"/>
      <c r="H491" s="480"/>
      <c r="I491" s="480"/>
      <c r="J491" s="480"/>
      <c r="K491" s="480"/>
      <c r="L491" s="480"/>
      <c r="M491" s="131"/>
      <c r="N491" s="131"/>
      <c r="O491" s="131"/>
      <c r="P491" s="131"/>
      <c r="Q491" s="131"/>
      <c r="R491" s="131"/>
      <c r="S491" s="131"/>
      <c r="T491" s="131"/>
      <c r="U491" s="131"/>
    </row>
    <row r="492" customFormat="false" ht="12.75" hidden="true" customHeight="false" outlineLevel="2" collapsed="false">
      <c r="A492" s="131"/>
      <c r="B492" s="480"/>
      <c r="C492" s="480"/>
      <c r="D492" s="480"/>
      <c r="E492" s="480"/>
      <c r="F492" s="480"/>
      <c r="G492" s="480"/>
      <c r="H492" s="480"/>
      <c r="I492" s="480"/>
      <c r="J492" s="480"/>
      <c r="K492" s="480"/>
      <c r="L492" s="480"/>
      <c r="M492" s="131"/>
      <c r="N492" s="131"/>
      <c r="O492" s="131"/>
      <c r="P492" s="131"/>
      <c r="Q492" s="131"/>
      <c r="R492" s="131"/>
      <c r="S492" s="131"/>
      <c r="T492" s="131"/>
      <c r="U492" s="131"/>
    </row>
    <row r="493" customFormat="false" ht="12.75" hidden="true" customHeight="false" outlineLevel="2" collapsed="false">
      <c r="A493" s="418"/>
      <c r="B493" s="480"/>
      <c r="C493" s="480"/>
      <c r="D493" s="480"/>
      <c r="E493" s="480"/>
      <c r="F493" s="480"/>
      <c r="G493" s="480"/>
      <c r="H493" s="480"/>
      <c r="I493" s="480"/>
      <c r="J493" s="480"/>
      <c r="K493" s="480"/>
      <c r="L493" s="480"/>
      <c r="M493" s="131"/>
      <c r="N493" s="131"/>
      <c r="O493" s="131"/>
      <c r="P493" s="131"/>
      <c r="Q493" s="131"/>
      <c r="R493" s="131"/>
      <c r="S493" s="131"/>
      <c r="T493" s="131"/>
      <c r="U493" s="131"/>
    </row>
    <row r="494" customFormat="false" ht="12.75" hidden="true" customHeight="false" outlineLevel="2" collapsed="false">
      <c r="A494" s="177"/>
      <c r="B494" s="480"/>
      <c r="C494" s="480"/>
      <c r="D494" s="480"/>
      <c r="E494" s="480"/>
      <c r="F494" s="480"/>
      <c r="G494" s="480"/>
      <c r="H494" s="480"/>
      <c r="I494" s="480"/>
      <c r="J494" s="480"/>
      <c r="K494" s="480"/>
      <c r="L494" s="480"/>
      <c r="M494" s="131"/>
      <c r="N494" s="131"/>
      <c r="O494" s="131"/>
      <c r="P494" s="131"/>
      <c r="Q494" s="131"/>
      <c r="R494" s="131"/>
      <c r="S494" s="131"/>
      <c r="T494" s="131"/>
      <c r="U494" s="131"/>
    </row>
    <row r="495" customFormat="false" ht="12.75" hidden="true" customHeight="false" outlineLevel="2" collapsed="false">
      <c r="A495" s="177"/>
      <c r="B495" s="480"/>
      <c r="C495" s="480"/>
      <c r="D495" s="480"/>
      <c r="E495" s="480"/>
      <c r="F495" s="480"/>
      <c r="G495" s="480"/>
      <c r="H495" s="480"/>
      <c r="I495" s="480"/>
      <c r="J495" s="480"/>
      <c r="K495" s="480"/>
      <c r="L495" s="480"/>
      <c r="M495" s="131"/>
      <c r="N495" s="131"/>
      <c r="O495" s="131"/>
      <c r="P495" s="131"/>
      <c r="Q495" s="131"/>
      <c r="R495" s="131"/>
      <c r="S495" s="131"/>
      <c r="T495" s="131"/>
      <c r="U495" s="131"/>
    </row>
    <row r="496" customFormat="false" ht="12.75" hidden="true" customHeight="false" outlineLevel="2" collapsed="false">
      <c r="A496" s="177"/>
      <c r="B496" s="480"/>
      <c r="C496" s="480"/>
      <c r="D496" s="480"/>
      <c r="E496" s="480"/>
      <c r="F496" s="480"/>
      <c r="G496" s="480"/>
      <c r="H496" s="480"/>
      <c r="I496" s="480"/>
      <c r="J496" s="480"/>
      <c r="K496" s="480"/>
      <c r="L496" s="480"/>
      <c r="M496" s="131"/>
      <c r="N496" s="131"/>
      <c r="O496" s="131"/>
      <c r="P496" s="131"/>
      <c r="Q496" s="131"/>
      <c r="R496" s="131"/>
      <c r="S496" s="131"/>
      <c r="T496" s="131"/>
      <c r="U496" s="131"/>
    </row>
    <row r="497" customFormat="false" ht="12.75" hidden="true" customHeight="false" outlineLevel="2" collapsed="false">
      <c r="A497" s="177"/>
      <c r="B497" s="480"/>
      <c r="C497" s="480"/>
      <c r="D497" s="480"/>
      <c r="E497" s="480"/>
      <c r="F497" s="480"/>
      <c r="G497" s="480"/>
      <c r="H497" s="480"/>
      <c r="I497" s="480"/>
      <c r="J497" s="480"/>
      <c r="K497" s="480"/>
      <c r="L497" s="480"/>
      <c r="M497" s="131"/>
      <c r="N497" s="131"/>
      <c r="O497" s="131"/>
      <c r="P497" s="131"/>
      <c r="Q497" s="131"/>
      <c r="R497" s="131"/>
      <c r="S497" s="131"/>
      <c r="T497" s="131"/>
      <c r="U497" s="131"/>
    </row>
    <row r="498" customFormat="false" ht="12.75" hidden="true" customHeight="false" outlineLevel="2" collapsed="false">
      <c r="A498" s="177"/>
      <c r="B498" s="480"/>
      <c r="C498" s="480"/>
      <c r="D498" s="480"/>
      <c r="E498" s="480"/>
      <c r="F498" s="480"/>
      <c r="G498" s="480"/>
      <c r="H498" s="480"/>
      <c r="I498" s="480"/>
      <c r="J498" s="480"/>
      <c r="K498" s="480"/>
      <c r="L498" s="480"/>
      <c r="M498" s="131"/>
      <c r="N498" s="131"/>
      <c r="O498" s="131"/>
      <c r="P498" s="131"/>
      <c r="Q498" s="131"/>
      <c r="R498" s="131"/>
      <c r="S498" s="131"/>
      <c r="T498" s="131"/>
      <c r="U498" s="131"/>
    </row>
    <row r="499" customFormat="false" ht="12.75" hidden="true" customHeight="false" outlineLevel="2" collapsed="false">
      <c r="A499" s="177"/>
      <c r="B499" s="480"/>
      <c r="C499" s="480"/>
      <c r="D499" s="480"/>
      <c r="E499" s="480"/>
      <c r="F499" s="480"/>
      <c r="G499" s="480"/>
      <c r="H499" s="480"/>
      <c r="I499" s="480"/>
      <c r="J499" s="480"/>
      <c r="K499" s="480"/>
      <c r="L499" s="480"/>
      <c r="M499" s="131"/>
      <c r="N499" s="131"/>
      <c r="O499" s="131"/>
      <c r="P499" s="131"/>
      <c r="Q499" s="131"/>
      <c r="R499" s="131"/>
      <c r="S499" s="131"/>
      <c r="T499" s="131"/>
      <c r="U499" s="131"/>
    </row>
    <row r="500" customFormat="false" ht="12.75" hidden="true" customHeight="false" outlineLevel="2" collapsed="false">
      <c r="A500" s="177"/>
      <c r="B500" s="480"/>
      <c r="C500" s="480"/>
      <c r="D500" s="480"/>
      <c r="E500" s="480"/>
      <c r="F500" s="480"/>
      <c r="G500" s="480"/>
      <c r="H500" s="480"/>
      <c r="I500" s="480"/>
      <c r="J500" s="480"/>
      <c r="K500" s="480"/>
      <c r="L500" s="480"/>
      <c r="M500" s="131"/>
      <c r="N500" s="131"/>
      <c r="O500" s="131"/>
      <c r="P500" s="131"/>
      <c r="Q500" s="131"/>
      <c r="R500" s="131"/>
      <c r="S500" s="131"/>
      <c r="T500" s="131"/>
      <c r="U500" s="131"/>
    </row>
    <row r="501" customFormat="false" ht="12.75" hidden="true" customHeight="false" outlineLevel="2" collapsed="false">
      <c r="A501" s="177"/>
      <c r="B501" s="480"/>
      <c r="C501" s="480"/>
      <c r="D501" s="480"/>
      <c r="E501" s="480"/>
      <c r="F501" s="480"/>
      <c r="G501" s="480"/>
      <c r="H501" s="480"/>
      <c r="I501" s="480"/>
      <c r="J501" s="480"/>
      <c r="K501" s="480"/>
      <c r="L501" s="480"/>
      <c r="M501" s="131"/>
      <c r="N501" s="131"/>
      <c r="O501" s="131"/>
      <c r="P501" s="131"/>
      <c r="Q501" s="131"/>
      <c r="R501" s="131"/>
      <c r="S501" s="131"/>
      <c r="T501" s="131"/>
      <c r="U501" s="131"/>
    </row>
    <row r="502" customFormat="false" ht="12.75" hidden="true" customHeight="false" outlineLevel="2" collapsed="false">
      <c r="A502" s="177"/>
      <c r="B502" s="480"/>
      <c r="C502" s="480"/>
      <c r="D502" s="480"/>
      <c r="E502" s="480"/>
      <c r="F502" s="480"/>
      <c r="G502" s="480"/>
      <c r="H502" s="480"/>
      <c r="I502" s="480"/>
      <c r="J502" s="480"/>
      <c r="K502" s="480"/>
      <c r="L502" s="480"/>
      <c r="M502" s="131"/>
      <c r="N502" s="131"/>
      <c r="O502" s="131"/>
      <c r="P502" s="131"/>
      <c r="Q502" s="131"/>
      <c r="R502" s="131"/>
      <c r="S502" s="131"/>
      <c r="T502" s="131"/>
      <c r="U502" s="131"/>
    </row>
    <row r="503" customFormat="false" ht="12.75" hidden="true" customHeight="false" outlineLevel="2" collapsed="false">
      <c r="A503" s="177"/>
      <c r="B503" s="480"/>
      <c r="C503" s="480"/>
      <c r="D503" s="480"/>
      <c r="E503" s="480"/>
      <c r="F503" s="480"/>
      <c r="G503" s="480"/>
      <c r="H503" s="480"/>
      <c r="I503" s="480"/>
      <c r="J503" s="480"/>
      <c r="K503" s="480"/>
      <c r="L503" s="480"/>
      <c r="M503" s="131"/>
      <c r="N503" s="131"/>
      <c r="O503" s="131"/>
      <c r="P503" s="131"/>
      <c r="Q503" s="131"/>
      <c r="R503" s="131"/>
      <c r="S503" s="131"/>
      <c r="T503" s="131"/>
      <c r="U503" s="131"/>
    </row>
    <row r="504" customFormat="false" ht="12.75" hidden="true" customHeight="false" outlineLevel="2" collapsed="false">
      <c r="A504" s="131"/>
      <c r="B504" s="480"/>
      <c r="C504" s="480"/>
      <c r="D504" s="480"/>
      <c r="E504" s="480"/>
      <c r="F504" s="480"/>
      <c r="G504" s="480"/>
      <c r="H504" s="480"/>
      <c r="I504" s="480"/>
      <c r="J504" s="480"/>
      <c r="K504" s="480"/>
      <c r="L504" s="480"/>
      <c r="M504" s="131"/>
      <c r="N504" s="131"/>
      <c r="O504" s="131"/>
      <c r="P504" s="131"/>
      <c r="Q504" s="131"/>
      <c r="R504" s="131"/>
      <c r="S504" s="131"/>
      <c r="T504" s="131"/>
      <c r="U504" s="131"/>
    </row>
    <row r="505" customFormat="false" ht="12.75" hidden="true" customHeight="false" outlineLevel="2" collapsed="false">
      <c r="A505" s="131"/>
      <c r="B505" s="480"/>
      <c r="C505" s="480"/>
      <c r="D505" s="480"/>
      <c r="E505" s="480"/>
      <c r="F505" s="480"/>
      <c r="G505" s="480"/>
      <c r="H505" s="480"/>
      <c r="I505" s="480"/>
      <c r="J505" s="480"/>
      <c r="K505" s="480"/>
      <c r="L505" s="480"/>
      <c r="M505" s="131"/>
      <c r="N505" s="131"/>
      <c r="O505" s="131"/>
      <c r="P505" s="131"/>
      <c r="Q505" s="131"/>
      <c r="R505" s="131"/>
      <c r="S505" s="131"/>
      <c r="T505" s="131"/>
      <c r="U505" s="131"/>
    </row>
    <row r="506" customFormat="false" ht="12.75" hidden="true" customHeight="false" outlineLevel="2" collapsed="false">
      <c r="A506" s="131"/>
      <c r="B506" s="480"/>
      <c r="C506" s="480"/>
      <c r="D506" s="480"/>
      <c r="E506" s="480"/>
      <c r="F506" s="480"/>
      <c r="G506" s="480"/>
      <c r="H506" s="480"/>
      <c r="I506" s="480"/>
      <c r="J506" s="480"/>
      <c r="K506" s="480"/>
      <c r="L506" s="480"/>
      <c r="M506" s="131"/>
      <c r="N506" s="131"/>
      <c r="O506" s="131"/>
      <c r="P506" s="131"/>
      <c r="Q506" s="131"/>
      <c r="R506" s="131"/>
      <c r="S506" s="131"/>
      <c r="T506" s="131"/>
      <c r="U506" s="131"/>
    </row>
    <row r="507" customFormat="false" ht="12.75" hidden="true" customHeight="false" outlineLevel="2" collapsed="false">
      <c r="A507" s="177"/>
      <c r="B507" s="480"/>
      <c r="C507" s="480"/>
      <c r="D507" s="480"/>
      <c r="E507" s="480"/>
      <c r="F507" s="480"/>
      <c r="G507" s="480"/>
      <c r="H507" s="480"/>
      <c r="I507" s="480"/>
      <c r="J507" s="480"/>
      <c r="K507" s="480"/>
      <c r="L507" s="480"/>
      <c r="M507" s="131"/>
      <c r="N507" s="131"/>
      <c r="O507" s="131"/>
      <c r="P507" s="131"/>
      <c r="Q507" s="131"/>
      <c r="R507" s="131"/>
      <c r="S507" s="131"/>
      <c r="T507" s="131"/>
      <c r="U507" s="131"/>
    </row>
    <row r="508" customFormat="false" ht="12.75" hidden="true" customHeight="false" outlineLevel="2" collapsed="false">
      <c r="A508" s="131"/>
      <c r="B508" s="480"/>
      <c r="C508" s="480"/>
      <c r="D508" s="480"/>
      <c r="E508" s="480"/>
      <c r="F508" s="480"/>
      <c r="G508" s="480"/>
      <c r="H508" s="480"/>
      <c r="I508" s="480"/>
      <c r="J508" s="480"/>
      <c r="K508" s="480"/>
      <c r="L508" s="480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true" customHeight="false" outlineLevel="2" collapsed="false">
      <c r="A509" s="131"/>
      <c r="B509" s="480"/>
      <c r="C509" s="480"/>
      <c r="D509" s="480"/>
      <c r="E509" s="480"/>
      <c r="F509" s="480"/>
      <c r="G509" s="480"/>
      <c r="H509" s="480"/>
      <c r="I509" s="480"/>
      <c r="J509" s="480"/>
      <c r="K509" s="480"/>
      <c r="L509" s="480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true" customHeight="false" outlineLevel="2" collapsed="false">
      <c r="A510" s="418"/>
      <c r="B510" s="480"/>
      <c r="C510" s="480"/>
      <c r="D510" s="480"/>
      <c r="E510" s="480"/>
      <c r="F510" s="480"/>
      <c r="G510" s="480"/>
      <c r="H510" s="480"/>
      <c r="I510" s="480"/>
      <c r="J510" s="480"/>
      <c r="K510" s="480"/>
      <c r="L510" s="480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true" customHeight="false" outlineLevel="2" collapsed="false">
      <c r="A511" s="177"/>
      <c r="B511" s="480"/>
      <c r="C511" s="480"/>
      <c r="D511" s="480"/>
      <c r="E511" s="480"/>
      <c r="F511" s="480"/>
      <c r="G511" s="480"/>
      <c r="H511" s="480"/>
      <c r="I511" s="480"/>
      <c r="J511" s="480"/>
      <c r="K511" s="480"/>
      <c r="L511" s="480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false" customHeight="false" outlineLevel="1" collapsed="true">
      <c r="A512" s="418"/>
      <c r="B512" s="480"/>
      <c r="C512" s="480"/>
      <c r="D512" s="480"/>
      <c r="E512" s="480"/>
      <c r="F512" s="480"/>
      <c r="G512" s="480"/>
      <c r="H512" s="480"/>
      <c r="I512" s="480"/>
      <c r="J512" s="480"/>
      <c r="K512" s="480"/>
      <c r="L512" s="480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1" collapsed="false">
      <c r="A513" s="418"/>
      <c r="B513" s="480"/>
      <c r="C513" s="480"/>
      <c r="D513" s="480"/>
      <c r="E513" s="480"/>
      <c r="F513" s="480"/>
      <c r="G513" s="480"/>
      <c r="H513" s="480"/>
      <c r="I513" s="480"/>
      <c r="J513" s="480"/>
      <c r="K513" s="480"/>
      <c r="L513" s="480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1" collapsed="false">
      <c r="A514" s="418"/>
      <c r="B514" s="480"/>
      <c r="C514" s="480"/>
      <c r="D514" s="480"/>
      <c r="E514" s="480"/>
      <c r="F514" s="480"/>
      <c r="G514" s="480"/>
      <c r="H514" s="480"/>
      <c r="I514" s="480"/>
      <c r="J514" s="480"/>
      <c r="K514" s="480"/>
      <c r="L514" s="480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1" collapsed="false">
      <c r="A515" s="131"/>
      <c r="B515" s="480"/>
      <c r="C515" s="480"/>
      <c r="D515" s="480"/>
      <c r="E515" s="480"/>
      <c r="F515" s="480"/>
      <c r="G515" s="480"/>
      <c r="H515" s="480"/>
      <c r="I515" s="480"/>
      <c r="J515" s="480"/>
      <c r="K515" s="480"/>
      <c r="L515" s="480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false" customHeight="false" outlineLevel="1" collapsed="false">
      <c r="A516" s="131"/>
      <c r="B516" s="480"/>
      <c r="C516" s="480"/>
      <c r="D516" s="480"/>
      <c r="E516" s="480"/>
      <c r="F516" s="480"/>
      <c r="G516" s="480"/>
      <c r="H516" s="480"/>
      <c r="I516" s="480"/>
      <c r="J516" s="480"/>
      <c r="K516" s="480"/>
      <c r="L516" s="480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false" customHeight="false" outlineLevel="1" collapsed="false">
      <c r="A517" s="418"/>
      <c r="B517" s="480"/>
      <c r="C517" s="480"/>
      <c r="D517" s="480"/>
      <c r="E517" s="480"/>
      <c r="F517" s="480"/>
      <c r="G517" s="480"/>
      <c r="H517" s="480"/>
      <c r="I517" s="480"/>
      <c r="J517" s="480"/>
      <c r="K517" s="480"/>
      <c r="L517" s="480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1" collapsed="false">
      <c r="A518" s="418"/>
      <c r="B518" s="480"/>
      <c r="C518" s="480"/>
      <c r="D518" s="480"/>
      <c r="E518" s="480"/>
      <c r="F518" s="480"/>
      <c r="G518" s="480"/>
      <c r="H518" s="480"/>
      <c r="I518" s="480"/>
      <c r="J518" s="480"/>
      <c r="K518" s="480"/>
      <c r="L518" s="480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1" collapsed="false">
      <c r="A519" s="418"/>
      <c r="B519" s="480"/>
      <c r="C519" s="480"/>
      <c r="D519" s="480"/>
      <c r="E519" s="480"/>
      <c r="F519" s="480"/>
      <c r="G519" s="480"/>
      <c r="H519" s="480"/>
      <c r="I519" s="480"/>
      <c r="J519" s="480"/>
      <c r="K519" s="480"/>
      <c r="L519" s="480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418"/>
      <c r="B520" s="480"/>
      <c r="C520" s="480"/>
      <c r="D520" s="480"/>
      <c r="E520" s="480"/>
      <c r="F520" s="480"/>
      <c r="G520" s="480"/>
      <c r="H520" s="480"/>
      <c r="I520" s="480"/>
      <c r="J520" s="480"/>
      <c r="K520" s="480"/>
      <c r="L520" s="480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0" collapsed="false">
      <c r="A521" s="131"/>
      <c r="B521" s="131"/>
      <c r="C521" s="131"/>
      <c r="D521" s="480"/>
      <c r="E521" s="480"/>
      <c r="F521" s="480"/>
      <c r="G521" s="480"/>
      <c r="H521" s="480"/>
      <c r="I521" s="480"/>
      <c r="J521" s="480"/>
      <c r="K521" s="480"/>
      <c r="L521" s="480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0" collapsed="false">
      <c r="A522" s="131"/>
      <c r="B522" s="131"/>
      <c r="C522" s="131"/>
      <c r="D522" s="480"/>
      <c r="E522" s="480"/>
      <c r="F522" s="480"/>
      <c r="G522" s="480"/>
      <c r="H522" s="480"/>
      <c r="I522" s="480"/>
      <c r="J522" s="480"/>
      <c r="K522" s="480"/>
      <c r="L522" s="480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0" collapsed="false">
      <c r="A523" s="131"/>
      <c r="B523" s="131"/>
      <c r="C523" s="131"/>
      <c r="D523" s="480"/>
      <c r="E523" s="480"/>
      <c r="F523" s="480"/>
      <c r="G523" s="480"/>
      <c r="H523" s="480"/>
      <c r="I523" s="480"/>
      <c r="J523" s="480"/>
      <c r="K523" s="480"/>
      <c r="L523" s="480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0" collapsed="false">
      <c r="A524" s="131"/>
      <c r="B524" s="131"/>
      <c r="C524" s="131"/>
      <c r="D524" s="480"/>
      <c r="E524" s="480"/>
      <c r="F524" s="480"/>
      <c r="G524" s="480"/>
      <c r="H524" s="480"/>
      <c r="I524" s="480"/>
      <c r="J524" s="480"/>
      <c r="K524" s="480"/>
      <c r="L524" s="480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0" collapsed="false">
      <c r="A525" s="131"/>
      <c r="B525" s="131"/>
      <c r="C525" s="131"/>
      <c r="D525" s="480"/>
      <c r="E525" s="480"/>
      <c r="F525" s="480"/>
      <c r="G525" s="480"/>
      <c r="H525" s="480"/>
      <c r="I525" s="480"/>
      <c r="J525" s="480"/>
      <c r="K525" s="480"/>
      <c r="L525" s="480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0" collapsed="false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0" collapsed="false">
      <c r="A527" s="131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0" collapsed="false">
      <c r="A528" s="131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0" collapsed="false">
      <c r="A529" s="131"/>
      <c r="B529" s="131"/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0" collapsed="false">
      <c r="A530" s="131"/>
      <c r="B530" s="131"/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0" collapsed="false">
      <c r="A531" s="131"/>
      <c r="B531" s="131"/>
      <c r="C531" s="131"/>
      <c r="D531" s="131"/>
      <c r="E531" s="131"/>
      <c r="F531" s="131"/>
      <c r="G531" s="131"/>
      <c r="H531" s="131"/>
      <c r="I531" s="131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0" collapsed="false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0" collapsed="false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0" collapsed="false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0" collapsed="false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0" collapsed="false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0" collapsed="false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0" collapsed="false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0" collapsed="false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0" collapsed="false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0" collapsed="false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0" collapsed="false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0" collapsed="false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0" collapsed="false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K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6" activeCellId="0" sqref="A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2.28"/>
    <col collapsed="false" customWidth="true" hidden="false" outlineLevel="0" max="2" min="2" style="0" width="12.7"/>
    <col collapsed="false" customWidth="true" hidden="false" outlineLevel="0" max="3" min="3" style="0" width="12.42"/>
    <col collapsed="false" customWidth="true" hidden="false" outlineLevel="0" max="6" min="4" style="0" width="12.7"/>
    <col collapsed="false" customWidth="true" hidden="false" outlineLevel="0" max="9" min="9" style="0" width="20.28"/>
    <col collapsed="false" customWidth="true" hidden="false" outlineLevel="0" max="10" min="10" style="0" width="11.99"/>
    <col collapsed="false" customWidth="true" hidden="false" outlineLevel="0" max="11" min="11" style="0" width="20.28"/>
  </cols>
  <sheetData>
    <row r="2" customFormat="false" ht="18.75" hidden="false" customHeight="false" outlineLevel="0" collapsed="false">
      <c r="A2" s="210" t="s">
        <v>284</v>
      </c>
      <c r="B2" s="450"/>
      <c r="C2" s="450"/>
      <c r="D2" s="392"/>
      <c r="E2" s="393"/>
      <c r="F2" s="392"/>
    </row>
    <row r="3" customFormat="false" ht="12.75" hidden="false" customHeight="false" outlineLevel="0" collapsed="false">
      <c r="A3" s="1"/>
      <c r="B3" s="1"/>
      <c r="C3" s="1"/>
      <c r="D3" s="392"/>
      <c r="E3" s="392"/>
      <c r="F3" s="392"/>
    </row>
    <row r="4" customFormat="false" ht="13.5" hidden="false" customHeight="false" outlineLevel="0" collapsed="false">
      <c r="A4" s="214" t="s">
        <v>119</v>
      </c>
      <c r="B4" s="214"/>
      <c r="C4" s="542" t="n">
        <v>36892</v>
      </c>
      <c r="D4" s="394" t="n">
        <v>37256</v>
      </c>
      <c r="E4" s="394" t="n">
        <v>37621</v>
      </c>
      <c r="F4" s="394" t="n">
        <v>37986</v>
      </c>
    </row>
    <row r="5" customFormat="false" ht="12.75" hidden="false" customHeight="false" outlineLevel="0" collapsed="false">
      <c r="A5" s="1"/>
      <c r="B5" s="1"/>
      <c r="C5" s="1"/>
      <c r="D5" s="396"/>
      <c r="E5" s="396"/>
      <c r="F5" s="396"/>
    </row>
    <row r="6" customFormat="false" ht="12.75" hidden="false" customHeight="false" outlineLevel="0" collapsed="false">
      <c r="A6" s="398"/>
      <c r="B6" s="398"/>
      <c r="C6" s="398"/>
      <c r="D6" s="392"/>
      <c r="E6" s="392"/>
      <c r="F6" s="392"/>
    </row>
    <row r="7" customFormat="false" ht="12.75" hidden="false" customHeight="false" outlineLevel="0" collapsed="false">
      <c r="A7" s="318" t="s">
        <v>65</v>
      </c>
      <c r="B7" s="318"/>
      <c r="C7" s="318"/>
      <c r="D7" s="1"/>
      <c r="E7" s="1"/>
      <c r="F7" s="1"/>
    </row>
    <row r="8" customFormat="false" ht="12.75" hidden="false" customHeight="false" outlineLevel="0" collapsed="false">
      <c r="A8" s="399" t="s">
        <v>285</v>
      </c>
      <c r="B8" s="399"/>
      <c r="C8" s="399"/>
      <c r="D8" s="368" t="n">
        <f aca="false">'Power Price Assumption'!D25-4</f>
        <v>1.55217312950138</v>
      </c>
      <c r="E8" s="368" t="n">
        <f aca="false">'Power Price Assumption'!E25-4</f>
        <v>1.82748528913626</v>
      </c>
      <c r="F8" s="368" t="n">
        <f aca="false">'Power Price Assumption'!F25-4</f>
        <v>2.11644918179079</v>
      </c>
    </row>
    <row r="9" customFormat="false" ht="12.75" hidden="false" customHeight="false" outlineLevel="0" collapsed="false">
      <c r="A9" s="1" t="s">
        <v>286</v>
      </c>
      <c r="B9" s="1"/>
      <c r="C9" s="1"/>
      <c r="D9" s="26" t="n">
        <f aca="false">Assumptions!$C$9</f>
        <v>458</v>
      </c>
      <c r="E9" s="26" t="n">
        <f aca="false">Assumptions!$C$9</f>
        <v>458</v>
      </c>
      <c r="F9" s="26" t="n">
        <f aca="false">Assumptions!$C$9</f>
        <v>458</v>
      </c>
    </row>
    <row r="10" customFormat="false" ht="12.75" hidden="false" customHeight="false" outlineLevel="0" collapsed="false">
      <c r="A10" s="1" t="s">
        <v>287</v>
      </c>
      <c r="B10" s="1"/>
      <c r="C10" s="1" t="n">
        <v>0</v>
      </c>
      <c r="D10" s="26" t="n">
        <f aca="false">D8*D9*12</f>
        <v>8530.74351973961</v>
      </c>
      <c r="E10" s="26" t="n">
        <f aca="false">E8*E9*12</f>
        <v>10043.8591490929</v>
      </c>
      <c r="F10" s="26" t="n">
        <f aca="false">F8*F9*12</f>
        <v>11632.0047031222</v>
      </c>
    </row>
    <row r="11" customFormat="false" ht="12.75" hidden="false" customHeight="false" outlineLevel="0" collapsed="false">
      <c r="A11" s="0" t="s">
        <v>288</v>
      </c>
      <c r="B11" s="543" t="n">
        <f aca="false">'Summary Output'!$E$27</f>
        <v>0.109965986394558</v>
      </c>
      <c r="C11" s="544" t="e">
        <f aca="false">([7]!xnpv,B11,C10:F10,C4:F4)</f>
        <v>#VALUE!</v>
      </c>
      <c r="J11" s="545"/>
      <c r="K11" s="545"/>
    </row>
    <row r="13" customFormat="false" ht="12.75" hidden="false" customHeight="false" outlineLevel="0" collapsed="false">
      <c r="A13" s="318" t="s">
        <v>66</v>
      </c>
      <c r="B13" s="318"/>
      <c r="C13" s="318"/>
      <c r="D13" s="1"/>
      <c r="E13" s="1"/>
      <c r="F13" s="1"/>
    </row>
    <row r="14" customFormat="false" ht="12.75" hidden="false" customHeight="false" outlineLevel="0" collapsed="false">
      <c r="A14" s="399" t="s">
        <v>285</v>
      </c>
      <c r="B14" s="399"/>
      <c r="C14" s="399"/>
      <c r="D14" s="368" t="n">
        <f aca="false">D8</f>
        <v>1.55217312950138</v>
      </c>
      <c r="E14" s="368" t="n">
        <f aca="false">E8</f>
        <v>1.82748528913626</v>
      </c>
      <c r="F14" s="368" t="n">
        <f aca="false">F8</f>
        <v>2.11644918179079</v>
      </c>
    </row>
    <row r="15" customFormat="false" ht="12.75" hidden="false" customHeight="false" outlineLevel="0" collapsed="false">
      <c r="A15" s="1" t="s">
        <v>286</v>
      </c>
      <c r="B15" s="1"/>
      <c r="C15" s="1"/>
      <c r="D15" s="26" t="n">
        <f aca="false">Assumptions!$D$9</f>
        <v>466</v>
      </c>
      <c r="E15" s="26" t="n">
        <f aca="false">Assumptions!$D$9</f>
        <v>466</v>
      </c>
      <c r="F15" s="26" t="n">
        <f aca="false">Assumptions!$D$9</f>
        <v>466</v>
      </c>
    </row>
    <row r="16" customFormat="false" ht="12.75" hidden="false" customHeight="false" outlineLevel="0" collapsed="false">
      <c r="A16" s="1" t="s">
        <v>287</v>
      </c>
      <c r="B16" s="1"/>
      <c r="C16" s="1" t="n">
        <v>0</v>
      </c>
      <c r="D16" s="26" t="n">
        <f aca="false">D14*D15*12</f>
        <v>8679.75214017174</v>
      </c>
      <c r="E16" s="26" t="n">
        <f aca="false">E14*E15*12</f>
        <v>10219.29773685</v>
      </c>
      <c r="F16" s="26" t="n">
        <f aca="false">F14*F15*12</f>
        <v>11835.1838245741</v>
      </c>
    </row>
    <row r="17" customFormat="false" ht="12.75" hidden="false" customHeight="false" outlineLevel="0" collapsed="false">
      <c r="A17" s="0" t="s">
        <v>288</v>
      </c>
      <c r="B17" s="543" t="n">
        <f aca="false">'Summary Output'!$E$27</f>
        <v>0.109965986394558</v>
      </c>
      <c r="C17" s="544" t="e">
        <f aca="false">([7]!xnpv,B17,C16:F16,C4:F4)</f>
        <v>#VALUE!</v>
      </c>
    </row>
    <row r="19" customFormat="false" ht="12.75" hidden="false" customHeight="false" outlineLevel="0" collapsed="false">
      <c r="A19" s="318" t="s">
        <v>67</v>
      </c>
      <c r="B19" s="318"/>
      <c r="C19" s="318"/>
      <c r="D19" s="1"/>
      <c r="E19" s="1"/>
      <c r="F19" s="1"/>
    </row>
    <row r="20" customFormat="false" ht="12.75" hidden="false" customHeight="false" outlineLevel="0" collapsed="false">
      <c r="A20" s="399" t="s">
        <v>285</v>
      </c>
      <c r="B20" s="399"/>
      <c r="C20" s="399"/>
      <c r="D20" s="368" t="n">
        <f aca="false">D8</f>
        <v>1.55217312950138</v>
      </c>
      <c r="E20" s="368" t="n">
        <f aca="false">E8</f>
        <v>1.82748528913626</v>
      </c>
      <c r="F20" s="368" t="n">
        <f aca="false">F8</f>
        <v>2.11644918179079</v>
      </c>
    </row>
    <row r="21" customFormat="false" ht="12.75" hidden="false" customHeight="false" outlineLevel="0" collapsed="false">
      <c r="A21" s="1" t="s">
        <v>286</v>
      </c>
      <c r="B21" s="1"/>
      <c r="C21" s="1"/>
      <c r="D21" s="26" t="n">
        <f aca="false">Assumptions!$E$9</f>
        <v>371</v>
      </c>
      <c r="E21" s="26" t="n">
        <f aca="false">Assumptions!$E$9</f>
        <v>371</v>
      </c>
      <c r="F21" s="26" t="n">
        <f aca="false">Assumptions!$E$9</f>
        <v>371</v>
      </c>
    </row>
    <row r="22" customFormat="false" ht="12.75" hidden="false" customHeight="false" outlineLevel="0" collapsed="false">
      <c r="A22" s="1" t="s">
        <v>287</v>
      </c>
      <c r="B22" s="1"/>
      <c r="C22" s="1" t="n">
        <v>0</v>
      </c>
      <c r="D22" s="26" t="n">
        <f aca="false">D20*D21*12</f>
        <v>6910.27477254016</v>
      </c>
      <c r="E22" s="26" t="n">
        <f aca="false">E20*E21*12</f>
        <v>8135.96450723464</v>
      </c>
      <c r="F22" s="26" t="n">
        <f aca="false">F20*F21*12</f>
        <v>9422.43175733258</v>
      </c>
    </row>
    <row r="23" customFormat="false" ht="12.75" hidden="false" customHeight="false" outlineLevel="0" collapsed="false">
      <c r="A23" s="0" t="s">
        <v>288</v>
      </c>
      <c r="B23" s="543" t="n">
        <f aca="false">'Summary Output'!$E$27</f>
        <v>0.109965986394558</v>
      </c>
      <c r="C23" s="544" t="e">
        <f aca="false">([7]!xnpv,B23,C22:F22,$C$4:$F$4)</f>
        <v>#VALUE!</v>
      </c>
    </row>
    <row r="25" customFormat="false" ht="12.75" hidden="false" customHeight="false" outlineLevel="0" collapsed="false">
      <c r="A25" s="318" t="s">
        <v>68</v>
      </c>
      <c r="B25" s="318"/>
      <c r="C25" s="318"/>
      <c r="D25" s="1"/>
      <c r="E25" s="1"/>
      <c r="F25" s="1"/>
    </row>
    <row r="26" customFormat="false" ht="12.75" hidden="false" customHeight="false" outlineLevel="0" collapsed="false">
      <c r="A26" s="399" t="s">
        <v>285</v>
      </c>
      <c r="B26" s="399"/>
      <c r="C26" s="399"/>
      <c r="D26" s="368" t="n">
        <f aca="false">D8</f>
        <v>1.55217312950138</v>
      </c>
      <c r="E26" s="368" t="n">
        <f aca="false">E8</f>
        <v>1.82748528913626</v>
      </c>
      <c r="F26" s="368" t="n">
        <f aca="false">F8</f>
        <v>2.11644918179079</v>
      </c>
    </row>
    <row r="27" customFormat="false" ht="12.75" hidden="false" customHeight="false" outlineLevel="0" collapsed="false">
      <c r="A27" s="1" t="s">
        <v>286</v>
      </c>
      <c r="B27" s="1"/>
      <c r="C27" s="1"/>
      <c r="D27" s="26" t="n">
        <f aca="false">Assumptions!$G$9</f>
        <v>510</v>
      </c>
      <c r="E27" s="26" t="n">
        <f aca="false">Assumptions!$G$9</f>
        <v>510</v>
      </c>
      <c r="F27" s="26" t="n">
        <f aca="false">Assumptions!$G$9</f>
        <v>510</v>
      </c>
    </row>
    <row r="28" customFormat="false" ht="12.75" hidden="false" customHeight="false" outlineLevel="0" collapsed="false">
      <c r="A28" s="1" t="s">
        <v>287</v>
      </c>
      <c r="B28" s="1"/>
      <c r="C28" s="1" t="n">
        <v>0</v>
      </c>
      <c r="D28" s="26" t="n">
        <f aca="false">D26*D27*12</f>
        <v>9499.29955254847</v>
      </c>
      <c r="E28" s="26" t="n">
        <f aca="false">E26*E27*12</f>
        <v>11184.2099695139</v>
      </c>
      <c r="F28" s="26" t="n">
        <f aca="false">F26*F27*12</f>
        <v>12952.6689925596</v>
      </c>
    </row>
    <row r="29" customFormat="false" ht="12.75" hidden="false" customHeight="false" outlineLevel="0" collapsed="false">
      <c r="A29" s="0" t="s">
        <v>288</v>
      </c>
      <c r="B29" s="543" t="n">
        <f aca="false">'Summary Output'!$E$27</f>
        <v>0.109965986394558</v>
      </c>
      <c r="C29" s="544" t="e">
        <f aca="false">([7]!xnpv,B29,C28:F28,$C$4:$F$4)</f>
        <v>#VALUE!</v>
      </c>
    </row>
    <row r="31" customFormat="false" ht="12.75" hidden="false" customHeight="false" outlineLevel="0" collapsed="false">
      <c r="A31" s="318" t="s">
        <v>69</v>
      </c>
      <c r="B31" s="318"/>
      <c r="C31" s="318"/>
      <c r="D31" s="1"/>
      <c r="E31" s="1"/>
      <c r="F31" s="1"/>
    </row>
    <row r="32" customFormat="false" ht="12.75" hidden="false" customHeight="false" outlineLevel="0" collapsed="false">
      <c r="A32" s="399" t="s">
        <v>285</v>
      </c>
      <c r="B32" s="399"/>
      <c r="C32" s="399"/>
      <c r="D32" s="368" t="n">
        <f aca="false">'Power Price Assumption'!D38-4</f>
        <v>1.79852482615248</v>
      </c>
      <c r="E32" s="368" t="n">
        <f aca="false">'Power Price Assumption'!E38-4</f>
        <v>2.1059584314016</v>
      </c>
      <c r="F32" s="368" t="n">
        <f aca="false">'Power Price Assumption'!F38-4</f>
        <v>2.42969194472565</v>
      </c>
    </row>
    <row r="33" customFormat="false" ht="12.75" hidden="false" customHeight="false" outlineLevel="0" collapsed="false">
      <c r="A33" s="1" t="s">
        <v>286</v>
      </c>
      <c r="B33" s="1"/>
      <c r="C33" s="1"/>
      <c r="D33" s="26" t="n">
        <f aca="false">Assumptions!$H$9</f>
        <v>470</v>
      </c>
      <c r="E33" s="26" t="n">
        <f aca="false">Assumptions!$H$9</f>
        <v>470</v>
      </c>
      <c r="F33" s="26" t="n">
        <f aca="false">Assumptions!$H$9</f>
        <v>470</v>
      </c>
    </row>
    <row r="34" customFormat="false" ht="12.75" hidden="false" customHeight="false" outlineLevel="0" collapsed="false">
      <c r="A34" s="1" t="s">
        <v>287</v>
      </c>
      <c r="B34" s="1"/>
      <c r="C34" s="1" t="n">
        <v>0</v>
      </c>
      <c r="D34" s="26" t="n">
        <f aca="false">D32*D33*12</f>
        <v>10143.6800195</v>
      </c>
      <c r="E34" s="26" t="n">
        <f aca="false">E32*E33*12</f>
        <v>11877.605553105</v>
      </c>
      <c r="F34" s="26" t="n">
        <f aca="false">F32*F33*12</f>
        <v>13703.4625682527</v>
      </c>
    </row>
    <row r="35" customFormat="false" ht="12.75" hidden="false" customHeight="false" outlineLevel="0" collapsed="false">
      <c r="A35" s="0" t="s">
        <v>288</v>
      </c>
      <c r="B35" s="543" t="n">
        <f aca="false">'Summary Output'!$E$27</f>
        <v>0.109965986394558</v>
      </c>
      <c r="C35" s="544" t="e">
        <f aca="false">([7]!xnpv,B35,C34:F34,$C$4:$F$4)</f>
        <v>#VALUE!</v>
      </c>
    </row>
    <row r="37" customFormat="false" ht="12.75" hidden="false" customHeight="false" outlineLevel="0" collapsed="false">
      <c r="A37" s="318" t="s">
        <v>70</v>
      </c>
      <c r="B37" s="318"/>
      <c r="C37" s="318"/>
      <c r="D37" s="1"/>
      <c r="E37" s="1"/>
      <c r="F37" s="1"/>
    </row>
    <row r="38" customFormat="false" ht="12.75" hidden="false" customHeight="false" outlineLevel="0" collapsed="false">
      <c r="A38" s="399" t="s">
        <v>285</v>
      </c>
      <c r="B38" s="399"/>
      <c r="C38" s="399"/>
      <c r="D38" s="368" t="n">
        <f aca="false">'Power Price Assumption'!D51-4</f>
        <v>1.83791556692858</v>
      </c>
      <c r="E38" s="368" t="n">
        <f aca="false">'Power Price Assumption'!E51-4</f>
        <v>2.11168027695898</v>
      </c>
      <c r="F38" s="368" t="n">
        <f aca="false">'Power Price Assumption'!F51-4</f>
        <v>2.39828297952264</v>
      </c>
    </row>
    <row r="39" customFormat="false" ht="12.75" hidden="false" customHeight="false" outlineLevel="0" collapsed="false">
      <c r="A39" s="1" t="s">
        <v>286</v>
      </c>
      <c r="B39" s="1"/>
      <c r="C39" s="1"/>
      <c r="D39" s="26" t="n">
        <f aca="false">Assumptions!$I$9</f>
        <v>608</v>
      </c>
      <c r="E39" s="26" t="n">
        <f aca="false">Assumptions!$I$9</f>
        <v>608</v>
      </c>
      <c r="F39" s="26" t="n">
        <f aca="false">Assumptions!$I$9</f>
        <v>608</v>
      </c>
    </row>
    <row r="40" customFormat="false" ht="12.75" hidden="false" customHeight="false" outlineLevel="0" collapsed="false">
      <c r="A40" s="1" t="s">
        <v>287</v>
      </c>
      <c r="B40" s="1"/>
      <c r="C40" s="1" t="n">
        <v>0</v>
      </c>
      <c r="D40" s="26" t="n">
        <f aca="false">D38*D39*12</f>
        <v>13409.4319763109</v>
      </c>
      <c r="E40" s="26" t="n">
        <f aca="false">E38*E39*12</f>
        <v>15406.8193006927</v>
      </c>
      <c r="F40" s="26" t="n">
        <f aca="false">F38*F39*12</f>
        <v>17497.8726185972</v>
      </c>
    </row>
    <row r="41" customFormat="false" ht="12.75" hidden="false" customHeight="false" outlineLevel="0" collapsed="false">
      <c r="A41" s="0" t="s">
        <v>288</v>
      </c>
      <c r="B41" s="543" t="n">
        <f aca="false">'Summary Output'!$E$27</f>
        <v>0.109965986394558</v>
      </c>
      <c r="C41" s="544" t="e">
        <f aca="false">([7]!xnpv,B41,C40:F40,$C$4:$F$4)</f>
        <v>#VALUE!</v>
      </c>
    </row>
    <row r="44" customFormat="false" ht="12.75" hidden="false" customHeight="false" outlineLevel="0" collapsed="false">
      <c r="A44" s="318" t="s">
        <v>289</v>
      </c>
      <c r="B44" s="318"/>
      <c r="C44" s="318"/>
      <c r="D44" s="1"/>
      <c r="E44" s="1"/>
      <c r="F44" s="1"/>
    </row>
    <row r="45" customFormat="false" ht="12.75" hidden="false" customHeight="false" outlineLevel="0" collapsed="false">
      <c r="A45" s="1" t="s">
        <v>287</v>
      </c>
      <c r="B45" s="1"/>
      <c r="C45" s="391" t="n">
        <f aca="false">SUM(C10,C16,C22)</f>
        <v>0</v>
      </c>
      <c r="D45" s="391" t="n">
        <f aca="false">SUM(D10,D16,D22)</f>
        <v>24120.7704324515</v>
      </c>
      <c r="E45" s="391" t="n">
        <f aca="false">SUM(E10,E16,E22)</f>
        <v>28399.1213931775</v>
      </c>
      <c r="F45" s="391" t="n">
        <f aca="false">SUM(F10,F16,F22)</f>
        <v>32889.6202850288</v>
      </c>
    </row>
    <row r="46" customFormat="false" ht="12.75" hidden="false" customHeight="false" outlineLevel="0" collapsed="false">
      <c r="A46" s="0" t="s">
        <v>288</v>
      </c>
      <c r="B46" s="543" t="n">
        <f aca="false">'Summary Output'!$E$27</f>
        <v>0.109965986394558</v>
      </c>
      <c r="C46" s="544" t="e">
        <f aca="false">([7]!xnpv,B46,C45:F45,$C$4:$F$4)</f>
        <v>#VALUE!</v>
      </c>
    </row>
    <row r="48" customFormat="false" ht="12.75" hidden="false" customHeight="false" outlineLevel="0" collapsed="false">
      <c r="A48" s="318" t="s">
        <v>290</v>
      </c>
      <c r="B48" s="318"/>
      <c r="C48" s="318"/>
      <c r="D48" s="1"/>
      <c r="E48" s="1"/>
      <c r="F48" s="1"/>
    </row>
    <row r="49" customFormat="false" ht="12.75" hidden="false" customHeight="false" outlineLevel="0" collapsed="false">
      <c r="A49" s="1" t="s">
        <v>287</v>
      </c>
      <c r="B49" s="1"/>
      <c r="C49" s="1" t="n">
        <f aca="false">SUM(C28,C34,C40)</f>
        <v>0</v>
      </c>
      <c r="D49" s="26" t="n">
        <f aca="false">SUM(D28,D34,D40)</f>
        <v>33052.4115483594</v>
      </c>
      <c r="E49" s="26" t="n">
        <f aca="false">SUM(E28,E34,E40)</f>
        <v>38468.6348233117</v>
      </c>
      <c r="F49" s="26" t="n">
        <f aca="false">SUM(F28,F34,F40)</f>
        <v>44154.0041794095</v>
      </c>
    </row>
    <row r="50" customFormat="false" ht="12.75" hidden="false" customHeight="false" outlineLevel="0" collapsed="false">
      <c r="A50" s="0" t="s">
        <v>288</v>
      </c>
      <c r="B50" s="543" t="n">
        <f aca="false">'Summary Output'!$E$27</f>
        <v>0.109965986394558</v>
      </c>
      <c r="C50" s="544" t="e">
        <f aca="false">([7]!xnpv,B50,C49:F49,$C$4:$F$4)</f>
        <v>#VALUE!</v>
      </c>
    </row>
    <row r="52" customFormat="false" ht="12.75" hidden="false" customHeight="false" outlineLevel="0" collapsed="false">
      <c r="A52" s="318" t="s">
        <v>208</v>
      </c>
      <c r="B52" s="318"/>
      <c r="C52" s="318"/>
      <c r="D52" s="1"/>
      <c r="E52" s="1"/>
      <c r="F52" s="1"/>
    </row>
    <row r="53" customFormat="false" ht="12.75" hidden="false" customHeight="false" outlineLevel="0" collapsed="false">
      <c r="A53" s="1" t="s">
        <v>287</v>
      </c>
      <c r="B53" s="1"/>
      <c r="C53" s="1" t="n">
        <f aca="false">SUM(C40,C34,C28,C22,C16,C10)</f>
        <v>0</v>
      </c>
      <c r="D53" s="26" t="n">
        <f aca="false">SUM(D40,D34,D28,D22,D16,D10)</f>
        <v>57173.1819808109</v>
      </c>
      <c r="E53" s="26" t="n">
        <f aca="false">SUM(E40,E34,E28,E22,E16,E10)</f>
        <v>66867.7562164892</v>
      </c>
      <c r="F53" s="26" t="n">
        <f aca="false">SUM(F40,F34,F28,F22,F16,F10)</f>
        <v>77043.6244644383</v>
      </c>
    </row>
    <row r="54" customFormat="false" ht="12.75" hidden="false" customHeight="false" outlineLevel="0" collapsed="false">
      <c r="A54" s="0" t="s">
        <v>288</v>
      </c>
      <c r="B54" s="543" t="n">
        <f aca="false">'Summary Output'!$E$27</f>
        <v>0.109965986394558</v>
      </c>
      <c r="C54" s="544" t="e">
        <f aca="false">([7]!xnpv,B54,C53:F53,$C$4:$F$4)</f>
        <v>#VALUE!</v>
      </c>
    </row>
    <row r="56" customFormat="false" ht="12.75" hidden="false" customHeight="false" outlineLevel="0" collapsed="false">
      <c r="C56" s="5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2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1.28"/>
    <col collapsed="false" customWidth="true" hidden="false" outlineLevel="0" max="2" min="2" style="1" width="3.99"/>
    <col collapsed="false" customWidth="true" hidden="false" outlineLevel="0" max="3" min="3" style="1" width="17.28"/>
    <col collapsed="false" customWidth="true" hidden="false" outlineLevel="0" max="4" min="4" style="1" width="3.56"/>
    <col collapsed="false" customWidth="true" hidden="false" outlineLevel="0" max="5" min="5" style="1" width="13.7"/>
    <col collapsed="false" customWidth="false" hidden="false" outlineLevel="0" max="257" min="6" style="1" width="9.14"/>
  </cols>
  <sheetData>
    <row r="2" customFormat="false" ht="18.75" hidden="false" customHeight="false" outlineLevel="0" collapsed="false">
      <c r="A2" s="4" t="s">
        <v>291</v>
      </c>
    </row>
    <row r="3" customFormat="false" ht="15.75" hidden="false" customHeight="false" outlineLevel="0" collapsed="false">
      <c r="A3" s="547"/>
    </row>
    <row r="4" customFormat="false" ht="12.75" hidden="false" customHeight="false" outlineLevel="0" collapsed="false">
      <c r="A4" s="548" t="s">
        <v>292</v>
      </c>
      <c r="B4" s="174"/>
      <c r="C4" s="548" t="s">
        <v>293</v>
      </c>
      <c r="D4" s="174"/>
      <c r="E4" s="548" t="s">
        <v>294</v>
      </c>
    </row>
    <row r="7" customFormat="false" ht="12.75" hidden="false" customHeight="false" outlineLevel="0" collapsed="false">
      <c r="A7" s="316" t="s">
        <v>65</v>
      </c>
      <c r="C7" s="505" t="n">
        <v>0.125039438479223</v>
      </c>
      <c r="E7" s="505" t="n">
        <v>0.154405541978474</v>
      </c>
      <c r="G7" s="505"/>
      <c r="H7" s="505"/>
      <c r="I7" s="549"/>
    </row>
    <row r="8" customFormat="false" ht="12.75" hidden="false" customHeight="false" outlineLevel="0" collapsed="false">
      <c r="A8" s="316" t="s">
        <v>66</v>
      </c>
      <c r="C8" s="505" t="n">
        <v>0.151183522469934</v>
      </c>
      <c r="E8" s="505" t="n">
        <v>0.15585871243334</v>
      </c>
      <c r="G8" s="505"/>
      <c r="H8" s="505"/>
      <c r="I8" s="549"/>
    </row>
    <row r="9" customFormat="false" ht="12.75" hidden="false" customHeight="false" outlineLevel="0" collapsed="false">
      <c r="A9" s="318" t="s">
        <v>67</v>
      </c>
      <c r="C9" s="550" t="n">
        <v>0.145392174776267</v>
      </c>
      <c r="E9" s="550" t="n">
        <v>0.119755000084494</v>
      </c>
      <c r="G9" s="505"/>
      <c r="H9" s="505"/>
      <c r="I9" s="549"/>
    </row>
    <row r="10" customFormat="false" ht="12.75" hidden="false" customHeight="false" outlineLevel="0" collapsed="false">
      <c r="A10" s="316" t="s">
        <v>295</v>
      </c>
      <c r="C10" s="505" t="n">
        <f aca="false">SUM(C7:C9)</f>
        <v>0.421615135725424</v>
      </c>
      <c r="E10" s="505" t="n">
        <f aca="false">SUM(E7:E9)</f>
        <v>0.430019254496308</v>
      </c>
      <c r="G10" s="505"/>
      <c r="H10" s="505"/>
      <c r="I10" s="549"/>
    </row>
    <row r="11" customFormat="false" ht="12.75" hidden="false" customHeight="false" outlineLevel="0" collapsed="false">
      <c r="A11" s="318"/>
      <c r="C11" s="505"/>
      <c r="E11" s="505"/>
      <c r="G11" s="505"/>
      <c r="H11" s="505"/>
      <c r="I11" s="549"/>
    </row>
    <row r="12" customFormat="false" ht="12.75" hidden="false" customHeight="false" outlineLevel="0" collapsed="false">
      <c r="A12" s="316" t="s">
        <v>68</v>
      </c>
      <c r="C12" s="505" t="n">
        <v>0.170742065516558</v>
      </c>
      <c r="E12" s="505" t="n">
        <v>0.175049689826483</v>
      </c>
      <c r="G12" s="505"/>
      <c r="H12" s="505"/>
      <c r="I12" s="549"/>
    </row>
    <row r="13" customFormat="false" ht="12.75" hidden="false" customHeight="false" outlineLevel="0" collapsed="false">
      <c r="A13" s="316" t="s">
        <v>69</v>
      </c>
      <c r="C13" s="505" t="n">
        <v>0.15618480469936</v>
      </c>
      <c r="E13" s="505" t="n">
        <v>0.17174199460296</v>
      </c>
    </row>
    <row r="14" customFormat="false" ht="12.75" hidden="false" customHeight="false" outlineLevel="0" collapsed="false">
      <c r="A14" s="318" t="s">
        <v>70</v>
      </c>
      <c r="C14" s="550" t="n">
        <v>0.251457994058658</v>
      </c>
      <c r="E14" s="550" t="n">
        <v>0.22318906107425</v>
      </c>
    </row>
    <row r="15" customFormat="false" ht="12.75" hidden="false" customHeight="false" outlineLevel="0" collapsed="false">
      <c r="A15" s="316" t="s">
        <v>295</v>
      </c>
      <c r="C15" s="505" t="n">
        <f aca="false">SUM(C12:C14)</f>
        <v>0.578384864274576</v>
      </c>
      <c r="E15" s="505" t="n">
        <f aca="false">SUM(E12:E14)</f>
        <v>0.569980745503692</v>
      </c>
    </row>
    <row r="16" customFormat="false" ht="12.75" hidden="false" customHeight="false" outlineLevel="0" collapsed="false">
      <c r="A16" s="318"/>
      <c r="C16" s="551"/>
      <c r="E16" s="551"/>
    </row>
    <row r="17" customFormat="false" ht="13.5" hidden="false" customHeight="false" outlineLevel="0" collapsed="false">
      <c r="A17" s="552" t="s">
        <v>19</v>
      </c>
      <c r="B17" s="553"/>
      <c r="C17" s="554" t="n">
        <f aca="false">SUM(C10,C15)</f>
        <v>1</v>
      </c>
      <c r="D17" s="553"/>
      <c r="E17" s="554" t="n">
        <f aca="false">E15+E10</f>
        <v>1</v>
      </c>
    </row>
    <row r="18" customFormat="false" ht="13.5" hidden="false" customHeight="false" outlineLevel="0" collapsed="false">
      <c r="B18" s="5"/>
    </row>
    <row r="19" customFormat="false" ht="12.75" hidden="false" customHeight="false" outlineLevel="0" collapsed="false">
      <c r="B19" s="5"/>
      <c r="C19" s="5"/>
      <c r="D19" s="5"/>
    </row>
    <row r="20" customFormat="false" ht="12.75" hidden="false" customHeight="false" outlineLevel="0" collapsed="false">
      <c r="B20" s="555"/>
      <c r="C20" s="556"/>
    </row>
    <row r="25" customFormat="false" ht="12.75" hidden="false" customHeight="false" outlineLevel="0" collapsed="false">
      <c r="A25" s="318" t="s">
        <v>296</v>
      </c>
    </row>
    <row r="26" customFormat="false" ht="12.75" hidden="false" customHeight="false" outlineLevel="0" collapsed="false">
      <c r="A26" s="1" t="s">
        <v>297</v>
      </c>
    </row>
    <row r="27" customFormat="false" ht="12.75" hidden="false" customHeight="false" outlineLevel="0" collapsed="false">
      <c r="A27" s="1" t="s">
        <v>298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G6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6.28"/>
    <col collapsed="false" customWidth="true" hidden="false" outlineLevel="0" max="5" min="3" style="0" width="13.7"/>
    <col collapsed="false" customWidth="true" hidden="false" outlineLevel="0" max="6" min="6" style="0" width="5.13"/>
    <col collapsed="false" customWidth="true" hidden="false" outlineLevel="0" max="9" min="7" style="0" width="13.7"/>
    <col collapsed="false" customWidth="true" hidden="false" outlineLevel="0" max="10" min="10" style="0" width="4.56"/>
    <col collapsed="false" customWidth="true" hidden="false" outlineLevel="0" max="11" min="11" style="0" width="13.7"/>
    <col collapsed="false" customWidth="true" hidden="false" outlineLevel="0" max="12" min="12" style="0" width="4.7"/>
    <col collapsed="false" customWidth="true" hidden="false" outlineLevel="0" max="16" min="16" style="0" width="22.99"/>
  </cols>
  <sheetData>
    <row r="2" customFormat="false" ht="18.75" hidden="false" customHeight="false" outlineLevel="0" collapsed="false">
      <c r="A2" s="4" t="s">
        <v>61</v>
      </c>
    </row>
    <row r="4" customFormat="false" ht="13.5" hidden="false" customHeight="false" outlineLevel="0" collapsed="false"/>
    <row r="5" customFormat="false" ht="15.75" hidden="false" customHeight="false" outlineLevel="0" collapsed="false">
      <c r="A5" s="84" t="s">
        <v>62</v>
      </c>
      <c r="B5" s="85"/>
      <c r="C5" s="115" t="s">
        <v>63</v>
      </c>
      <c r="D5" s="115"/>
      <c r="E5" s="115"/>
      <c r="F5" s="9"/>
      <c r="G5" s="115" t="s">
        <v>64</v>
      </c>
      <c r="H5" s="115"/>
      <c r="I5" s="115"/>
      <c r="J5" s="86"/>
      <c r="K5" s="116"/>
      <c r="L5" s="39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</row>
    <row r="6" customFormat="false" ht="15.75" hidden="false" customHeight="false" outlineLevel="0" collapsed="false">
      <c r="A6" s="37"/>
      <c r="B6" s="15"/>
      <c r="C6" s="15"/>
      <c r="D6" s="15"/>
      <c r="E6" s="15"/>
      <c r="F6" s="33"/>
      <c r="G6" s="15"/>
      <c r="H6" s="15"/>
      <c r="I6" s="15"/>
      <c r="J6" s="118"/>
      <c r="K6" s="104"/>
      <c r="L6" s="39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</row>
    <row r="7" customFormat="false" ht="15.75" hidden="false" customHeight="false" outlineLevel="0" collapsed="false">
      <c r="A7" s="37"/>
      <c r="B7" s="15"/>
      <c r="C7" s="52" t="s">
        <v>65</v>
      </c>
      <c r="D7" s="52" t="s">
        <v>66</v>
      </c>
      <c r="E7" s="52" t="s">
        <v>67</v>
      </c>
      <c r="F7" s="33"/>
      <c r="G7" s="52" t="s">
        <v>68</v>
      </c>
      <c r="H7" s="52" t="s">
        <v>69</v>
      </c>
      <c r="I7" s="52" t="s">
        <v>70</v>
      </c>
      <c r="J7" s="119"/>
      <c r="K7" s="120" t="s">
        <v>11</v>
      </c>
      <c r="L7" s="39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</row>
    <row r="8" customFormat="false" ht="15.75" hidden="false" customHeight="false" outlineLevel="0" collapsed="false">
      <c r="A8" s="37" t="s">
        <v>71</v>
      </c>
      <c r="B8" s="15"/>
      <c r="C8" s="121" t="n">
        <v>4</v>
      </c>
      <c r="D8" s="121" t="n">
        <v>6</v>
      </c>
      <c r="E8" s="121" t="n">
        <v>6</v>
      </c>
      <c r="F8" s="122"/>
      <c r="G8" s="121" t="n">
        <v>3</v>
      </c>
      <c r="H8" s="121" t="n">
        <v>4</v>
      </c>
      <c r="I8" s="121" t="n">
        <v>8</v>
      </c>
      <c r="J8" s="93"/>
      <c r="K8" s="123" t="n">
        <f aca="false">SUM(C8:I8)</f>
        <v>31</v>
      </c>
      <c r="L8" s="39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</row>
    <row r="9" customFormat="false" ht="15.75" hidden="false" customHeight="false" outlineLevel="0" collapsed="false">
      <c r="A9" s="37" t="s">
        <v>72</v>
      </c>
      <c r="B9" s="15"/>
      <c r="C9" s="121" t="n">
        <v>458</v>
      </c>
      <c r="D9" s="121" t="n">
        <v>466</v>
      </c>
      <c r="E9" s="121" t="n">
        <v>371</v>
      </c>
      <c r="F9" s="63"/>
      <c r="G9" s="121" t="n">
        <v>510</v>
      </c>
      <c r="H9" s="121" t="n">
        <v>470</v>
      </c>
      <c r="I9" s="121" t="n">
        <v>608</v>
      </c>
      <c r="J9" s="124"/>
      <c r="K9" s="123" t="n">
        <f aca="false">SUM(C9:I9)</f>
        <v>2883</v>
      </c>
      <c r="L9" s="39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</row>
    <row r="10" customFormat="false" ht="15.75" hidden="false" customHeight="false" outlineLevel="0" collapsed="false">
      <c r="A10" s="37" t="s">
        <v>73</v>
      </c>
      <c r="B10" s="15"/>
      <c r="C10" s="121" t="n">
        <v>11406</v>
      </c>
      <c r="D10" s="121" t="n">
        <v>12064</v>
      </c>
      <c r="E10" s="121" t="n">
        <v>12500</v>
      </c>
      <c r="F10" s="125"/>
      <c r="G10" s="121" t="n">
        <v>10592</v>
      </c>
      <c r="H10" s="121" t="n">
        <v>11734</v>
      </c>
      <c r="I10" s="121" t="n">
        <v>11973</v>
      </c>
      <c r="J10" s="93"/>
      <c r="K10" s="123" t="n">
        <f aca="false">SUMPRODUCT(C10:I10,C9:I9)/K9</f>
        <v>11682.1907734998</v>
      </c>
      <c r="L10" s="39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</row>
    <row r="11" customFormat="false" ht="16.5" hidden="false" customHeight="false" outlineLevel="0" collapsed="false">
      <c r="A11" s="112" t="s">
        <v>74</v>
      </c>
      <c r="B11" s="126"/>
      <c r="C11" s="127" t="n">
        <v>75</v>
      </c>
      <c r="D11" s="127" t="n">
        <v>75</v>
      </c>
      <c r="E11" s="127" t="n">
        <v>75</v>
      </c>
      <c r="F11" s="128"/>
      <c r="G11" s="127" t="n">
        <v>75</v>
      </c>
      <c r="H11" s="127" t="n">
        <v>75</v>
      </c>
      <c r="I11" s="127" t="n">
        <v>75</v>
      </c>
      <c r="J11" s="126"/>
      <c r="K11" s="129" t="n">
        <f aca="false">SUM(C11:I11)</f>
        <v>450</v>
      </c>
      <c r="L11" s="33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</row>
    <row r="12" customFormat="false" ht="12.75" hidden="false" customHeight="false" outlineLevel="0" collapsed="false">
      <c r="L12" s="39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</row>
    <row r="13" customFormat="false" ht="13.5" hidden="false" customHeight="false" outlineLevel="0" collapsed="false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9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</row>
    <row r="14" customFormat="false" ht="15.75" hidden="false" customHeight="false" outlineLevel="0" collapsed="false">
      <c r="A14" s="84" t="s">
        <v>75</v>
      </c>
      <c r="B14" s="85"/>
      <c r="C14" s="87"/>
      <c r="D14" s="87"/>
      <c r="E14" s="87"/>
      <c r="F14" s="9"/>
      <c r="G14" s="87"/>
      <c r="H14" s="87"/>
      <c r="I14" s="87"/>
      <c r="J14" s="85"/>
      <c r="K14" s="130"/>
      <c r="L14" s="39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</row>
    <row r="15" customFormat="false" ht="12.75" hidden="false" customHeight="false" outlineLevel="0" collapsed="false">
      <c r="A15" s="35"/>
      <c r="B15" s="33"/>
      <c r="C15" s="33"/>
      <c r="D15" s="33"/>
      <c r="E15" s="33"/>
      <c r="F15" s="33"/>
      <c r="G15" s="33"/>
      <c r="H15" s="33"/>
      <c r="I15" s="33"/>
      <c r="J15" s="131"/>
      <c r="K15" s="132"/>
      <c r="L15" s="33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</row>
    <row r="16" customFormat="false" ht="15.75" hidden="false" customHeight="false" outlineLevel="0" collapsed="false">
      <c r="A16" s="37" t="s">
        <v>76</v>
      </c>
      <c r="B16" s="15"/>
      <c r="C16" s="133" t="n">
        <v>4</v>
      </c>
      <c r="D16" s="134" t="n">
        <f aca="false">$C$16</f>
        <v>4</v>
      </c>
      <c r="E16" s="134" t="n">
        <f aca="false">$C$16</f>
        <v>4</v>
      </c>
      <c r="F16" s="135"/>
      <c r="G16" s="134" t="n">
        <f aca="false">$C$16</f>
        <v>4</v>
      </c>
      <c r="H16" s="134" t="n">
        <f aca="false">$C$16</f>
        <v>4</v>
      </c>
      <c r="I16" s="134" t="n">
        <f aca="false">$C$16</f>
        <v>4</v>
      </c>
      <c r="J16" s="136"/>
      <c r="K16" s="137"/>
      <c r="L16" s="33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</row>
    <row r="17" customFormat="false" ht="15.75" hidden="false" customHeight="false" outlineLevel="0" collapsed="false">
      <c r="A17" s="37" t="s">
        <v>77</v>
      </c>
      <c r="B17" s="33"/>
      <c r="C17" s="138" t="n">
        <f aca="false">C23</f>
        <v>1.5</v>
      </c>
      <c r="D17" s="138" t="n">
        <f aca="false">D23</f>
        <v>1</v>
      </c>
      <c r="E17" s="138" t="n">
        <f aca="false">E23</f>
        <v>1</v>
      </c>
      <c r="F17" s="139"/>
      <c r="G17" s="138" t="n">
        <f aca="false">G23</f>
        <v>1.5</v>
      </c>
      <c r="H17" s="138" t="n">
        <f aca="false">H23</f>
        <v>3</v>
      </c>
      <c r="I17" s="138" t="n">
        <f aca="false">I23</f>
        <v>2</v>
      </c>
      <c r="J17" s="33"/>
      <c r="K17" s="36"/>
      <c r="L17" s="33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</row>
    <row r="18" customFormat="false" ht="15.75" hidden="false" customHeight="false" outlineLevel="0" collapsed="false">
      <c r="A18" s="37" t="s">
        <v>78</v>
      </c>
      <c r="B18" s="117"/>
      <c r="C18" s="93" t="n">
        <f aca="false">C24</f>
        <v>1500</v>
      </c>
      <c r="D18" s="93" t="n">
        <f aca="false">D24</f>
        <v>1000</v>
      </c>
      <c r="E18" s="93" t="n">
        <f aca="false">E24</f>
        <v>1000</v>
      </c>
      <c r="F18" s="140"/>
      <c r="G18" s="93" t="n">
        <f aca="false">G24</f>
        <v>1500</v>
      </c>
      <c r="H18" s="93" t="n">
        <f aca="false">H24</f>
        <v>1500</v>
      </c>
      <c r="I18" s="93" t="n">
        <f aca="false">I24</f>
        <v>1000</v>
      </c>
      <c r="J18" s="117"/>
      <c r="K18" s="123"/>
      <c r="L18" s="141"/>
      <c r="M18" s="117"/>
      <c r="N18" s="117"/>
      <c r="O18" s="117"/>
      <c r="P18" s="142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</row>
    <row r="19" customFormat="false" ht="16.5" hidden="false" customHeight="false" outlineLevel="0" collapsed="false">
      <c r="A19" s="112" t="s">
        <v>79</v>
      </c>
      <c r="B19" s="126"/>
      <c r="C19" s="143" t="n">
        <v>624921.707873049</v>
      </c>
      <c r="D19" s="143" t="n">
        <v>544139.671750663</v>
      </c>
      <c r="E19" s="143" t="n">
        <v>410269.84</v>
      </c>
      <c r="F19" s="144"/>
      <c r="G19" s="143" t="n">
        <v>532991.61978559</v>
      </c>
      <c r="H19" s="143" t="n">
        <v>461312.721856219</v>
      </c>
      <c r="I19" s="143" t="n">
        <v>2002000</v>
      </c>
      <c r="J19" s="82"/>
      <c r="K19" s="145"/>
      <c r="L19" s="39"/>
      <c r="M19" s="117"/>
      <c r="N19" s="117"/>
      <c r="O19" s="117"/>
      <c r="P19" s="125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</row>
    <row r="20" customFormat="false" ht="15.75" hidden="false" customHeight="false" outlineLevel="0" collapsed="false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31"/>
      <c r="M20" s="117"/>
      <c r="N20" s="117"/>
      <c r="O20" s="117"/>
      <c r="P20" s="125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</row>
    <row r="21" customFormat="false" ht="16.5" hidden="false" customHeight="false" outlineLevel="0" collapsed="false">
      <c r="L21" s="131"/>
      <c r="M21" s="117"/>
      <c r="N21" s="117"/>
      <c r="O21" s="117"/>
      <c r="P21" s="125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</row>
    <row r="22" customFormat="false" ht="15.75" hidden="false" customHeight="false" outlineLevel="0" collapsed="false">
      <c r="A22" s="7" t="s">
        <v>80</v>
      </c>
      <c r="B22" s="87"/>
      <c r="C22" s="146"/>
      <c r="D22" s="146"/>
      <c r="E22" s="146"/>
      <c r="F22" s="147"/>
      <c r="G22" s="146"/>
      <c r="H22" s="146"/>
      <c r="I22" s="148"/>
      <c r="J22" s="149"/>
      <c r="K22" s="150"/>
      <c r="L22" s="131"/>
      <c r="M22" s="117"/>
      <c r="N22" s="117"/>
      <c r="O22" s="117"/>
      <c r="P22" s="125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</row>
    <row r="23" customFormat="false" ht="15.75" hidden="false" customHeight="false" outlineLevel="0" collapsed="false">
      <c r="A23" s="151" t="s">
        <v>81</v>
      </c>
      <c r="B23" s="15"/>
      <c r="C23" s="152" t="n">
        <v>1.5</v>
      </c>
      <c r="D23" s="152" t="n">
        <v>1</v>
      </c>
      <c r="E23" s="152" t="n">
        <v>1</v>
      </c>
      <c r="F23" s="139"/>
      <c r="G23" s="152" t="n">
        <v>1.5</v>
      </c>
      <c r="H23" s="152" t="n">
        <v>3</v>
      </c>
      <c r="I23" s="152" t="n">
        <v>2</v>
      </c>
      <c r="J23" s="153"/>
      <c r="K23" s="154"/>
      <c r="L23" s="131"/>
      <c r="M23" s="117"/>
      <c r="N23" s="117"/>
      <c r="O23" s="117"/>
      <c r="P23" s="155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</row>
    <row r="24" customFormat="false" ht="15.75" hidden="false" customHeight="false" outlineLevel="0" collapsed="false">
      <c r="A24" s="37" t="s">
        <v>82</v>
      </c>
      <c r="B24" s="117"/>
      <c r="C24" s="121" t="n">
        <v>1500</v>
      </c>
      <c r="D24" s="121" t="n">
        <v>1000</v>
      </c>
      <c r="E24" s="121" t="n">
        <v>1000</v>
      </c>
      <c r="F24" s="117"/>
      <c r="G24" s="121" t="n">
        <v>1500</v>
      </c>
      <c r="H24" s="121" t="n">
        <v>1500</v>
      </c>
      <c r="I24" s="121" t="n">
        <v>1000</v>
      </c>
      <c r="J24" s="156"/>
      <c r="K24" s="157"/>
      <c r="L24" s="131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</row>
    <row r="25" customFormat="false" ht="15.75" hidden="false" customHeight="false" outlineLevel="0" collapsed="false">
      <c r="A25" s="37" t="s">
        <v>83</v>
      </c>
      <c r="B25" s="15"/>
      <c r="C25" s="74" t="n">
        <v>0.03</v>
      </c>
      <c r="D25" s="156" t="n">
        <f aca="false">$C$25</f>
        <v>0.03</v>
      </c>
      <c r="E25" s="156" t="n">
        <f aca="false">$C$25</f>
        <v>0.03</v>
      </c>
      <c r="F25" s="158"/>
      <c r="G25" s="156" t="n">
        <f aca="false">$C$25</f>
        <v>0.03</v>
      </c>
      <c r="H25" s="156" t="n">
        <f aca="false">$C$25</f>
        <v>0.03</v>
      </c>
      <c r="I25" s="156" t="n">
        <f aca="false">$C$25</f>
        <v>0.03</v>
      </c>
      <c r="J25" s="96"/>
      <c r="K25" s="159"/>
      <c r="L25" s="39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</row>
    <row r="26" customFormat="false" ht="15.75" hidden="false" customHeight="false" outlineLevel="0" collapsed="false">
      <c r="A26" s="37"/>
      <c r="B26" s="15"/>
      <c r="C26" s="97"/>
      <c r="D26" s="97"/>
      <c r="E26" s="97"/>
      <c r="F26" s="97"/>
      <c r="G26" s="97"/>
      <c r="H26" s="97"/>
      <c r="I26" s="97"/>
      <c r="J26" s="160"/>
      <c r="K26" s="161"/>
      <c r="L26" s="131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</row>
    <row r="27" customFormat="false" ht="15.75" hidden="false" customHeight="false" outlineLevel="0" collapsed="false">
      <c r="A27" s="55" t="s">
        <v>84</v>
      </c>
      <c r="B27" s="15"/>
      <c r="C27" s="162"/>
      <c r="D27" s="162"/>
      <c r="E27" s="162"/>
      <c r="F27" s="97"/>
      <c r="G27" s="162"/>
      <c r="H27" s="162"/>
      <c r="I27" s="162"/>
      <c r="J27" s="160"/>
      <c r="K27" s="161"/>
      <c r="L27" s="131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</row>
    <row r="28" customFormat="false" ht="15.75" hidden="false" customHeight="false" outlineLevel="0" collapsed="false">
      <c r="A28" s="37" t="s">
        <v>85</v>
      </c>
      <c r="B28" s="33"/>
      <c r="C28" s="163" t="n">
        <v>1563.63147</v>
      </c>
      <c r="D28" s="163" t="n">
        <v>1721.30196</v>
      </c>
      <c r="E28" s="163" t="n">
        <v>1878.06659</v>
      </c>
      <c r="F28" s="124"/>
      <c r="G28" s="163" t="n">
        <v>1242.48171428571</v>
      </c>
      <c r="H28" s="163" t="n">
        <v>1515.79028571429</v>
      </c>
      <c r="I28" s="163" t="n">
        <v>1448.54057142857</v>
      </c>
      <c r="J28" s="160"/>
      <c r="K28" s="161"/>
      <c r="L28" s="131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</row>
    <row r="29" customFormat="false" ht="15.75" hidden="false" customHeight="false" outlineLevel="0" collapsed="false">
      <c r="A29" s="37" t="s">
        <v>86</v>
      </c>
      <c r="B29" s="33"/>
      <c r="C29" s="124" t="n">
        <f aca="false">C23*C19/1000</f>
        <v>937.382561809574</v>
      </c>
      <c r="D29" s="124" t="n">
        <f aca="false">D23*D19/1000</f>
        <v>544.139671750663</v>
      </c>
      <c r="E29" s="124" t="n">
        <f aca="false">E23*E19/1000</f>
        <v>410.26984</v>
      </c>
      <c r="F29" s="124"/>
      <c r="G29" s="124" t="n">
        <f aca="false">G23*G19/1000</f>
        <v>799.487429678385</v>
      </c>
      <c r="H29" s="124" t="n">
        <f aca="false">H23*H19/1000</f>
        <v>1383.93816556866</v>
      </c>
      <c r="I29" s="124" t="n">
        <f aca="false">I23*I19/1000</f>
        <v>4004</v>
      </c>
      <c r="J29" s="160"/>
      <c r="K29" s="161"/>
      <c r="L29" s="131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</row>
    <row r="30" customFormat="false" ht="15.75" hidden="false" customHeight="false" outlineLevel="0" collapsed="false">
      <c r="A30" s="37" t="s">
        <v>87</v>
      </c>
      <c r="B30" s="117"/>
      <c r="C30" s="124" t="n">
        <f aca="false">C24*C11*C8/1000</f>
        <v>450</v>
      </c>
      <c r="D30" s="124" t="n">
        <f aca="false">D24*D11*D8/1000</f>
        <v>450</v>
      </c>
      <c r="E30" s="124" t="n">
        <f aca="false">E24*E11*E8/1000</f>
        <v>450</v>
      </c>
      <c r="F30" s="117"/>
      <c r="G30" s="124" t="n">
        <f aca="false">G24*G11*G8/1000</f>
        <v>337.5</v>
      </c>
      <c r="H30" s="124" t="n">
        <f aca="false">H24*H11*H8/1000</f>
        <v>450</v>
      </c>
      <c r="I30" s="124" t="n">
        <f aca="false">I24*I11*I8/1000</f>
        <v>600</v>
      </c>
      <c r="J30" s="117"/>
      <c r="K30" s="164"/>
      <c r="L30" s="33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</row>
    <row r="31" customFormat="false" ht="15.75" hidden="false" customHeight="false" outlineLevel="0" collapsed="false">
      <c r="A31" s="37" t="s">
        <v>88</v>
      </c>
      <c r="B31" s="33"/>
      <c r="C31" s="163" t="n">
        <v>0</v>
      </c>
      <c r="D31" s="163" t="n">
        <v>0</v>
      </c>
      <c r="E31" s="163" t="n">
        <v>0</v>
      </c>
      <c r="F31" s="124"/>
      <c r="G31" s="163" t="n">
        <v>0</v>
      </c>
      <c r="H31" s="163" t="n">
        <v>0</v>
      </c>
      <c r="I31" s="163" t="n">
        <v>0</v>
      </c>
      <c r="J31" s="160"/>
      <c r="K31" s="161"/>
      <c r="L31" s="131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</row>
    <row r="32" customFormat="false" ht="15.75" hidden="false" customHeight="false" outlineLevel="0" collapsed="false">
      <c r="A32" s="37" t="s">
        <v>89</v>
      </c>
      <c r="B32" s="33"/>
      <c r="C32" s="163" t="n">
        <v>431.785166666667</v>
      </c>
      <c r="D32" s="163" t="n">
        <v>410.930666666667</v>
      </c>
      <c r="E32" s="163" t="n">
        <v>362.672166666667</v>
      </c>
      <c r="F32" s="124"/>
      <c r="G32" s="163" t="n">
        <v>322.251142857143</v>
      </c>
      <c r="H32" s="163" t="n">
        <v>306.267714285714</v>
      </c>
      <c r="I32" s="163" t="n">
        <v>400.647142857143</v>
      </c>
      <c r="J32" s="160"/>
      <c r="K32" s="161"/>
      <c r="L32" s="131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</row>
    <row r="33" customFormat="false" ht="16.5" hidden="false" customHeight="false" outlineLevel="0" collapsed="false">
      <c r="A33" s="112" t="s">
        <v>90</v>
      </c>
      <c r="B33" s="82"/>
      <c r="C33" s="165" t="n">
        <f aca="false">-Brownsville!B57</f>
        <v>250</v>
      </c>
      <c r="D33" s="165" t="n">
        <f aca="false">-Caledonia!B57</f>
        <v>591.2</v>
      </c>
      <c r="E33" s="165" t="n">
        <f aca="false">-'New Albany'!B57</f>
        <v>488.8</v>
      </c>
      <c r="F33" s="165"/>
      <c r="G33" s="165" t="n">
        <f aca="false">-Gleason!B57</f>
        <v>92.2251014</v>
      </c>
      <c r="H33" s="165" t="n">
        <f aca="false">-Wheatland!B57</f>
        <v>203.273</v>
      </c>
      <c r="I33" s="165" t="n">
        <f aca="false">-Wilton!B57</f>
        <v>333.7</v>
      </c>
      <c r="J33" s="82"/>
      <c r="K33" s="83"/>
      <c r="L33" s="131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</row>
    <row r="34" customFormat="false" ht="12.75" hidden="false" customHeight="false" outlineLevel="0" collapsed="false">
      <c r="L34" s="131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</row>
    <row r="35" customFormat="false" ht="13.5" hidden="false" customHeight="false" outlineLevel="0" collapsed="false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131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</row>
    <row r="36" customFormat="false" ht="15.75" hidden="false" customHeight="false" outlineLevel="0" collapsed="false">
      <c r="A36" s="84" t="s">
        <v>91</v>
      </c>
      <c r="B36" s="85"/>
      <c r="C36" s="148"/>
      <c r="D36" s="148"/>
      <c r="E36" s="148"/>
      <c r="F36" s="147"/>
      <c r="G36" s="148"/>
      <c r="H36" s="148"/>
      <c r="I36" s="148"/>
      <c r="J36" s="148"/>
      <c r="K36" s="166"/>
      <c r="L36" s="131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</row>
    <row r="37" customFormat="false" ht="15.75" hidden="false" customHeight="false" outlineLevel="0" collapsed="false">
      <c r="A37" s="37"/>
      <c r="B37" s="15"/>
      <c r="C37" s="122"/>
      <c r="D37" s="122"/>
      <c r="E37" s="122"/>
      <c r="F37" s="97"/>
      <c r="G37" s="122"/>
      <c r="H37" s="122"/>
      <c r="I37" s="122"/>
      <c r="J37" s="122"/>
      <c r="K37" s="167"/>
      <c r="L37" s="131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</row>
    <row r="38" customFormat="false" ht="15.75" hidden="false" customHeight="false" outlineLevel="0" collapsed="false">
      <c r="A38" s="37" t="s">
        <v>92</v>
      </c>
      <c r="B38" s="15"/>
      <c r="C38" s="74" t="n">
        <v>0.35</v>
      </c>
      <c r="D38" s="74" t="n">
        <v>0.35</v>
      </c>
      <c r="E38" s="74" t="n">
        <v>0.35</v>
      </c>
      <c r="F38" s="97"/>
      <c r="G38" s="74" t="n">
        <v>0.35</v>
      </c>
      <c r="H38" s="74" t="n">
        <v>0.35</v>
      </c>
      <c r="I38" s="74" t="n">
        <v>0.35</v>
      </c>
      <c r="J38" s="156"/>
      <c r="K38" s="157" t="n">
        <v>0.35</v>
      </c>
      <c r="L38" s="131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</row>
    <row r="39" customFormat="false" ht="15.75" hidden="false" customHeight="false" outlineLevel="0" collapsed="false">
      <c r="A39" s="37" t="s">
        <v>93</v>
      </c>
      <c r="B39" s="15"/>
      <c r="C39" s="168" t="n">
        <v>0.06</v>
      </c>
      <c r="D39" s="168" t="n">
        <v>0.05</v>
      </c>
      <c r="E39" s="168" t="n">
        <v>0.05</v>
      </c>
      <c r="F39" s="97"/>
      <c r="G39" s="168" t="n">
        <v>0.06</v>
      </c>
      <c r="H39" s="168" t="n">
        <v>0.045</v>
      </c>
      <c r="I39" s="168" t="n">
        <v>0.0718</v>
      </c>
      <c r="J39" s="96"/>
      <c r="K39" s="159"/>
      <c r="L39" s="131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</row>
    <row r="40" customFormat="false" ht="15.75" hidden="false" customHeight="false" outlineLevel="0" collapsed="false">
      <c r="A40" s="37" t="s">
        <v>94</v>
      </c>
      <c r="B40" s="117"/>
      <c r="C40" s="168" t="s">
        <v>95</v>
      </c>
      <c r="D40" s="168" t="s">
        <v>95</v>
      </c>
      <c r="E40" s="168" t="s">
        <v>95</v>
      </c>
      <c r="F40" s="97"/>
      <c r="G40" s="168" t="s">
        <v>95</v>
      </c>
      <c r="H40" s="168" t="n">
        <v>0.034</v>
      </c>
      <c r="I40" s="168" t="s">
        <v>95</v>
      </c>
      <c r="J40" s="96"/>
      <c r="K40" s="159"/>
      <c r="L40" s="131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</row>
    <row r="41" customFormat="false" ht="15.75" hidden="false" customHeight="false" outlineLevel="0" collapsed="false">
      <c r="A41" s="37" t="s">
        <v>96</v>
      </c>
      <c r="B41" s="117"/>
      <c r="C41" s="168" t="s">
        <v>95</v>
      </c>
      <c r="D41" s="168" t="s">
        <v>95</v>
      </c>
      <c r="E41" s="168" t="s">
        <v>95</v>
      </c>
      <c r="F41" s="97"/>
      <c r="G41" s="168" t="s">
        <v>95</v>
      </c>
      <c r="H41" s="168" t="n">
        <v>0.012</v>
      </c>
      <c r="I41" s="168" t="s">
        <v>95</v>
      </c>
      <c r="J41" s="153"/>
      <c r="K41" s="154"/>
      <c r="L41" s="131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</row>
    <row r="42" customFormat="false" ht="15.75" hidden="false" customHeight="false" outlineLevel="0" collapsed="false">
      <c r="A42" s="37" t="s">
        <v>97</v>
      </c>
      <c r="B42" s="15"/>
      <c r="C42" s="168" t="n">
        <v>0.0025</v>
      </c>
      <c r="D42" s="168" t="n">
        <v>0.0025</v>
      </c>
      <c r="E42" s="168" t="n">
        <v>0.0025</v>
      </c>
      <c r="F42" s="97"/>
      <c r="G42" s="168" t="n">
        <v>0.0025</v>
      </c>
      <c r="H42" s="168" t="s">
        <v>95</v>
      </c>
      <c r="I42" s="168" t="n">
        <v>0.0015</v>
      </c>
      <c r="J42" s="153"/>
      <c r="K42" s="154"/>
      <c r="L42" s="33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</row>
    <row r="43" customFormat="false" ht="16.5" hidden="false" customHeight="false" outlineLevel="0" collapsed="false">
      <c r="A43" s="112" t="s">
        <v>98</v>
      </c>
      <c r="B43" s="43"/>
      <c r="C43" s="169" t="n">
        <v>0.0025</v>
      </c>
      <c r="D43" s="169" t="n">
        <v>0.0025</v>
      </c>
      <c r="E43" s="169" t="n">
        <v>0.0025</v>
      </c>
      <c r="F43" s="170"/>
      <c r="G43" s="169" t="n">
        <v>0.0025</v>
      </c>
      <c r="H43" s="169" t="s">
        <v>95</v>
      </c>
      <c r="I43" s="169" t="n">
        <v>0.001</v>
      </c>
      <c r="J43" s="82"/>
      <c r="K43" s="83"/>
      <c r="L43" s="131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</row>
    <row r="44" customFormat="false" ht="15.75" hidden="false" customHeight="false" outlineLevel="0" collapsed="false">
      <c r="A44" s="15"/>
      <c r="B44" s="33"/>
      <c r="C44" s="124"/>
      <c r="D44" s="124"/>
      <c r="E44" s="124"/>
      <c r="F44" s="124"/>
      <c r="G44" s="124"/>
      <c r="H44" s="124"/>
      <c r="I44" s="124"/>
      <c r="J44" s="160"/>
      <c r="K44" s="160"/>
      <c r="L44" s="131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</row>
    <row r="45" customFormat="false" ht="15.75" hidden="false" customHeight="false" outlineLevel="0" collapsed="false">
      <c r="A45" s="15"/>
      <c r="B45" s="33"/>
      <c r="C45" s="124"/>
      <c r="D45" s="171"/>
      <c r="E45" s="172"/>
      <c r="F45" s="124"/>
      <c r="G45" s="124"/>
      <c r="H45" s="124"/>
      <c r="I45" s="124"/>
      <c r="J45" s="160"/>
      <c r="K45" s="160"/>
      <c r="L45" s="131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</row>
    <row r="46" customFormat="false" ht="15.75" hidden="false" customHeight="false" outlineLevel="0" collapsed="false">
      <c r="A46" s="173"/>
      <c r="B46" s="174"/>
      <c r="C46" s="175"/>
      <c r="D46" s="124"/>
      <c r="E46" s="124"/>
      <c r="F46" s="124"/>
      <c r="G46" s="124"/>
      <c r="H46" s="124"/>
      <c r="I46" s="124"/>
      <c r="J46" s="33"/>
      <c r="K46" s="33"/>
      <c r="L46" s="131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</row>
    <row r="47" customFormat="false" ht="15.75" hidden="false" customHeight="false" outlineLevel="0" collapsed="false">
      <c r="A47" s="15" t="s">
        <v>99</v>
      </c>
      <c r="B47" s="33"/>
      <c r="C47" s="124"/>
      <c r="D47" s="124"/>
      <c r="E47" s="124"/>
      <c r="F47" s="124"/>
      <c r="G47" s="124"/>
      <c r="H47" s="124"/>
      <c r="I47" s="124"/>
      <c r="J47" s="33"/>
      <c r="K47" s="33"/>
      <c r="L47" s="131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</row>
    <row r="48" customFormat="false" ht="12.75" hidden="false" customHeight="false" outlineLevel="0" collapsed="false">
      <c r="A48" s="33"/>
      <c r="B48" s="33"/>
      <c r="C48" s="160"/>
      <c r="D48" s="160"/>
      <c r="E48" s="160"/>
      <c r="F48" s="160"/>
      <c r="G48" s="160"/>
      <c r="H48" s="160"/>
      <c r="I48" s="160"/>
      <c r="J48" s="160"/>
      <c r="K48" s="160"/>
      <c r="L48" s="131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</row>
    <row r="49" customFormat="false" ht="12.75" hidden="false" customHeight="false" outlineLevel="0" collapsed="false">
      <c r="L49" s="131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</row>
    <row r="50" customFormat="false" ht="12.75" hidden="false" customHeight="false" outlineLevel="0" collapsed="false">
      <c r="A50" s="33"/>
      <c r="B50" s="33"/>
      <c r="C50" s="160"/>
      <c r="D50" s="160"/>
      <c r="E50" s="160"/>
      <c r="F50" s="160"/>
      <c r="G50" s="160"/>
      <c r="H50" s="160"/>
      <c r="I50" s="160"/>
      <c r="J50" s="160"/>
      <c r="K50" s="160"/>
      <c r="L50" s="131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</row>
    <row r="51" customFormat="false" ht="12.75" hidden="false" customHeight="false" outlineLevel="0" collapsed="false">
      <c r="L51" s="131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</row>
    <row r="52" customFormat="false" ht="12.75" hidden="false" customHeight="false" outlineLevel="0" collapsed="false">
      <c r="L52" s="39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</row>
    <row r="53" customFormat="false" ht="12.75" hidden="false" customHeight="false" outlineLevel="0" collapsed="false">
      <c r="L53" s="176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</row>
    <row r="54" customFormat="false" ht="12.75" hidden="false" customHeight="false" outlineLevel="0" collapsed="false">
      <c r="A54" s="177"/>
      <c r="B54" s="33"/>
      <c r="C54" s="160"/>
      <c r="D54" s="160"/>
      <c r="E54" s="160"/>
      <c r="F54" s="160"/>
      <c r="G54" s="160"/>
      <c r="H54" s="160"/>
      <c r="I54" s="160"/>
      <c r="J54" s="160"/>
      <c r="K54" s="160"/>
      <c r="L54" s="176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</row>
    <row r="55" customFormat="false" ht="12.75" hidden="false" customHeight="false" outlineLevel="0" collapsed="false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76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customFormat="false" ht="12.75" hidden="false" customHeight="false" outlineLevel="0" collapsed="false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76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</row>
    <row r="57" customFormat="false" ht="12.75" hidden="false" customHeight="false" outlineLevel="0" collapsed="false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76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</row>
    <row r="58" customFormat="false" ht="12.75" hidden="false" customHeight="false" outlineLevel="0" collapsed="false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76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</row>
    <row r="59" customFormat="false" ht="12.75" hidden="false" customHeight="false" outlineLevel="0" collapsed="false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76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</row>
    <row r="60" customFormat="false" ht="12.75" hidden="false" customHeight="false" outlineLevel="0" collapsed="false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</row>
    <row r="61" customFormat="false" ht="12.75" hidden="false" customHeight="false" outlineLevel="0" collapsed="false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</row>
    <row r="62" customFormat="false" ht="12.75" hidden="false" customHeight="false" outlineLevel="0" collapsed="false"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</row>
    <row r="63" customFormat="false" ht="12.75" hidden="false" customHeight="false" outlineLevel="0" collapsed="false"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</row>
    <row r="64" customFormat="false" ht="12.75" hidden="false" customHeight="false" outlineLevel="0" collapsed="false"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</row>
    <row r="65" customFormat="false" ht="12.75" hidden="false" customHeight="false" outlineLevel="0" collapsed="false"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</row>
    <row r="66" customFormat="false" ht="12.75" hidden="false" customHeight="false" outlineLevel="0" collapsed="false"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</row>
    <row r="67" customFormat="false" ht="12.75" hidden="false" customHeight="false" outlineLevel="0" collapsed="false"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</row>
    <row r="68" customFormat="false" ht="12.75" hidden="false" customHeight="false" outlineLevel="0" collapsed="false"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</row>
    <row r="69" customFormat="false" ht="12.75" hidden="false" customHeight="false" outlineLevel="0" collapsed="false"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</row>
  </sheetData>
  <mergeCells count="2">
    <mergeCell ref="C5:E5"/>
    <mergeCell ref="G5:I5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2"/>
  <sheetViews>
    <sheetView showFormulas="false" showGridLines="true" showRowColHeaders="true" showZeros="true" rightToLeft="false" tabSelected="false" showOutlineSymbols="true" defaultGridColor="true" view="normal" topLeftCell="B8" colorId="64" zoomScale="75" zoomScaleNormal="75" zoomScalePageLayoutView="100" workbookViewId="0">
      <selection pane="topLeft" activeCell="B27" activeCellId="0" sqref="B27"/>
    </sheetView>
  </sheetViews>
  <sheetFormatPr defaultColWidth="9.28125" defaultRowHeight="15.75" customHeight="true" zeroHeight="false" outlineLevelRow="0" outlineLevelCol="0"/>
  <cols>
    <col collapsed="false" customWidth="true" hidden="false" outlineLevel="0" max="1" min="1" style="18" width="6.99"/>
    <col collapsed="false" customWidth="true" hidden="false" outlineLevel="0" max="2" min="2" style="18" width="40.13"/>
    <col collapsed="false" customWidth="true" hidden="false" outlineLevel="0" max="3" min="3" style="18" width="11.13"/>
    <col collapsed="false" customWidth="true" hidden="false" outlineLevel="0" max="6" min="4" style="18" width="9.85"/>
    <col collapsed="false" customWidth="true" hidden="false" outlineLevel="0" max="8" min="7" style="18" width="11.56"/>
    <col collapsed="false" customWidth="true" hidden="false" outlineLevel="0" max="9" min="9" style="18" width="10.28"/>
    <col collapsed="false" customWidth="true" hidden="false" outlineLevel="0" max="23" min="10" style="18" width="9.85"/>
    <col collapsed="false" customWidth="false" hidden="false" outlineLevel="0" max="257" min="24" style="18" width="9.28"/>
  </cols>
  <sheetData>
    <row r="1" customFormat="false" ht="12" hidden="false" customHeight="true" outlineLevel="0" collapsed="false">
      <c r="A1" s="178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</row>
    <row r="2" customFormat="false" ht="18.75" hidden="false" customHeight="false" outlineLevel="0" collapsed="false">
      <c r="A2" s="4" t="s">
        <v>100</v>
      </c>
      <c r="B2" s="180"/>
      <c r="C2" s="181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</row>
    <row r="3" customFormat="false" ht="15.75" hidden="false" customHeight="false" outlineLevel="0" collapsed="false"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</row>
    <row r="4" customFormat="false" ht="15.75" hidden="false" customHeight="false" outlineLevel="0" collapsed="false">
      <c r="D4" s="183" t="n">
        <v>2001</v>
      </c>
      <c r="E4" s="183" t="n">
        <v>2002</v>
      </c>
      <c r="F4" s="183" t="n">
        <v>2003</v>
      </c>
      <c r="G4" s="183" t="n">
        <v>2004</v>
      </c>
      <c r="H4" s="183" t="n">
        <v>2005</v>
      </c>
      <c r="I4" s="183" t="n">
        <v>2006</v>
      </c>
      <c r="J4" s="183" t="n">
        <v>2007</v>
      </c>
      <c r="K4" s="183" t="n">
        <v>2008</v>
      </c>
      <c r="L4" s="183" t="n">
        <v>2009</v>
      </c>
      <c r="M4" s="183" t="n">
        <v>2010</v>
      </c>
      <c r="N4" s="183" t="n">
        <v>2011</v>
      </c>
      <c r="O4" s="183" t="n">
        <v>2012</v>
      </c>
      <c r="P4" s="183" t="n">
        <v>2013</v>
      </c>
      <c r="Q4" s="183" t="n">
        <v>2014</v>
      </c>
      <c r="R4" s="183" t="n">
        <v>2015</v>
      </c>
      <c r="S4" s="183" t="n">
        <v>2016</v>
      </c>
      <c r="T4" s="183" t="n">
        <v>2017</v>
      </c>
      <c r="U4" s="183" t="n">
        <v>2018</v>
      </c>
      <c r="V4" s="183" t="n">
        <v>2019</v>
      </c>
      <c r="W4" s="183" t="n">
        <v>2020</v>
      </c>
    </row>
    <row r="5" customFormat="false" ht="15.75" hidden="false" customHeight="false" outlineLevel="0" collapsed="false"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</row>
    <row r="6" customFormat="false" ht="15.75" hidden="false" customHeight="false" outlineLevel="0" collapsed="false">
      <c r="A6" s="142" t="s">
        <v>101</v>
      </c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</row>
    <row r="7" customFormat="false" ht="15.75" hidden="false" customHeight="false" outlineLevel="0" collapsed="false">
      <c r="A7" s="142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</row>
    <row r="8" customFormat="false" ht="15.75" hidden="false" customHeight="false" outlineLevel="0" collapsed="false">
      <c r="B8" s="18" t="s">
        <v>76</v>
      </c>
      <c r="D8" s="184" t="n">
        <f aca="false">Assumptions!$C$16</f>
        <v>4</v>
      </c>
      <c r="E8" s="184" t="n">
        <f aca="false">Assumptions!$C$16</f>
        <v>4</v>
      </c>
      <c r="F8" s="184" t="n">
        <f aca="false">Assumptions!$C$16</f>
        <v>4</v>
      </c>
      <c r="G8" s="185" t="n">
        <v>0</v>
      </c>
      <c r="H8" s="185" t="n">
        <v>0</v>
      </c>
      <c r="I8" s="185" t="n">
        <v>0</v>
      </c>
      <c r="J8" s="185" t="n">
        <v>0</v>
      </c>
      <c r="K8" s="185" t="n">
        <v>0</v>
      </c>
      <c r="L8" s="185" t="n">
        <v>0</v>
      </c>
      <c r="M8" s="185" t="n">
        <v>0</v>
      </c>
      <c r="N8" s="185" t="n">
        <v>0</v>
      </c>
      <c r="O8" s="185" t="n">
        <v>0</v>
      </c>
      <c r="P8" s="185" t="n">
        <v>0</v>
      </c>
      <c r="Q8" s="185" t="n">
        <v>0</v>
      </c>
      <c r="R8" s="185" t="n">
        <v>0</v>
      </c>
      <c r="S8" s="185" t="n">
        <v>0</v>
      </c>
      <c r="T8" s="185" t="n">
        <v>0</v>
      </c>
      <c r="U8" s="185" t="n">
        <v>0</v>
      </c>
      <c r="V8" s="185" t="n">
        <v>0</v>
      </c>
      <c r="W8" s="185" t="n">
        <v>0</v>
      </c>
    </row>
    <row r="9" customFormat="false" ht="15.75" hidden="false" customHeight="false" outlineLevel="0" collapsed="false">
      <c r="D9" s="183"/>
      <c r="E9" s="183"/>
      <c r="F9" s="183"/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</row>
    <row r="10" customFormat="false" ht="15.75" hidden="false" customHeight="false" outlineLevel="0" collapsed="false">
      <c r="D10" s="183"/>
      <c r="E10" s="183"/>
      <c r="F10" s="183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</row>
    <row r="11" customFormat="false" ht="15.75" hidden="false" customHeight="false" outlineLevel="0" collapsed="false">
      <c r="D11" s="183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</row>
    <row r="12" customFormat="false" ht="15.75" hidden="false" customHeight="false" outlineLevel="0" collapsed="false">
      <c r="A12" s="142" t="s">
        <v>102</v>
      </c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</row>
    <row r="13" customFormat="false" ht="15.75" hidden="false" customHeight="false" outlineLevel="0" collapsed="false">
      <c r="A13" s="142"/>
      <c r="D13" s="183"/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</row>
    <row r="14" customFormat="false" ht="15.75" hidden="false" customHeight="false" outlineLevel="0" collapsed="false">
      <c r="A14" s="186" t="s">
        <v>103</v>
      </c>
      <c r="C14" s="187" t="n">
        <f aca="false">Assumptions!C25</f>
        <v>0.03</v>
      </c>
      <c r="D14" s="15"/>
      <c r="E14" s="15"/>
      <c r="F14" s="188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customFormat="false" ht="15.75" hidden="false" customHeight="false" outlineLevel="0" collapsed="false">
      <c r="A15" s="186"/>
      <c r="C15" s="189"/>
      <c r="D15" s="15"/>
      <c r="E15" s="15"/>
      <c r="F15" s="188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customFormat="false" ht="15.75" hidden="false" customHeight="false" outlineLevel="0" collapsed="false">
      <c r="A16" s="15"/>
      <c r="B16" s="190"/>
      <c r="C16" s="191"/>
      <c r="D16" s="15"/>
      <c r="E16" s="15"/>
      <c r="F16" s="188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customFormat="false" ht="15.75" hidden="false" customHeight="false" outlineLevel="0" collapsed="false">
      <c r="A17" s="142" t="s">
        <v>104</v>
      </c>
      <c r="B17" s="15"/>
      <c r="C17" s="15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</row>
    <row r="18" customFormat="false" ht="15.75" hidden="false" customHeight="false" outlineLevel="0" collapsed="false">
      <c r="A18" s="15" t="s">
        <v>105</v>
      </c>
      <c r="B18" s="15"/>
      <c r="C18" s="15"/>
    </row>
    <row r="19" customFormat="false" ht="15.75" hidden="false" customHeight="false" outlineLevel="0" collapsed="false">
      <c r="A19" s="15"/>
      <c r="B19" s="15"/>
      <c r="C19" s="15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</row>
    <row r="20" customFormat="false" ht="15.75" hidden="false" customHeight="false" outlineLevel="0" collapsed="false">
      <c r="A20" s="193" t="s">
        <v>106</v>
      </c>
      <c r="B20" s="15"/>
      <c r="C20" s="15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</row>
    <row r="21" customFormat="false" ht="15.75" hidden="false" customHeight="false" outlineLevel="0" collapsed="false">
      <c r="A21" s="15"/>
      <c r="B21" s="15" t="s">
        <v>107</v>
      </c>
      <c r="C21" s="194"/>
      <c r="D21" s="195" t="n">
        <v>60.9722991689751</v>
      </c>
      <c r="E21" s="195" t="n">
        <v>62.1317424158014</v>
      </c>
      <c r="F21" s="195" t="n">
        <v>63.3132335214248</v>
      </c>
      <c r="G21" s="195" t="n">
        <v>64.5171917457606</v>
      </c>
      <c r="H21" s="195" t="n">
        <v>65.7440443213296</v>
      </c>
      <c r="I21" s="195" t="n">
        <v>64.6476957619109</v>
      </c>
      <c r="J21" s="195" t="n">
        <v>63.5696299256825</v>
      </c>
      <c r="K21" s="195" t="n">
        <v>62.5095419297088</v>
      </c>
      <c r="L21" s="195" t="n">
        <v>61.4671319752861</v>
      </c>
      <c r="M21" s="195" t="n">
        <v>60.4421052631579</v>
      </c>
      <c r="N21" s="195" t="n">
        <v>59.7920389893765</v>
      </c>
      <c r="O21" s="195" t="n">
        <v>59.1489643013195</v>
      </c>
      <c r="P21" s="195" t="n">
        <v>58.51280600316</v>
      </c>
      <c r="Q21" s="195" t="n">
        <v>57.8834897078165</v>
      </c>
      <c r="R21" s="195" t="n">
        <v>57.2609418282549</v>
      </c>
      <c r="S21" s="195" t="n">
        <v>56.3863179526819</v>
      </c>
      <c r="T21" s="195" t="n">
        <v>55.5250533914914</v>
      </c>
      <c r="U21" s="195" t="n">
        <v>54.6769440897911</v>
      </c>
      <c r="V21" s="195" t="n">
        <v>53.8417891094953</v>
      </c>
      <c r="W21" s="195" t="n">
        <v>53.0193905817175</v>
      </c>
      <c r="X21" s="196"/>
    </row>
    <row r="22" customFormat="false" ht="15.75" hidden="false" customHeight="false" outlineLevel="0" collapsed="false">
      <c r="A22" s="15"/>
      <c r="B22" s="15"/>
      <c r="C22" s="1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6"/>
    </row>
    <row r="23" customFormat="false" ht="15.75" hidden="false" customHeight="false" outlineLevel="0" collapsed="false">
      <c r="A23" s="193" t="s">
        <v>108</v>
      </c>
      <c r="B23" s="15"/>
      <c r="C23" s="1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6"/>
    </row>
    <row r="24" customFormat="false" ht="15.75" hidden="false" customHeight="false" outlineLevel="0" collapsed="false">
      <c r="A24" s="15"/>
      <c r="B24" s="15" t="s">
        <v>109</v>
      </c>
      <c r="C24" s="197"/>
      <c r="D24" s="195" t="n">
        <f aca="false">D21*(1+'Power Price Assumption'!$C$14)^(D4-1998)</f>
        <v>66.6260775540166</v>
      </c>
      <c r="E24" s="195" t="n">
        <f aca="false">E21*(1+'Power Price Assumption'!$C$14)^(E4-1998)</f>
        <v>69.9298234696352</v>
      </c>
      <c r="F24" s="195" t="n">
        <f aca="false">F21*(1+'Power Price Assumption'!$C$14)^(F4-1998)</f>
        <v>73.3973901814894</v>
      </c>
      <c r="G24" s="195" t="n">
        <f aca="false">G21*(1+'Power Price Assumption'!$C$14)^(G4-1998)</f>
        <v>77.0369009696273</v>
      </c>
      <c r="H24" s="195" t="n">
        <f aca="false">H21*(1+'Power Price Assumption'!$C$14)^(H4-1998)</f>
        <v>80.8568819181377</v>
      </c>
      <c r="I24" s="195" t="n">
        <f aca="false">I21*(1+'Power Price Assumption'!$C$14)^(I4-1998)</f>
        <v>81.8937668218377</v>
      </c>
      <c r="J24" s="195" t="n">
        <f aca="false">J21*(1+'Power Price Assumption'!$C$14)^(J4-1998)</f>
        <v>82.9439484329796</v>
      </c>
      <c r="K24" s="195" t="n">
        <f aca="false">K21*(1+'Power Price Assumption'!$C$14)^(K4-1998)</f>
        <v>84.0075972646339</v>
      </c>
      <c r="L24" s="195" t="n">
        <f aca="false">L21*(1+'Power Price Assumption'!$C$14)^(L4-1998)</f>
        <v>85.0848860164807</v>
      </c>
      <c r="M24" s="195" t="n">
        <f aca="false">M21*(1+'Power Price Assumption'!$C$14)^(M4-1998)</f>
        <v>86.1759896028501</v>
      </c>
      <c r="N24" s="195" t="n">
        <f aca="false">N21*(1+'Power Price Assumption'!$C$14)^(N4-1998)</f>
        <v>87.8066250519098</v>
      </c>
      <c r="O24" s="195" t="n">
        <f aca="false">O21*(1+'Power Price Assumption'!$C$14)^(O4-1998)</f>
        <v>89.4681156379976</v>
      </c>
      <c r="P24" s="195" t="n">
        <f aca="false">P21*(1+'Power Price Assumption'!$C$14)^(P4-1998)</f>
        <v>91.1610452068049</v>
      </c>
      <c r="Q24" s="195" t="n">
        <f aca="false">Q21*(1+'Power Price Assumption'!$C$14)^(Q4-1998)</f>
        <v>92.8860086516416</v>
      </c>
      <c r="R24" s="195" t="n">
        <f aca="false">R21*(1+'Power Price Assumption'!$C$14)^(R4-1998)</f>
        <v>94.6436121224815</v>
      </c>
      <c r="S24" s="195" t="n">
        <f aca="false">S21*(1+'Power Price Assumption'!$C$14)^(S4-1998)</f>
        <v>95.9939318842308</v>
      </c>
      <c r="T24" s="195" t="n">
        <f aca="false">T21*(1+'Power Price Assumption'!$C$14)^(T4-1998)</f>
        <v>97.3635172194095</v>
      </c>
      <c r="U24" s="195" t="n">
        <f aca="false">U21*(1+'Power Price Assumption'!$C$14)^(U4-1998)</f>
        <v>98.7526429979633</v>
      </c>
      <c r="V24" s="195" t="n">
        <f aca="false">V21*(1+'Power Price Assumption'!$C$14)^(V4-1998)</f>
        <v>100.161588011522</v>
      </c>
      <c r="W24" s="195" t="n">
        <f aca="false">W21*(1+'Power Price Assumption'!$C$14)^(W4-1998)</f>
        <v>101.59063502935</v>
      </c>
      <c r="X24" s="196"/>
    </row>
    <row r="25" customFormat="false" ht="15.75" hidden="false" customHeight="false" outlineLevel="0" collapsed="false">
      <c r="A25" s="15"/>
      <c r="B25" s="15" t="s">
        <v>110</v>
      </c>
      <c r="C25" s="15"/>
      <c r="D25" s="184" t="n">
        <f aca="false">D24/12</f>
        <v>5.55217312950138</v>
      </c>
      <c r="E25" s="184" t="n">
        <f aca="false">E24/12</f>
        <v>5.82748528913626</v>
      </c>
      <c r="F25" s="184" t="n">
        <f aca="false">F24/12</f>
        <v>6.11644918179079</v>
      </c>
      <c r="G25" s="184" t="n">
        <f aca="false">G24/12</f>
        <v>6.41974174746894</v>
      </c>
      <c r="H25" s="184" t="n">
        <f aca="false">H24/12</f>
        <v>6.73807349317814</v>
      </c>
      <c r="I25" s="184" t="n">
        <f aca="false">I24/12</f>
        <v>6.82448056848648</v>
      </c>
      <c r="J25" s="184" t="n">
        <f aca="false">J24/12</f>
        <v>6.9119957027483</v>
      </c>
      <c r="K25" s="184" t="n">
        <f aca="false">K24/12</f>
        <v>7.00063310538616</v>
      </c>
      <c r="L25" s="184" t="n">
        <f aca="false">L24/12</f>
        <v>7.09040716804006</v>
      </c>
      <c r="M25" s="184" t="n">
        <f aca="false">M24/12</f>
        <v>7.18133246690418</v>
      </c>
      <c r="N25" s="184" t="n">
        <f aca="false">N24/12</f>
        <v>7.31721875432582</v>
      </c>
      <c r="O25" s="184" t="n">
        <f aca="false">O24/12</f>
        <v>7.45567630316647</v>
      </c>
      <c r="P25" s="184" t="n">
        <f aca="false">P24/12</f>
        <v>7.59675376723374</v>
      </c>
      <c r="Q25" s="184" t="n">
        <f aca="false">Q24/12</f>
        <v>7.74050072097014</v>
      </c>
      <c r="R25" s="184" t="n">
        <f aca="false">R24/12</f>
        <v>7.88696767687346</v>
      </c>
      <c r="S25" s="184" t="n">
        <f aca="false">S24/12</f>
        <v>7.9994943236859</v>
      </c>
      <c r="T25" s="184" t="n">
        <f aca="false">T24/12</f>
        <v>8.11362643495079</v>
      </c>
      <c r="U25" s="184" t="n">
        <f aca="false">U24/12</f>
        <v>8.22938691649694</v>
      </c>
      <c r="V25" s="184" t="n">
        <f aca="false">V24/12</f>
        <v>8.34679900096013</v>
      </c>
      <c r="W25" s="184" t="n">
        <f aca="false">W24/12</f>
        <v>8.46588625244584</v>
      </c>
      <c r="X25" s="196"/>
    </row>
    <row r="26" customFormat="false" ht="16.5" hidden="false" customHeight="false" outlineLevel="0" collapsed="false">
      <c r="A26" s="15"/>
      <c r="B26" s="15"/>
      <c r="C26" s="15"/>
      <c r="D26" s="198"/>
      <c r="E26" s="198"/>
      <c r="F26" s="198"/>
      <c r="G26" s="198"/>
      <c r="H26" s="198"/>
      <c r="I26" s="198"/>
      <c r="J26" s="198"/>
      <c r="K26" s="198"/>
      <c r="L26" s="198"/>
      <c r="M26" s="198"/>
      <c r="N26" s="198"/>
      <c r="O26" s="198"/>
      <c r="P26" s="198"/>
      <c r="Q26" s="198"/>
      <c r="R26" s="198"/>
      <c r="S26" s="198"/>
      <c r="T26" s="198"/>
      <c r="U26" s="198"/>
      <c r="V26" s="198"/>
      <c r="W26" s="198"/>
      <c r="X26" s="196"/>
      <c r="Y26" s="181"/>
      <c r="Z26" s="181"/>
      <c r="AA26" s="181"/>
      <c r="AB26" s="181"/>
      <c r="AC26" s="181"/>
    </row>
    <row r="27" customFormat="false" ht="16.5" hidden="false" customHeight="false" outlineLevel="0" collapsed="false">
      <c r="A27" s="199" t="s">
        <v>111</v>
      </c>
      <c r="B27" s="200"/>
      <c r="C27" s="201"/>
      <c r="D27" s="202" t="n">
        <f aca="false">D8</f>
        <v>4</v>
      </c>
      <c r="E27" s="202" t="n">
        <f aca="false">E8</f>
        <v>4</v>
      </c>
      <c r="F27" s="202" t="n">
        <f aca="false">F8</f>
        <v>4</v>
      </c>
      <c r="G27" s="202" t="n">
        <f aca="false">G25</f>
        <v>6.41974174746894</v>
      </c>
      <c r="H27" s="202" t="n">
        <f aca="false">H25</f>
        <v>6.73807349317814</v>
      </c>
      <c r="I27" s="202" t="n">
        <f aca="false">I25</f>
        <v>6.82448056848648</v>
      </c>
      <c r="J27" s="202" t="n">
        <f aca="false">J25</f>
        <v>6.9119957027483</v>
      </c>
      <c r="K27" s="202" t="n">
        <f aca="false">K25</f>
        <v>7.00063310538616</v>
      </c>
      <c r="L27" s="202" t="n">
        <f aca="false">L25</f>
        <v>7.09040716804006</v>
      </c>
      <c r="M27" s="202" t="n">
        <f aca="false">M25</f>
        <v>7.18133246690418</v>
      </c>
      <c r="N27" s="202" t="n">
        <f aca="false">N25</f>
        <v>7.31721875432582</v>
      </c>
      <c r="O27" s="202" t="n">
        <f aca="false">O25</f>
        <v>7.45567630316647</v>
      </c>
      <c r="P27" s="202" t="n">
        <f aca="false">P25</f>
        <v>7.59675376723374</v>
      </c>
      <c r="Q27" s="202" t="n">
        <f aca="false">Q25</f>
        <v>7.74050072097014</v>
      </c>
      <c r="R27" s="202" t="n">
        <f aca="false">R25</f>
        <v>7.88696767687346</v>
      </c>
      <c r="S27" s="202" t="n">
        <f aca="false">S25</f>
        <v>7.9994943236859</v>
      </c>
      <c r="T27" s="202" t="n">
        <f aca="false">T25</f>
        <v>8.11362643495079</v>
      </c>
      <c r="U27" s="202" t="n">
        <f aca="false">U25</f>
        <v>8.22938691649694</v>
      </c>
      <c r="V27" s="202" t="n">
        <f aca="false">V25</f>
        <v>8.34679900096013</v>
      </c>
      <c r="W27" s="203" t="n">
        <f aca="false">W25</f>
        <v>8.46588625244584</v>
      </c>
    </row>
    <row r="28" customFormat="false" ht="15.75" hidden="false" customHeight="false" outlineLevel="0" collapsed="false">
      <c r="A28" s="186"/>
      <c r="B28" s="186"/>
      <c r="C28" s="117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1"/>
      <c r="Y28" s="181"/>
      <c r="Z28" s="181"/>
      <c r="AA28" s="181"/>
      <c r="AB28" s="181"/>
      <c r="AC28" s="181"/>
      <c r="AD28" s="181"/>
      <c r="AE28" s="181"/>
      <c r="AF28" s="181"/>
      <c r="AG28" s="181"/>
      <c r="AH28" s="181"/>
      <c r="AI28" s="181"/>
      <c r="AJ28" s="181"/>
      <c r="AK28" s="181"/>
      <c r="AL28" s="181"/>
      <c r="AM28" s="181"/>
      <c r="AN28" s="181"/>
      <c r="AO28" s="181"/>
      <c r="AP28" s="181"/>
      <c r="AQ28" s="181"/>
      <c r="AR28" s="181"/>
      <c r="AS28" s="181"/>
      <c r="AT28" s="181"/>
      <c r="AU28" s="181"/>
      <c r="AV28" s="181"/>
      <c r="AW28" s="181"/>
      <c r="AX28" s="181"/>
      <c r="AY28" s="181"/>
      <c r="AZ28" s="181"/>
      <c r="BA28" s="181"/>
      <c r="BB28" s="181"/>
      <c r="BC28" s="181"/>
      <c r="BD28" s="181"/>
      <c r="BE28" s="181"/>
      <c r="BF28" s="181"/>
      <c r="BG28" s="181"/>
      <c r="BH28" s="181"/>
      <c r="BI28" s="181"/>
      <c r="BJ28" s="181"/>
      <c r="BK28" s="181"/>
      <c r="BL28" s="181"/>
      <c r="BM28" s="181"/>
      <c r="BN28" s="181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1"/>
      <c r="CP28" s="181"/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81"/>
      <c r="DU28" s="181"/>
      <c r="DV28" s="181"/>
      <c r="DW28" s="181"/>
      <c r="DX28" s="181"/>
      <c r="DY28" s="181"/>
      <c r="DZ28" s="181"/>
      <c r="EA28" s="181"/>
      <c r="EB28" s="181"/>
      <c r="EC28" s="181"/>
      <c r="ED28" s="181"/>
      <c r="EE28" s="181"/>
      <c r="EF28" s="181"/>
      <c r="EG28" s="181"/>
      <c r="EH28" s="181"/>
      <c r="EI28" s="181"/>
      <c r="EJ28" s="181"/>
      <c r="EK28" s="181"/>
      <c r="EL28" s="181"/>
      <c r="EM28" s="181"/>
      <c r="EN28" s="181"/>
      <c r="EO28" s="181"/>
      <c r="EP28" s="181"/>
      <c r="EQ28" s="181"/>
      <c r="ER28" s="181"/>
      <c r="ES28" s="181"/>
      <c r="ET28" s="181"/>
      <c r="EU28" s="181"/>
      <c r="EV28" s="181"/>
      <c r="EW28" s="181"/>
      <c r="EX28" s="181"/>
      <c r="EY28" s="181"/>
      <c r="EZ28" s="181"/>
      <c r="FA28" s="181"/>
      <c r="FB28" s="181"/>
      <c r="FC28" s="181"/>
      <c r="FD28" s="181"/>
      <c r="FE28" s="181"/>
      <c r="FF28" s="181"/>
      <c r="FG28" s="181"/>
      <c r="FH28" s="181"/>
      <c r="FI28" s="181"/>
      <c r="FJ28" s="181"/>
      <c r="FK28" s="181"/>
      <c r="FL28" s="181"/>
      <c r="FM28" s="181"/>
      <c r="FN28" s="181"/>
      <c r="FO28" s="181"/>
      <c r="FP28" s="181"/>
      <c r="FQ28" s="181"/>
      <c r="FR28" s="181"/>
      <c r="FS28" s="181"/>
      <c r="FT28" s="181"/>
      <c r="FU28" s="181"/>
      <c r="FV28" s="181"/>
      <c r="FW28" s="181"/>
      <c r="FX28" s="181"/>
      <c r="FY28" s="181"/>
      <c r="FZ28" s="181"/>
      <c r="GA28" s="181"/>
      <c r="GB28" s="181"/>
      <c r="GC28" s="181"/>
      <c r="GD28" s="181"/>
      <c r="GE28" s="181"/>
      <c r="GF28" s="181"/>
      <c r="GG28" s="181"/>
      <c r="GH28" s="181"/>
      <c r="GI28" s="181"/>
      <c r="GJ28" s="181"/>
      <c r="GK28" s="181"/>
      <c r="GL28" s="181"/>
      <c r="GM28" s="181"/>
      <c r="GN28" s="181"/>
      <c r="GO28" s="181"/>
      <c r="GP28" s="181"/>
      <c r="GQ28" s="181"/>
      <c r="GR28" s="181"/>
      <c r="GS28" s="181"/>
      <c r="GT28" s="181"/>
      <c r="GU28" s="181"/>
      <c r="GV28" s="181"/>
      <c r="GW28" s="181"/>
      <c r="GX28" s="181"/>
      <c r="GY28" s="181"/>
      <c r="GZ28" s="181"/>
      <c r="HA28" s="181"/>
      <c r="HB28" s="181"/>
      <c r="HC28" s="181"/>
      <c r="HD28" s="181"/>
      <c r="HE28" s="181"/>
      <c r="HF28" s="181"/>
      <c r="HG28" s="181"/>
      <c r="HH28" s="181"/>
      <c r="HI28" s="181"/>
      <c r="HJ28" s="181"/>
      <c r="HK28" s="181"/>
      <c r="HL28" s="181"/>
      <c r="HM28" s="181"/>
      <c r="HN28" s="181"/>
      <c r="HO28" s="181"/>
      <c r="HP28" s="181"/>
      <c r="HQ28" s="181"/>
      <c r="HR28" s="181"/>
      <c r="HS28" s="181"/>
      <c r="HT28" s="181"/>
      <c r="HU28" s="181"/>
      <c r="HV28" s="181"/>
      <c r="HW28" s="181"/>
      <c r="HX28" s="181"/>
      <c r="HY28" s="181"/>
      <c r="HZ28" s="181"/>
      <c r="IA28" s="181"/>
      <c r="IB28" s="181"/>
      <c r="IC28" s="181"/>
      <c r="ID28" s="181"/>
      <c r="IE28" s="181"/>
      <c r="IF28" s="181"/>
      <c r="IG28" s="181"/>
      <c r="IH28" s="181"/>
      <c r="II28" s="181"/>
      <c r="IJ28" s="181"/>
      <c r="IK28" s="181"/>
      <c r="IL28" s="181"/>
      <c r="IM28" s="181"/>
      <c r="IN28" s="181"/>
      <c r="IO28" s="181"/>
      <c r="IP28" s="181"/>
      <c r="IQ28" s="181"/>
      <c r="IR28" s="181"/>
      <c r="IS28" s="181"/>
      <c r="IT28" s="181"/>
      <c r="IU28" s="181"/>
      <c r="IV28" s="181"/>
      <c r="IW28" s="181"/>
    </row>
    <row r="29" customFormat="false" ht="15.75" hidden="false" customHeight="false" outlineLevel="0" collapsed="false">
      <c r="A29" s="15"/>
      <c r="B29" s="186"/>
      <c r="C29" s="204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  <c r="X29" s="196"/>
      <c r="Y29" s="206"/>
      <c r="Z29" s="206"/>
    </row>
    <row r="30" customFormat="false" ht="15.75" hidden="false" customHeight="false" outlineLevel="0" collapsed="false">
      <c r="A30" s="142" t="s">
        <v>112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5.75" hidden="false" customHeight="false" outlineLevel="0" collapsed="false">
      <c r="A31" s="15" t="s">
        <v>113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5.75" hidden="false" customHeight="false" outlineLevel="0" collapsed="false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5.75" hidden="false" customHeight="false" outlineLevel="0" collapsed="false">
      <c r="A33" s="193" t="s">
        <v>106</v>
      </c>
      <c r="B33" s="15"/>
      <c r="C33" s="15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</row>
    <row r="34" customFormat="false" ht="15.75" hidden="false" customHeight="false" outlineLevel="0" collapsed="false">
      <c r="A34" s="15"/>
      <c r="B34" s="15" t="s">
        <v>107</v>
      </c>
      <c r="C34" s="204"/>
      <c r="D34" s="195" t="n">
        <v>63.6776595744681</v>
      </c>
      <c r="E34" s="195" t="n">
        <v>65.100779776943</v>
      </c>
      <c r="F34" s="195" t="n">
        <v>66.5557050288533</v>
      </c>
      <c r="G34" s="195" t="n">
        <v>68.0431461353494</v>
      </c>
      <c r="H34" s="195" t="n">
        <v>69.563829787234</v>
      </c>
      <c r="I34" s="195" t="n">
        <v>68.9095081877806</v>
      </c>
      <c r="J34" s="195" t="n">
        <v>68.261341176952</v>
      </c>
      <c r="K34" s="195" t="n">
        <v>67.6192708643146</v>
      </c>
      <c r="L34" s="195" t="n">
        <v>66.9832399039557</v>
      </c>
      <c r="M34" s="195" t="n">
        <v>66.3531914893617</v>
      </c>
      <c r="N34" s="195" t="n">
        <v>65.2466847836494</v>
      </c>
      <c r="O34" s="195" t="n">
        <v>64.1586301985105</v>
      </c>
      <c r="P34" s="195" t="n">
        <v>63.0887200261362</v>
      </c>
      <c r="Q34" s="195" t="n">
        <v>62.0366516900575</v>
      </c>
      <c r="R34" s="195" t="n">
        <v>61.0021276595745</v>
      </c>
      <c r="S34" s="195" t="n">
        <v>60.1208601723877</v>
      </c>
      <c r="T34" s="195" t="n">
        <v>59.2523239195654</v>
      </c>
      <c r="U34" s="195" t="n">
        <v>58.3963349792784</v>
      </c>
      <c r="V34" s="195" t="n">
        <v>57.5527120867245</v>
      </c>
      <c r="W34" s="195" t="n">
        <v>56.7212765957447</v>
      </c>
    </row>
    <row r="35" customFormat="false" ht="15.75" hidden="false" customHeight="false" outlineLevel="0" collapsed="false">
      <c r="A35" s="15"/>
      <c r="B35" s="15"/>
      <c r="C35" s="204"/>
      <c r="D35" s="198"/>
      <c r="E35" s="198"/>
      <c r="F35" s="198"/>
      <c r="G35" s="198"/>
      <c r="H35" s="198"/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</row>
    <row r="36" customFormat="false" ht="15.75" hidden="false" customHeight="false" outlineLevel="0" collapsed="false">
      <c r="A36" s="193" t="s">
        <v>108</v>
      </c>
      <c r="B36" s="15"/>
      <c r="C36" s="204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8"/>
      <c r="O36" s="198"/>
      <c r="P36" s="198"/>
      <c r="Q36" s="198"/>
      <c r="R36" s="198"/>
      <c r="S36" s="198"/>
      <c r="T36" s="198"/>
      <c r="U36" s="198"/>
      <c r="V36" s="198"/>
      <c r="W36" s="198"/>
    </row>
    <row r="37" customFormat="false" ht="15.75" hidden="false" customHeight="false" outlineLevel="0" collapsed="false">
      <c r="A37" s="15"/>
      <c r="B37" s="15" t="s">
        <v>109</v>
      </c>
      <c r="C37" s="204"/>
      <c r="D37" s="198" t="n">
        <f aca="false">D34*(1+'Power Price Assumption'!$C$14)^(D4-1998)</f>
        <v>69.5822979138298</v>
      </c>
      <c r="E37" s="198" t="n">
        <f aca="false">E34*(1+'Power Price Assumption'!$C$14)^(E4-1998)</f>
        <v>73.2715011768192</v>
      </c>
      <c r="F37" s="198" t="n">
        <f aca="false">F34*(1+'Power Price Assumption'!$C$14)^(F4-1998)</f>
        <v>77.1563033367078</v>
      </c>
      <c r="G37" s="198" t="n">
        <f aca="false">G34*(1+'Power Price Assumption'!$C$14)^(G4-1998)</f>
        <v>81.2470749059722</v>
      </c>
      <c r="H37" s="198" t="n">
        <f aca="false">H34*(1+'Power Price Assumption'!$C$14)^(H4-1998)</f>
        <v>85.5547362341833</v>
      </c>
      <c r="I37" s="198" t="n">
        <f aca="false">I34*(1+'Power Price Assumption'!$C$14)^(I4-1998)</f>
        <v>87.2925032954154</v>
      </c>
      <c r="J37" s="198" t="n">
        <f aca="false">J34*(1+'Power Price Assumption'!$C$14)^(J4-1998)</f>
        <v>89.0655674599059</v>
      </c>
      <c r="K37" s="198" t="n">
        <f aca="false">K34*(1+'Power Price Assumption'!$C$14)^(K4-1998)</f>
        <v>90.8746456738591</v>
      </c>
      <c r="L37" s="198" t="n">
        <f aca="false">L34*(1+'Power Price Assumption'!$C$14)^(L4-1998)</f>
        <v>92.7204694459167</v>
      </c>
      <c r="M37" s="198" t="n">
        <f aca="false">M34*(1+'Power Price Assumption'!$C$14)^(M4-1998)</f>
        <v>94.6037851429467</v>
      </c>
      <c r="N37" s="198" t="n">
        <f aca="false">N34*(1+'Power Price Assumption'!$C$14)^(N4-1998)</f>
        <v>95.8169562957364</v>
      </c>
      <c r="O37" s="198" t="n">
        <f aca="false">O34*(1+'Power Price Assumption'!$C$14)^(O4-1998)</f>
        <v>97.0456847990458</v>
      </c>
      <c r="P37" s="198" t="n">
        <f aca="false">P34*(1+'Power Price Assumption'!$C$14)^(P4-1998)</f>
        <v>98.2901701557683</v>
      </c>
      <c r="Q37" s="198" t="n">
        <f aca="false">Q34*(1+'Power Price Assumption'!$C$14)^(Q4-1998)</f>
        <v>99.5506144271639</v>
      </c>
      <c r="R37" s="198" t="n">
        <f aca="false">R34*(1+'Power Price Assumption'!$C$14)^(R4-1998)</f>
        <v>100.827222265667</v>
      </c>
      <c r="S37" s="198" t="n">
        <f aca="false">S34*(1+'Power Price Assumption'!$C$14)^(S4-1998)</f>
        <v>102.351740027654</v>
      </c>
      <c r="T37" s="198" t="n">
        <f aca="false">T34*(1+'Power Price Assumption'!$C$14)^(T4-1998)</f>
        <v>103.899308651843</v>
      </c>
      <c r="U37" s="198" t="n">
        <f aca="false">U34*(1+'Power Price Assumption'!$C$14)^(U4-1998)</f>
        <v>105.470276669593</v>
      </c>
      <c r="V37" s="198" t="n">
        <f aca="false">V34*(1+'Power Price Assumption'!$C$14)^(V4-1998)</f>
        <v>107.064997882093</v>
      </c>
      <c r="W37" s="198" t="n">
        <f aca="false">W34*(1+'Power Price Assumption'!$C$14)^(W4-1998)</f>
        <v>108.683831440042</v>
      </c>
    </row>
    <row r="38" customFormat="false" ht="15.75" hidden="false" customHeight="false" outlineLevel="0" collapsed="false">
      <c r="A38" s="15"/>
      <c r="B38" s="15" t="s">
        <v>110</v>
      </c>
      <c r="C38" s="15"/>
      <c r="D38" s="184" t="n">
        <f aca="false">D37/12</f>
        <v>5.79852482615248</v>
      </c>
      <c r="E38" s="184" t="n">
        <f aca="false">E37/12</f>
        <v>6.1059584314016</v>
      </c>
      <c r="F38" s="184" t="n">
        <f aca="false">F37/12</f>
        <v>6.42969194472565</v>
      </c>
      <c r="G38" s="184" t="n">
        <f aca="false">G37/12</f>
        <v>6.77058957549769</v>
      </c>
      <c r="H38" s="184" t="n">
        <f aca="false">H37/12</f>
        <v>7.1295613528486</v>
      </c>
      <c r="I38" s="184" t="n">
        <f aca="false">I37/12</f>
        <v>7.27437527461795</v>
      </c>
      <c r="J38" s="184" t="n">
        <f aca="false">J37/12</f>
        <v>7.42213062165883</v>
      </c>
      <c r="K38" s="184" t="n">
        <f aca="false">K37/12</f>
        <v>7.57288713948826</v>
      </c>
      <c r="L38" s="184" t="n">
        <f aca="false">L37/12</f>
        <v>7.72670578715973</v>
      </c>
      <c r="M38" s="184" t="n">
        <f aca="false">M37/12</f>
        <v>7.88364876191223</v>
      </c>
      <c r="N38" s="184" t="n">
        <f aca="false">N37/12</f>
        <v>7.98474635797803</v>
      </c>
      <c r="O38" s="184" t="n">
        <f aca="false">O37/12</f>
        <v>8.08714039992048</v>
      </c>
      <c r="P38" s="184" t="n">
        <f aca="false">P37/12</f>
        <v>8.19084751298069</v>
      </c>
      <c r="Q38" s="184" t="n">
        <f aca="false">Q37/12</f>
        <v>8.295884535597</v>
      </c>
      <c r="R38" s="184" t="n">
        <f aca="false">R37/12</f>
        <v>8.4022685221389</v>
      </c>
      <c r="S38" s="184" t="n">
        <f aca="false">S37/12</f>
        <v>8.52931166897118</v>
      </c>
      <c r="T38" s="184" t="n">
        <f aca="false">T37/12</f>
        <v>8.65827572098693</v>
      </c>
      <c r="U38" s="184" t="n">
        <f aca="false">U37/12</f>
        <v>8.7891897224661</v>
      </c>
      <c r="V38" s="184" t="n">
        <f aca="false">V37/12</f>
        <v>8.9220831568411</v>
      </c>
      <c r="W38" s="184" t="n">
        <f aca="false">W37/12</f>
        <v>9.05698595333681</v>
      </c>
    </row>
    <row r="39" customFormat="false" ht="16.5" hidden="false" customHeight="false" outlineLevel="0" collapsed="false">
      <c r="A39" s="15"/>
      <c r="B39" s="15"/>
      <c r="C39" s="15"/>
      <c r="D39" s="184"/>
      <c r="E39" s="184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</row>
    <row r="40" customFormat="false" ht="16.5" hidden="false" customHeight="false" outlineLevel="0" collapsed="false">
      <c r="A40" s="199" t="s">
        <v>114</v>
      </c>
      <c r="B40" s="200"/>
      <c r="C40" s="201"/>
      <c r="D40" s="202" t="n">
        <f aca="false">D8</f>
        <v>4</v>
      </c>
      <c r="E40" s="202" t="n">
        <f aca="false">E8</f>
        <v>4</v>
      </c>
      <c r="F40" s="202" t="n">
        <f aca="false">F8</f>
        <v>4</v>
      </c>
      <c r="G40" s="202" t="n">
        <f aca="false">G38</f>
        <v>6.77058957549769</v>
      </c>
      <c r="H40" s="202" t="n">
        <f aca="false">H38</f>
        <v>7.1295613528486</v>
      </c>
      <c r="I40" s="202" t="n">
        <f aca="false">I38</f>
        <v>7.27437527461795</v>
      </c>
      <c r="J40" s="202" t="n">
        <f aca="false">J38</f>
        <v>7.42213062165883</v>
      </c>
      <c r="K40" s="202" t="n">
        <f aca="false">K38</f>
        <v>7.57288713948826</v>
      </c>
      <c r="L40" s="202" t="n">
        <f aca="false">L38</f>
        <v>7.72670578715973</v>
      </c>
      <c r="M40" s="202" t="n">
        <f aca="false">M38</f>
        <v>7.88364876191223</v>
      </c>
      <c r="N40" s="202" t="n">
        <f aca="false">N38</f>
        <v>7.98474635797803</v>
      </c>
      <c r="O40" s="202" t="n">
        <f aca="false">O38</f>
        <v>8.08714039992048</v>
      </c>
      <c r="P40" s="202" t="n">
        <f aca="false">P38</f>
        <v>8.19084751298069</v>
      </c>
      <c r="Q40" s="202" t="n">
        <f aca="false">Q38</f>
        <v>8.295884535597</v>
      </c>
      <c r="R40" s="202" t="n">
        <f aca="false">R38</f>
        <v>8.4022685221389</v>
      </c>
      <c r="S40" s="202" t="n">
        <f aca="false">S38</f>
        <v>8.52931166897118</v>
      </c>
      <c r="T40" s="202" t="n">
        <f aca="false">T38</f>
        <v>8.65827572098693</v>
      </c>
      <c r="U40" s="202" t="n">
        <f aca="false">U38</f>
        <v>8.7891897224661</v>
      </c>
      <c r="V40" s="202" t="n">
        <f aca="false">V38</f>
        <v>8.9220831568411</v>
      </c>
      <c r="W40" s="203" t="n">
        <f aca="false">W38</f>
        <v>9.05698595333681</v>
      </c>
    </row>
    <row r="41" customFormat="false" ht="15.75" hidden="false" customHeight="false" outlineLevel="0" collapsed="false">
      <c r="A41" s="15"/>
      <c r="B41" s="186"/>
      <c r="C41" s="204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</row>
    <row r="42" customFormat="false" ht="15.75" hidden="false" customHeight="false" outlineLevel="0" collapsed="false">
      <c r="A42" s="15"/>
      <c r="B42" s="186"/>
      <c r="C42" s="204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O42" s="208"/>
      <c r="P42" s="208"/>
      <c r="Q42" s="208"/>
      <c r="R42" s="208"/>
      <c r="S42" s="208"/>
      <c r="T42" s="208"/>
      <c r="U42" s="208"/>
      <c r="V42" s="208"/>
      <c r="W42" s="208"/>
    </row>
    <row r="43" customFormat="false" ht="15.75" hidden="false" customHeight="false" outlineLevel="0" collapsed="false">
      <c r="A43" s="142" t="s">
        <v>115</v>
      </c>
      <c r="B43" s="186"/>
      <c r="C43" s="204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  <c r="S43" s="205"/>
      <c r="T43" s="205"/>
      <c r="U43" s="205"/>
      <c r="V43" s="205"/>
      <c r="W43" s="205"/>
      <c r="X43" s="196"/>
      <c r="Y43" s="206"/>
      <c r="Z43" s="206"/>
    </row>
    <row r="44" customFormat="false" ht="15.75" hidden="false" customHeight="false" outlineLevel="0" collapsed="false">
      <c r="A44" s="15" t="s">
        <v>116</v>
      </c>
      <c r="B44" s="186"/>
      <c r="C44" s="204"/>
      <c r="D44" s="205"/>
      <c r="E44" s="205"/>
      <c r="F44" s="205"/>
      <c r="G44" s="205"/>
      <c r="H44" s="205"/>
      <c r="I44" s="205"/>
      <c r="J44" s="205"/>
      <c r="K44" s="205"/>
      <c r="L44" s="205"/>
      <c r="M44" s="205"/>
      <c r="N44" s="205"/>
      <c r="O44" s="205"/>
      <c r="P44" s="205"/>
      <c r="Q44" s="205"/>
      <c r="R44" s="205"/>
      <c r="S44" s="205"/>
      <c r="T44" s="205"/>
      <c r="U44" s="205"/>
      <c r="V44" s="205"/>
      <c r="W44" s="205"/>
      <c r="X44" s="196"/>
      <c r="Y44" s="206"/>
      <c r="Z44" s="206"/>
    </row>
    <row r="45" customFormat="false" ht="15.75" hidden="false" customHeight="false" outlineLevel="0" collapsed="false">
      <c r="A45" s="15"/>
      <c r="B45" s="186"/>
      <c r="C45" s="204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5"/>
      <c r="P45" s="205"/>
      <c r="Q45" s="205"/>
      <c r="R45" s="205"/>
      <c r="S45" s="205"/>
      <c r="T45" s="205"/>
      <c r="U45" s="205"/>
      <c r="V45" s="205"/>
      <c r="W45" s="205"/>
      <c r="X45" s="196"/>
      <c r="Y45" s="206"/>
      <c r="Z45" s="206"/>
    </row>
    <row r="46" customFormat="false" ht="15.75" hidden="false" customHeight="false" outlineLevel="0" collapsed="false">
      <c r="A46" s="193" t="s">
        <v>106</v>
      </c>
      <c r="B46" s="15"/>
      <c r="C46" s="204"/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5"/>
      <c r="P46" s="205"/>
      <c r="Q46" s="205"/>
      <c r="R46" s="205"/>
      <c r="S46" s="205"/>
      <c r="T46" s="205"/>
      <c r="U46" s="205"/>
      <c r="V46" s="205"/>
      <c r="W46" s="205"/>
      <c r="X46" s="196"/>
      <c r="Y46" s="206"/>
      <c r="Z46" s="206"/>
    </row>
    <row r="47" customFormat="false" ht="15.75" hidden="false" customHeight="false" outlineLevel="0" collapsed="false">
      <c r="A47" s="15"/>
      <c r="B47" s="15" t="s">
        <v>107</v>
      </c>
      <c r="C47" s="204"/>
      <c r="D47" s="195" t="n">
        <v>64.1102368689919</v>
      </c>
      <c r="E47" s="195" t="n">
        <v>65.1617852049579</v>
      </c>
      <c r="F47" s="195" t="n">
        <v>66.230581237343</v>
      </c>
      <c r="G47" s="195" t="n">
        <v>67.3169078661543</v>
      </c>
      <c r="H47" s="195" t="n">
        <v>68.421052631579</v>
      </c>
      <c r="I47" s="195" t="n">
        <v>67.7672283516371</v>
      </c>
      <c r="J47" s="195" t="n">
        <v>67.1196519467658</v>
      </c>
      <c r="K47" s="195" t="n">
        <v>66.4782637129375</v>
      </c>
      <c r="L47" s="195" t="n">
        <v>65.8430045166497</v>
      </c>
      <c r="M47" s="195" t="n">
        <v>65.2138157894737</v>
      </c>
      <c r="N47" s="195" t="n">
        <v>64.5593641135854</v>
      </c>
      <c r="O47" s="195" t="n">
        <v>63.9114801717101</v>
      </c>
      <c r="P47" s="195" t="n">
        <v>63.2700980535113</v>
      </c>
      <c r="Q47" s="195" t="n">
        <v>62.6351525100945</v>
      </c>
      <c r="R47" s="195" t="n">
        <v>62.0065789473684</v>
      </c>
      <c r="S47" s="195" t="n">
        <v>61.1266962959832</v>
      </c>
      <c r="T47" s="195" t="n">
        <v>60.2592993113346</v>
      </c>
      <c r="U47" s="195" t="n">
        <v>59.4042108199395</v>
      </c>
      <c r="V47" s="195" t="n">
        <v>58.5612561624336</v>
      </c>
      <c r="W47" s="195" t="n">
        <v>57.7302631578947</v>
      </c>
      <c r="Z47" s="206"/>
    </row>
    <row r="48" customFormat="false" ht="15.75" hidden="false" customHeight="false" outlineLevel="0" collapsed="false">
      <c r="A48" s="105"/>
      <c r="B48" s="15"/>
      <c r="C48" s="1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Z48" s="206"/>
    </row>
    <row r="49" customFormat="false" ht="15.75" hidden="false" customHeight="false" outlineLevel="0" collapsed="false">
      <c r="A49" s="193" t="s">
        <v>108</v>
      </c>
      <c r="B49" s="15"/>
      <c r="C49" s="1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Z49" s="206"/>
    </row>
    <row r="50" customFormat="false" ht="15.75" hidden="false" customHeight="false" outlineLevel="0" collapsed="false">
      <c r="A50" s="15"/>
      <c r="B50" s="15" t="s">
        <v>109</v>
      </c>
      <c r="C50" s="15"/>
      <c r="D50" s="195" t="n">
        <f aca="false">D47*(1+'Power Price Assumption'!$C$14)^(D4-1998)</f>
        <v>70.0549868031429</v>
      </c>
      <c r="E50" s="195" t="n">
        <f aca="false">E47*(1+'Power Price Assumption'!$C$14)^(E4-1998)</f>
        <v>73.3401633235078</v>
      </c>
      <c r="F50" s="195" t="n">
        <f aca="false">F47*(1+'Power Price Assumption'!$C$14)^(F4-1998)</f>
        <v>76.7793957542717</v>
      </c>
      <c r="G50" s="195" t="n">
        <f aca="false">G47*(1+'Power Price Assumption'!$C$14)^(G4-1998)</f>
        <v>80.3799084328127</v>
      </c>
      <c r="H50" s="195" t="n">
        <f aca="false">H47*(1+'Power Price Assumption'!$C$14)^(H4-1998)</f>
        <v>84.1492644764385</v>
      </c>
      <c r="I50" s="195" t="n">
        <f aca="false">I47*(1+'Power Price Assumption'!$C$14)^(I4-1998)</f>
        <v>85.8454973744165</v>
      </c>
      <c r="J50" s="195" t="n">
        <f aca="false">J47*(1+'Power Price Assumption'!$C$14)^(J4-1998)</f>
        <v>87.5759219680924</v>
      </c>
      <c r="K50" s="195" t="n">
        <f aca="false">K47*(1+'Power Price Assumption'!$C$14)^(K4-1998)</f>
        <v>89.3412274741746</v>
      </c>
      <c r="L50" s="195" t="n">
        <f aca="false">L47*(1+'Power Price Assumption'!$C$14)^(L4-1998)</f>
        <v>91.1421170022092</v>
      </c>
      <c r="M50" s="195" t="n">
        <f aca="false">M47*(1+'Power Price Assumption'!$C$14)^(M4-1998)</f>
        <v>92.9793078346234</v>
      </c>
      <c r="N50" s="195" t="n">
        <f aca="false">N47*(1+'Power Price Assumption'!$C$14)^(N4-1998)</f>
        <v>94.8076027197953</v>
      </c>
      <c r="O50" s="195" t="n">
        <f aca="false">O47*(1+'Power Price Assumption'!$C$14)^(O4-1998)</f>
        <v>96.6718482080099</v>
      </c>
      <c r="P50" s="195" t="n">
        <f aca="false">P47*(1+'Power Price Assumption'!$C$14)^(P4-1998)</f>
        <v>98.5727512125061</v>
      </c>
      <c r="Q50" s="195" t="n">
        <f aca="false">Q47*(1+'Power Price Assumption'!$C$14)^(Q4-1998)</f>
        <v>100.511032546883</v>
      </c>
      <c r="R50" s="195" t="n">
        <f aca="false">R47*(1+'Power Price Assumption'!$C$14)^(R4-1998)</f>
        <v>102.487427198429</v>
      </c>
      <c r="S50" s="195" t="n">
        <f aca="false">S47*(1+'Power Price Assumption'!$C$14)^(S4-1998)</f>
        <v>104.064108698653</v>
      </c>
      <c r="T50" s="195" t="n">
        <f aca="false">T47*(1+'Power Price Assumption'!$C$14)^(T4-1998)</f>
        <v>105.66504609661</v>
      </c>
      <c r="U50" s="195" t="n">
        <f aca="false">U47*(1+'Power Price Assumption'!$C$14)^(U4-1998)</f>
        <v>107.290612548563</v>
      </c>
      <c r="V50" s="195" t="n">
        <f aca="false">V47*(1+'Power Price Assumption'!$C$14)^(V4-1998)</f>
        <v>108.941186951465</v>
      </c>
      <c r="W50" s="195" t="n">
        <f aca="false">W47*(1+'Power Price Assumption'!$C$14)^(W4-1998)</f>
        <v>110.617154031272</v>
      </c>
    </row>
    <row r="51" customFormat="false" ht="15.75" hidden="false" customHeight="false" outlineLevel="0" collapsed="false">
      <c r="A51" s="15"/>
      <c r="B51" s="15" t="s">
        <v>110</v>
      </c>
      <c r="C51" s="15"/>
      <c r="D51" s="184" t="n">
        <f aca="false">D50/12</f>
        <v>5.83791556692858</v>
      </c>
      <c r="E51" s="184" t="n">
        <f aca="false">E50/12</f>
        <v>6.11168027695898</v>
      </c>
      <c r="F51" s="184" t="n">
        <f aca="false">F50/12</f>
        <v>6.39828297952264</v>
      </c>
      <c r="G51" s="184" t="n">
        <f aca="false">G50/12</f>
        <v>6.69832570273439</v>
      </c>
      <c r="H51" s="184" t="n">
        <f aca="false">H50/12</f>
        <v>7.01243870636987</v>
      </c>
      <c r="I51" s="184" t="n">
        <f aca="false">I50/12</f>
        <v>7.15379144786804</v>
      </c>
      <c r="J51" s="184" t="n">
        <f aca="false">J50/12</f>
        <v>7.29799349734103</v>
      </c>
      <c r="K51" s="184" t="n">
        <f aca="false">K50/12</f>
        <v>7.44510228951455</v>
      </c>
      <c r="L51" s="184" t="n">
        <f aca="false">L50/12</f>
        <v>7.59517641685077</v>
      </c>
      <c r="M51" s="184" t="n">
        <f aca="false">M50/12</f>
        <v>7.74827565288528</v>
      </c>
      <c r="N51" s="184" t="n">
        <f aca="false">N50/12</f>
        <v>7.90063355998294</v>
      </c>
      <c r="O51" s="184" t="n">
        <f aca="false">O50/12</f>
        <v>8.05598735066749</v>
      </c>
      <c r="P51" s="184" t="n">
        <f aca="false">P50/12</f>
        <v>8.21439593437551</v>
      </c>
      <c r="Q51" s="184" t="n">
        <f aca="false">Q50/12</f>
        <v>8.37591937890693</v>
      </c>
      <c r="R51" s="184" t="n">
        <f aca="false">R50/12</f>
        <v>8.54061893320245</v>
      </c>
      <c r="S51" s="184" t="n">
        <f aca="false">S50/12</f>
        <v>8.67200905822106</v>
      </c>
      <c r="T51" s="184" t="n">
        <f aca="false">T50/12</f>
        <v>8.80542050805083</v>
      </c>
      <c r="U51" s="184" t="n">
        <f aca="false">U50/12</f>
        <v>8.94088437904694</v>
      </c>
      <c r="V51" s="184" t="n">
        <f aca="false">V50/12</f>
        <v>9.07843224595538</v>
      </c>
      <c r="W51" s="184" t="n">
        <f aca="false">W50/12</f>
        <v>9.21809616927268</v>
      </c>
    </row>
    <row r="52" customFormat="false" ht="16.5" hidden="false" customHeight="false" outlineLevel="0" collapsed="false">
      <c r="A52" s="15"/>
      <c r="B52" s="15"/>
      <c r="C52" s="15"/>
      <c r="D52" s="184"/>
      <c r="E52" s="184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</row>
    <row r="53" customFormat="false" ht="16.5" hidden="false" customHeight="false" outlineLevel="0" collapsed="false">
      <c r="A53" s="199" t="s">
        <v>117</v>
      </c>
      <c r="B53" s="200"/>
      <c r="C53" s="201"/>
      <c r="D53" s="202" t="n">
        <v>4</v>
      </c>
      <c r="E53" s="202" t="n">
        <v>4</v>
      </c>
      <c r="F53" s="202" t="n">
        <v>4</v>
      </c>
      <c r="G53" s="202" t="n">
        <f aca="false">G51</f>
        <v>6.69832570273439</v>
      </c>
      <c r="H53" s="202" t="n">
        <f aca="false">H51</f>
        <v>7.01243870636987</v>
      </c>
      <c r="I53" s="202" t="n">
        <f aca="false">I51</f>
        <v>7.15379144786804</v>
      </c>
      <c r="J53" s="202" t="n">
        <f aca="false">J51</f>
        <v>7.29799349734103</v>
      </c>
      <c r="K53" s="202" t="n">
        <f aca="false">K51</f>
        <v>7.44510228951455</v>
      </c>
      <c r="L53" s="202" t="n">
        <f aca="false">L51</f>
        <v>7.59517641685077</v>
      </c>
      <c r="M53" s="202" t="n">
        <f aca="false">M51</f>
        <v>7.74827565288528</v>
      </c>
      <c r="N53" s="202" t="n">
        <f aca="false">N51</f>
        <v>7.90063355998294</v>
      </c>
      <c r="O53" s="202" t="n">
        <f aca="false">O51</f>
        <v>8.05598735066749</v>
      </c>
      <c r="P53" s="202" t="n">
        <f aca="false">P51</f>
        <v>8.21439593437551</v>
      </c>
      <c r="Q53" s="202" t="n">
        <f aca="false">Q51</f>
        <v>8.37591937890693</v>
      </c>
      <c r="R53" s="202" t="n">
        <f aca="false">R51</f>
        <v>8.54061893320245</v>
      </c>
      <c r="S53" s="202" t="n">
        <f aca="false">S51</f>
        <v>8.67200905822106</v>
      </c>
      <c r="T53" s="202" t="n">
        <f aca="false">T51</f>
        <v>8.80542050805083</v>
      </c>
      <c r="U53" s="202" t="n">
        <f aca="false">U51</f>
        <v>8.94088437904694</v>
      </c>
      <c r="V53" s="202" t="n">
        <f aca="false">V51</f>
        <v>9.07843224595538</v>
      </c>
      <c r="W53" s="203" t="n">
        <f aca="false">W51</f>
        <v>9.21809616927268</v>
      </c>
    </row>
    <row r="54" customFormat="false" ht="15.75" hidden="false" customHeight="false" outlineLevel="0" collapsed="false">
      <c r="A54" s="15"/>
      <c r="B54" s="186"/>
      <c r="C54" s="204"/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5"/>
      <c r="O54" s="205"/>
      <c r="P54" s="205"/>
      <c r="Q54" s="205"/>
      <c r="R54" s="205"/>
      <c r="S54" s="205"/>
      <c r="T54" s="205"/>
      <c r="U54" s="205"/>
      <c r="V54" s="205"/>
      <c r="W54" s="205"/>
    </row>
    <row r="55" customFormat="false" ht="15.75" hidden="false" customHeight="false" outlineLevel="0" collapsed="false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5.75" hidden="false" customHeight="false" outlineLevel="0" collapsed="false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5.75" hidden="false" customHeight="false" outlineLevel="0" collapsed="false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5.75" hidden="false" customHeight="false" outlineLevel="0" collapsed="false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5.75" hidden="false" customHeight="false" outlineLevel="0" collapsed="false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5.75" hidden="false" customHeight="false" outlineLevel="0" collapsed="false">
      <c r="A60" s="15"/>
      <c r="B60" s="15"/>
      <c r="C60" s="204"/>
      <c r="D60" s="209"/>
      <c r="E60" s="209"/>
      <c r="F60" s="209"/>
      <c r="G60" s="209"/>
      <c r="H60" s="209"/>
      <c r="I60" s="209"/>
      <c r="J60" s="209"/>
      <c r="K60" s="209"/>
      <c r="L60" s="209"/>
      <c r="M60" s="209"/>
      <c r="N60" s="209"/>
      <c r="O60" s="209"/>
      <c r="P60" s="209"/>
      <c r="Q60" s="209"/>
      <c r="R60" s="209"/>
      <c r="S60" s="209"/>
      <c r="T60" s="209"/>
      <c r="U60" s="209"/>
      <c r="V60" s="209"/>
      <c r="W60" s="209"/>
    </row>
    <row r="61" customFormat="false" ht="15.75" hidden="false" customHeight="false" outlineLevel="0" collapsed="false">
      <c r="A61" s="15"/>
      <c r="B61" s="15"/>
      <c r="C61" s="204"/>
      <c r="D61" s="209"/>
      <c r="E61" s="209"/>
      <c r="F61" s="209"/>
      <c r="G61" s="209"/>
      <c r="H61" s="209"/>
      <c r="I61" s="209"/>
      <c r="J61" s="209"/>
      <c r="K61" s="209"/>
      <c r="L61" s="209"/>
      <c r="M61" s="209"/>
      <c r="N61" s="209"/>
      <c r="O61" s="209"/>
      <c r="P61" s="209"/>
      <c r="Q61" s="209"/>
      <c r="R61" s="209"/>
      <c r="S61" s="209"/>
      <c r="T61" s="209"/>
      <c r="U61" s="209"/>
      <c r="V61" s="209"/>
      <c r="W61" s="209"/>
    </row>
    <row r="62" customFormat="false" ht="15.75" hidden="false" customHeight="false" outlineLevel="0" collapsed="false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5.75" hidden="false" customHeight="false" outlineLevel="0" collapsed="false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5.75" hidden="false" customHeight="false" outlineLevel="0" collapsed="false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5.75" hidden="false" customHeight="false" outlineLevel="0" collapsed="false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5.75" hidden="false" customHeight="false" outlineLevel="0" collapsed="false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5.75" hidden="false" customHeight="false" outlineLevel="0" collapsed="false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5.75" hidden="false" customHeight="false" outlineLevel="0" collapsed="false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5.75" hidden="false" customHeight="false" outlineLevel="0" collapsed="false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5.75" hidden="false" customHeight="false" outlineLevel="0" collapsed="false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5.75" hidden="false" customHeight="false" outlineLevel="0" collapsed="false">
      <c r="A71" s="15"/>
      <c r="B71" s="15"/>
      <c r="C71" s="15"/>
    </row>
    <row r="72" customFormat="false" ht="15.75" hidden="false" customHeight="false" outlineLevel="0" collapsed="false">
      <c r="A72" s="15"/>
      <c r="B72" s="15"/>
      <c r="C72" s="1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55"/>
  <sheetViews>
    <sheetView showFormulas="false" showGridLines="true" showRowColHeaders="true" showZeros="true" rightToLeft="false" tabSelected="false" showOutlineSymbols="true" defaultGridColor="true" view="normal" topLeftCell="A20" colorId="64" zoomScale="85" zoomScaleNormal="85" zoomScalePageLayoutView="100" workbookViewId="0">
      <selection pane="topLeft" activeCell="B55" activeCellId="0" sqref="B5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7"/>
    <col collapsed="false" customWidth="true" hidden="false" outlineLevel="0" max="21" min="2" style="1" width="12.56"/>
    <col collapsed="false" customWidth="true" hidden="false" outlineLevel="0" max="22" min="22" style="131" width="12.56"/>
    <col collapsed="false" customWidth="true" hidden="false" outlineLevel="0" max="23" min="23" style="131" width="11.13"/>
    <col collapsed="false" customWidth="true" hidden="false" outlineLevel="0" max="24" min="24" style="1" width="11.56"/>
    <col collapsed="false" customWidth="false" hidden="false" outlineLevel="0" max="257" min="25" style="1" width="9.14"/>
  </cols>
  <sheetData>
    <row r="2" customFormat="false" ht="18.75" hidden="false" customHeight="false" outlineLevel="0" collapsed="false">
      <c r="A2" s="210" t="s">
        <v>118</v>
      </c>
      <c r="B2" s="211"/>
    </row>
    <row r="3" customFormat="false" ht="16.5" hidden="false" customHeight="true" outlineLevel="0" collapsed="false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</row>
    <row r="4" customFormat="false" ht="12.75" hidden="false" customHeight="false" outlineLevel="0" collapsed="false">
      <c r="A4" s="212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customFormat="false" ht="13.5" hidden="false" customHeight="false" outlineLevel="0" collapsed="false">
      <c r="A5" s="214" t="s">
        <v>119</v>
      </c>
      <c r="B5" s="215" t="n">
        <f aca="false">Brownsville!$B$5</f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  <c r="V5" s="216"/>
      <c r="W5" s="216"/>
      <c r="X5" s="131"/>
      <c r="Y5" s="217" t="n">
        <f aca="false">SUM(Z5:AS5)-SUM(Z6:AS6)</f>
        <v>0</v>
      </c>
      <c r="Z5" s="218" t="n">
        <f aca="false">B11+B12</f>
        <v>11141.2191988715</v>
      </c>
      <c r="AA5" s="218" t="n">
        <f aca="false">C11+C12</f>
        <v>11475.4557748376</v>
      </c>
      <c r="AB5" s="218" t="n">
        <f aca="false">D11+D12</f>
        <v>11819.7194480828</v>
      </c>
      <c r="AC5" s="218" t="n">
        <f aca="false">E17</f>
        <v>10120.2574532753</v>
      </c>
      <c r="AD5" s="218" t="n">
        <f aca="false">F17</f>
        <v>10423.8651768735</v>
      </c>
      <c r="AE5" s="218" t="n">
        <f aca="false">G17</f>
        <v>10736.5811321797</v>
      </c>
      <c r="AF5" s="218" t="n">
        <f aca="false">H17</f>
        <v>11058.6785661451</v>
      </c>
      <c r="AG5" s="218" t="n">
        <f aca="false">I17</f>
        <v>11390.4389231295</v>
      </c>
      <c r="AH5" s="218" t="n">
        <f aca="false">J17</f>
        <v>11732.1520908233</v>
      </c>
      <c r="AI5" s="218" t="n">
        <f aca="false">K17</f>
        <v>12084.116653548</v>
      </c>
      <c r="AJ5" s="218" t="n">
        <f aca="false">L17</f>
        <v>12446.6401531545</v>
      </c>
      <c r="AK5" s="218" t="n">
        <f aca="false">M17</f>
        <v>12820.0393577491</v>
      </c>
      <c r="AL5" s="218" t="n">
        <f aca="false">N17</f>
        <v>13204.6405384816</v>
      </c>
      <c r="AM5" s="218" t="n">
        <f aca="false">O17</f>
        <v>13600.779754636</v>
      </c>
      <c r="AN5" s="218" t="n">
        <f aca="false">P17</f>
        <v>14008.8031472751</v>
      </c>
      <c r="AO5" s="218" t="n">
        <f aca="false">Q17</f>
        <v>14429.0672416934</v>
      </c>
      <c r="AP5" s="218" t="n">
        <f aca="false">R17</f>
        <v>14861.9392589442</v>
      </c>
      <c r="AQ5" s="218" t="n">
        <f aca="false">S17</f>
        <v>15307.7974367125</v>
      </c>
      <c r="AR5" s="218" t="n">
        <f aca="false">T17</f>
        <v>15767.0313598139</v>
      </c>
      <c r="AS5" s="218" t="n">
        <f aca="false">U17</f>
        <v>16240.0423006083</v>
      </c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/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31"/>
      <c r="FP5" s="131"/>
      <c r="FQ5" s="131"/>
      <c r="FR5" s="131"/>
      <c r="FS5" s="131"/>
      <c r="FT5" s="131"/>
      <c r="FU5" s="131"/>
      <c r="FV5" s="131"/>
      <c r="FW5" s="131"/>
      <c r="FX5" s="131"/>
      <c r="FY5" s="131"/>
      <c r="FZ5" s="131"/>
      <c r="GA5" s="131"/>
      <c r="GB5" s="131"/>
      <c r="GC5" s="131"/>
      <c r="GD5" s="131"/>
      <c r="GE5" s="131"/>
      <c r="GF5" s="131"/>
      <c r="GG5" s="131"/>
      <c r="GH5" s="131"/>
      <c r="GI5" s="131"/>
      <c r="GJ5" s="131"/>
      <c r="GK5" s="131"/>
      <c r="GL5" s="131"/>
      <c r="GM5" s="131"/>
      <c r="GN5" s="131"/>
      <c r="GO5" s="131"/>
      <c r="GP5" s="131"/>
      <c r="GQ5" s="131"/>
      <c r="GR5" s="131"/>
      <c r="GS5" s="131"/>
      <c r="GT5" s="131"/>
      <c r="GU5" s="131"/>
      <c r="GV5" s="131"/>
      <c r="GW5" s="131"/>
      <c r="GX5" s="131"/>
      <c r="GY5" s="131"/>
      <c r="GZ5" s="131"/>
      <c r="HA5" s="131"/>
      <c r="HB5" s="131"/>
      <c r="HC5" s="131"/>
      <c r="HD5" s="131"/>
      <c r="HE5" s="131"/>
      <c r="HF5" s="131"/>
      <c r="HG5" s="131"/>
      <c r="HH5" s="131"/>
      <c r="HI5" s="131"/>
      <c r="HJ5" s="131"/>
      <c r="HK5" s="131"/>
      <c r="HL5" s="131"/>
      <c r="HM5" s="131"/>
      <c r="HN5" s="131"/>
      <c r="HO5" s="131"/>
      <c r="HP5" s="131"/>
      <c r="HQ5" s="131"/>
      <c r="HR5" s="131"/>
      <c r="HS5" s="131"/>
      <c r="HT5" s="131"/>
      <c r="HU5" s="131"/>
      <c r="HV5" s="131"/>
      <c r="HW5" s="131"/>
      <c r="HX5" s="131"/>
      <c r="HY5" s="131"/>
      <c r="HZ5" s="131"/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1"/>
      <c r="IU5" s="131"/>
      <c r="IV5" s="131"/>
      <c r="IW5" s="131"/>
    </row>
    <row r="6" customFormat="false" ht="12.75" hidden="false" customHeight="false" outlineLevel="0" collapsed="false">
      <c r="A6" s="219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  <c r="Y6" s="217" t="n">
        <v>0</v>
      </c>
      <c r="Z6" s="221" t="n">
        <f aca="false">B24+B25</f>
        <v>11141.2191988715</v>
      </c>
      <c r="AA6" s="221" t="n">
        <f aca="false">C24+C25</f>
        <v>11475.4557748376</v>
      </c>
      <c r="AB6" s="221" t="n">
        <f aca="false">D24+D25</f>
        <v>11819.7194480828</v>
      </c>
      <c r="AC6" s="221" t="n">
        <f aca="false">E24+1/3*E25</f>
        <v>10120.2574532753</v>
      </c>
      <c r="AD6" s="221" t="n">
        <f aca="false">F24+1/3*F25</f>
        <v>10423.8651768735</v>
      </c>
      <c r="AE6" s="221" t="n">
        <f aca="false">G24+1/3*G25</f>
        <v>10736.5811321797</v>
      </c>
      <c r="AF6" s="221" t="n">
        <f aca="false">H24+1/3*H25</f>
        <v>11058.6785661451</v>
      </c>
      <c r="AG6" s="221" t="n">
        <f aca="false">I24+1/3*I25</f>
        <v>11390.4389231295</v>
      </c>
      <c r="AH6" s="221" t="n">
        <f aca="false">J24+1/3*J25</f>
        <v>11732.1520908233</v>
      </c>
      <c r="AI6" s="221" t="n">
        <f aca="false">K24+1/3*K25</f>
        <v>12084.116653548</v>
      </c>
      <c r="AJ6" s="221" t="n">
        <f aca="false">L24+1/3*L25</f>
        <v>12446.6401531545</v>
      </c>
      <c r="AK6" s="221" t="n">
        <f aca="false">M24+1/3*M25</f>
        <v>12820.0393577491</v>
      </c>
      <c r="AL6" s="221" t="n">
        <f aca="false">N24+1/3*N25</f>
        <v>13204.6405384816</v>
      </c>
      <c r="AM6" s="221" t="n">
        <f aca="false">O24+1/3*O25</f>
        <v>13600.779754636</v>
      </c>
      <c r="AN6" s="221" t="n">
        <f aca="false">P24+1/3*P25</f>
        <v>14008.8031472751</v>
      </c>
      <c r="AO6" s="221" t="n">
        <f aca="false">Q24+1/3*Q25</f>
        <v>14429.0672416934</v>
      </c>
      <c r="AP6" s="221" t="n">
        <f aca="false">R24+1/3*R25</f>
        <v>14861.9392589442</v>
      </c>
      <c r="AQ6" s="221" t="n">
        <f aca="false">S24+1/3*S25</f>
        <v>15307.7974367125</v>
      </c>
      <c r="AR6" s="221" t="n">
        <f aca="false">T24+1/3*T25</f>
        <v>15767.0313598139</v>
      </c>
      <c r="AS6" s="221" t="n">
        <f aca="false">U24+1/3*U25</f>
        <v>16240.0423006083</v>
      </c>
    </row>
    <row r="7" customFormat="false" ht="12.75" hidden="false" customHeight="false" outlineLevel="0" collapsed="false">
      <c r="A7" s="219"/>
      <c r="B7" s="222"/>
      <c r="C7" s="222"/>
      <c r="D7" s="222"/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</row>
    <row r="8" customFormat="false" ht="12.75" hidden="false" customHeight="false" outlineLevel="0" collapsed="false">
      <c r="A8" s="223" t="s">
        <v>120</v>
      </c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24"/>
      <c r="W8" s="224"/>
    </row>
    <row r="9" customFormat="false" ht="12.75" hidden="false" customHeight="false" outlineLevel="0" collapsed="false">
      <c r="A9" s="22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224"/>
      <c r="W9" s="224"/>
    </row>
    <row r="10" customFormat="false" ht="12.75" hidden="false" customHeight="false" outlineLevel="0" collapsed="false">
      <c r="A10" s="113" t="s">
        <v>121</v>
      </c>
      <c r="B10" s="6" t="n">
        <f aca="false">SUM(Caledonia!B9,'New Albany'!B9,Wheatland!B9,Wilton!B9,Brownsville!B9,Gleason!B9)</f>
        <v>138384</v>
      </c>
      <c r="C10" s="6" t="n">
        <f aca="false">SUM(Caledonia!C9,'New Albany'!C9,Wheatland!C9,Wilton!C9,Brownsville!C9,Gleason!C9)</f>
        <v>138384</v>
      </c>
      <c r="D10" s="6" t="n">
        <f aca="false">SUM(Caledonia!D9,'New Albany'!D9,Wheatland!D9,Wilton!D9,Brownsville!D9,Gleason!D9)</f>
        <v>138384</v>
      </c>
      <c r="E10" s="6" t="n">
        <f aca="false">SUM(Caledonia!E9,'New Albany'!E9,Wheatland!E9,Wilton!E9,Brownsville!E9,Gleason!E9)</f>
        <v>0</v>
      </c>
      <c r="F10" s="6" t="n">
        <f aca="false">SUM(Caledonia!F9,'New Albany'!F9,Wheatland!F9,Wilton!F9,Brownsville!F9,Gleason!F9)</f>
        <v>0</v>
      </c>
      <c r="G10" s="6" t="n">
        <f aca="false">SUM(Caledonia!G9,'New Albany'!G9,Wheatland!G9,Wilton!G9,Brownsville!G9,Gleason!G9)</f>
        <v>0</v>
      </c>
      <c r="H10" s="6" t="n">
        <f aca="false">SUM(Caledonia!H9,'New Albany'!H9,Wheatland!H9,Wilton!H9,Brownsville!H9,Gleason!H9)</f>
        <v>0</v>
      </c>
      <c r="I10" s="6" t="n">
        <f aca="false">SUM(Caledonia!I9,'New Albany'!I9,Wheatland!I9,Wilton!I9,Brownsville!I9,Gleason!I9)</f>
        <v>0</v>
      </c>
      <c r="J10" s="6" t="n">
        <f aca="false">SUM(Caledonia!J9,'New Albany'!J9,Wheatland!J9,Wilton!J9,Brownsville!J9,Gleason!J9)</f>
        <v>0</v>
      </c>
      <c r="K10" s="6" t="n">
        <f aca="false">SUM(Caledonia!K9,'New Albany'!K9,Wheatland!K9,Wilton!K9,Brownsville!K9,Gleason!K9)</f>
        <v>0</v>
      </c>
      <c r="L10" s="6" t="n">
        <f aca="false">SUM(Caledonia!L9,'New Albany'!L9,Wheatland!L9,Wilton!L9,Brownsville!L9,Gleason!L9)</f>
        <v>0</v>
      </c>
      <c r="M10" s="6" t="n">
        <f aca="false">SUM(Caledonia!M9,'New Albany'!M9,Wheatland!M9,Wilton!M9,Brownsville!M9,Gleason!M9)</f>
        <v>0</v>
      </c>
      <c r="N10" s="6" t="n">
        <f aca="false">SUM(Caledonia!N9,'New Albany'!N9,Wheatland!N9,Wilton!N9,Brownsville!N9,Gleason!N9)</f>
        <v>0</v>
      </c>
      <c r="O10" s="6" t="n">
        <f aca="false">SUM(Caledonia!O9,'New Albany'!O9,Wheatland!O9,Wilton!O9,Brownsville!O9,Gleason!O9)</f>
        <v>0</v>
      </c>
      <c r="P10" s="6" t="n">
        <f aca="false">SUM(Caledonia!P9,'New Albany'!P9,Wheatland!P9,Wilton!P9,Brownsville!P9,Gleason!P9)</f>
        <v>0</v>
      </c>
      <c r="Q10" s="6" t="n">
        <f aca="false">SUM(Caledonia!Q9,'New Albany'!Q9,Wheatland!Q9,Wilton!Q9,Brownsville!Q9,Gleason!Q9)</f>
        <v>0</v>
      </c>
      <c r="R10" s="6" t="n">
        <f aca="false">SUM(Caledonia!R9,'New Albany'!R9,Wheatland!R9,Wilton!R9,Brownsville!R9,Gleason!R9)</f>
        <v>0</v>
      </c>
      <c r="S10" s="6" t="n">
        <f aca="false">SUM(Caledonia!S9,'New Albany'!S9,Wheatland!S9,Wilton!S9,Brownsville!S9,Gleason!S9)</f>
        <v>0</v>
      </c>
      <c r="T10" s="6" t="n">
        <f aca="false">SUM(Caledonia!T9,'New Albany'!T9,Wheatland!T9,Wilton!T9,Brownsville!T9,Gleason!T9)</f>
        <v>0</v>
      </c>
      <c r="U10" s="6" t="n">
        <f aca="false">SUM(Caledonia!U9,'New Albany'!U9,Wheatland!U9,Wilton!U9,Brownsville!U9,Gleason!U9)</f>
        <v>0</v>
      </c>
      <c r="W10" s="226" t="n">
        <f aca="false">SUM(B10:U10)</f>
        <v>415152</v>
      </c>
      <c r="X10" s="227" t="n">
        <f aca="false">SUM(Caledonia!W9,'New Albany'!W9,Wheatland!W9,Wilton!W9,Brownsville!W9,Gleason!W9)</f>
        <v>415152</v>
      </c>
      <c r="Y10" s="227" t="n">
        <f aca="false">W10-X10</f>
        <v>0</v>
      </c>
    </row>
    <row r="11" customFormat="false" ht="12.75" hidden="false" customHeight="false" outlineLevel="0" collapsed="false">
      <c r="A11" s="113" t="s">
        <v>122</v>
      </c>
      <c r="B11" s="6" t="n">
        <f aca="false">SUM(Caledonia!B10,'New Albany'!B10,Wheatland!B10,Wilton!B10,Brownsville!B10,Gleason!B10)</f>
        <v>8321.5941988715</v>
      </c>
      <c r="C11" s="6" t="n">
        <f aca="false">SUM(Caledonia!C10,'New Albany'!C10,Wheatland!C10,Wilton!C10,Brownsville!C10,Gleason!C10)</f>
        <v>8571.24202483764</v>
      </c>
      <c r="D11" s="6" t="n">
        <f aca="false">SUM(Caledonia!D10,'New Albany'!D10,Wheatland!D10,Wilton!D10,Brownsville!D10,Gleason!D10)</f>
        <v>8828.37928558277</v>
      </c>
      <c r="E11" s="6" t="n">
        <f aca="false">SUM(Caledonia!E10,'New Albany'!E10,Wheatland!E10,Wilton!E10,Brownsville!E10,Gleason!E10)</f>
        <v>0</v>
      </c>
      <c r="F11" s="6" t="n">
        <f aca="false">SUM(Caledonia!F10,'New Albany'!F10,Wheatland!F10,Wilton!F10,Brownsville!F10,Gleason!F10)</f>
        <v>0</v>
      </c>
      <c r="G11" s="6" t="n">
        <f aca="false">SUM(Caledonia!G10,'New Albany'!G10,Wheatland!G10,Wilton!G10,Brownsville!G10,Gleason!G10)</f>
        <v>0</v>
      </c>
      <c r="H11" s="6" t="n">
        <f aca="false">SUM(Caledonia!H10,'New Albany'!H10,Wheatland!H10,Wilton!H10,Brownsville!H10,Gleason!H10)</f>
        <v>0</v>
      </c>
      <c r="I11" s="6" t="n">
        <f aca="false">SUM(Caledonia!I10,'New Albany'!I10,Wheatland!I10,Wilton!I10,Brownsville!I10,Gleason!I10)</f>
        <v>0</v>
      </c>
      <c r="J11" s="6" t="n">
        <f aca="false">SUM(Caledonia!J10,'New Albany'!J10,Wheatland!J10,Wilton!J10,Brownsville!J10,Gleason!J10)</f>
        <v>0</v>
      </c>
      <c r="K11" s="6" t="n">
        <f aca="false">SUM(Caledonia!K10,'New Albany'!K10,Wheatland!K10,Wilton!K10,Brownsville!K10,Gleason!K10)</f>
        <v>0</v>
      </c>
      <c r="L11" s="6" t="n">
        <f aca="false">SUM(Caledonia!L10,'New Albany'!L10,Wheatland!L10,Wilton!L10,Brownsville!L10,Gleason!L10)</f>
        <v>0</v>
      </c>
      <c r="M11" s="6" t="n">
        <f aca="false">SUM(Caledonia!M10,'New Albany'!M10,Wheatland!M10,Wilton!M10,Brownsville!M10,Gleason!M10)</f>
        <v>0</v>
      </c>
      <c r="N11" s="6" t="n">
        <f aca="false">SUM(Caledonia!N10,'New Albany'!N10,Wheatland!N10,Wilton!N10,Brownsville!N10,Gleason!N10)</f>
        <v>0</v>
      </c>
      <c r="O11" s="6" t="n">
        <f aca="false">SUM(Caledonia!O10,'New Albany'!O10,Wheatland!O10,Wilton!O10,Brownsville!O10,Gleason!O10)</f>
        <v>0</v>
      </c>
      <c r="P11" s="6" t="n">
        <f aca="false">SUM(Caledonia!P10,'New Albany'!P10,Wheatland!P10,Wilton!P10,Brownsville!P10,Gleason!P10)</f>
        <v>0</v>
      </c>
      <c r="Q11" s="6" t="n">
        <f aca="false">SUM(Caledonia!Q10,'New Albany'!Q10,Wheatland!Q10,Wilton!Q10,Brownsville!Q10,Gleason!Q10)</f>
        <v>0</v>
      </c>
      <c r="R11" s="6" t="n">
        <f aca="false">SUM(Caledonia!R10,'New Albany'!R10,Wheatland!R10,Wilton!R10,Brownsville!R10,Gleason!R10)</f>
        <v>0</v>
      </c>
      <c r="S11" s="6" t="n">
        <f aca="false">SUM(Caledonia!S10,'New Albany'!S10,Wheatland!S10,Wilton!S10,Brownsville!S10,Gleason!S10)</f>
        <v>0</v>
      </c>
      <c r="T11" s="6" t="n">
        <f aca="false">SUM(Caledonia!T10,'New Albany'!T10,Wheatland!T10,Wilton!T10,Brownsville!T10,Gleason!T10)</f>
        <v>0</v>
      </c>
      <c r="U11" s="6" t="n">
        <f aca="false">SUM(Caledonia!U10,'New Albany'!U10,Wheatland!U10,Wilton!U10,Brownsville!U10,Gleason!U10)</f>
        <v>0</v>
      </c>
      <c r="W11" s="226" t="n">
        <f aca="false">SUM(B11:U11)</f>
        <v>25721.2155092919</v>
      </c>
      <c r="X11" s="227" t="n">
        <f aca="false">SUM(Caledonia!W10,'New Albany'!W10,Wheatland!W10,Wilton!W10,Brownsville!W10,Gleason!W10)</f>
        <v>25721.2155092919</v>
      </c>
      <c r="Y11" s="227" t="n">
        <f aca="false">W11-X11</f>
        <v>0</v>
      </c>
    </row>
    <row r="12" customFormat="false" ht="12.75" hidden="false" customHeight="false" outlineLevel="0" collapsed="false">
      <c r="A12" s="113" t="s">
        <v>123</v>
      </c>
      <c r="B12" s="6" t="n">
        <f aca="false">SUM(Caledonia!B11,'New Albany'!B11,Wheatland!B11,Wilton!B11,Brownsville!B11,Gleason!B11)</f>
        <v>2819.625</v>
      </c>
      <c r="C12" s="6" t="n">
        <f aca="false">SUM(Caledonia!C11,'New Albany'!C11,Wheatland!C11,Wilton!C11,Brownsville!C11,Gleason!C11)</f>
        <v>2904.21375</v>
      </c>
      <c r="D12" s="6" t="n">
        <f aca="false">SUM(Caledonia!D11,'New Albany'!D11,Wheatland!D11,Wilton!D11,Brownsville!D11,Gleason!D11)</f>
        <v>2991.3401625</v>
      </c>
      <c r="E12" s="6" t="n">
        <f aca="false">SUM(Caledonia!E11,'New Albany'!E11,Wheatland!E11,Wilton!E11,Brownsville!E11,Gleason!E11)</f>
        <v>0</v>
      </c>
      <c r="F12" s="6" t="n">
        <f aca="false">SUM(Caledonia!F11,'New Albany'!F11,Wheatland!F11,Wilton!F11,Brownsville!F11,Gleason!F11)</f>
        <v>0</v>
      </c>
      <c r="G12" s="6" t="n">
        <f aca="false">SUM(Caledonia!G11,'New Albany'!G11,Wheatland!G11,Wilton!G11,Brownsville!G11,Gleason!G11)</f>
        <v>0</v>
      </c>
      <c r="H12" s="6" t="n">
        <f aca="false">SUM(Caledonia!H11,'New Albany'!H11,Wheatland!H11,Wilton!H11,Brownsville!H11,Gleason!H11)</f>
        <v>0</v>
      </c>
      <c r="I12" s="6" t="n">
        <f aca="false">SUM(Caledonia!I11,'New Albany'!I11,Wheatland!I11,Wilton!I11,Brownsville!I11,Gleason!I11)</f>
        <v>0</v>
      </c>
      <c r="J12" s="6" t="n">
        <f aca="false">SUM(Caledonia!J11,'New Albany'!J11,Wheatland!J11,Wilton!J11,Brownsville!J11,Gleason!J11)</f>
        <v>0</v>
      </c>
      <c r="K12" s="6" t="n">
        <f aca="false">SUM(Caledonia!K11,'New Albany'!K11,Wheatland!K11,Wilton!K11,Brownsville!K11,Gleason!K11)</f>
        <v>0</v>
      </c>
      <c r="L12" s="6" t="n">
        <f aca="false">SUM(Caledonia!L11,'New Albany'!L11,Wheatland!L11,Wilton!L11,Brownsville!L11,Gleason!L11)</f>
        <v>0</v>
      </c>
      <c r="M12" s="6" t="n">
        <f aca="false">SUM(Caledonia!M11,'New Albany'!M11,Wheatland!M11,Wilton!M11,Brownsville!M11,Gleason!M11)</f>
        <v>0</v>
      </c>
      <c r="N12" s="6" t="n">
        <f aca="false">SUM(Caledonia!N11,'New Albany'!N11,Wheatland!N11,Wilton!N11,Brownsville!N11,Gleason!N11)</f>
        <v>0</v>
      </c>
      <c r="O12" s="6" t="n">
        <f aca="false">SUM(Caledonia!O11,'New Albany'!O11,Wheatland!O11,Wilton!O11,Brownsville!O11,Gleason!O11)</f>
        <v>0</v>
      </c>
      <c r="P12" s="6" t="n">
        <f aca="false">SUM(Caledonia!P11,'New Albany'!P11,Wheatland!P11,Wilton!P11,Brownsville!P11,Gleason!P11)</f>
        <v>0</v>
      </c>
      <c r="Q12" s="6" t="n">
        <f aca="false">SUM(Caledonia!Q11,'New Albany'!Q11,Wheatland!Q11,Wilton!Q11,Brownsville!Q11,Gleason!Q11)</f>
        <v>0</v>
      </c>
      <c r="R12" s="6" t="n">
        <f aca="false">SUM(Caledonia!R11,'New Albany'!R11,Wheatland!R11,Wilton!R11,Brownsville!R11,Gleason!R11)</f>
        <v>0</v>
      </c>
      <c r="S12" s="6" t="n">
        <f aca="false">SUM(Caledonia!S11,'New Albany'!S11,Wheatland!S11,Wilton!S11,Brownsville!S11,Gleason!S11)</f>
        <v>0</v>
      </c>
      <c r="T12" s="6" t="n">
        <f aca="false">SUM(Caledonia!T11,'New Albany'!T11,Wheatland!T11,Wilton!T11,Brownsville!T11,Gleason!T11)</f>
        <v>0</v>
      </c>
      <c r="U12" s="6" t="n">
        <f aca="false">SUM(Caledonia!U11,'New Albany'!U11,Wheatland!U11,Wilton!U11,Brownsville!U11,Gleason!U11)</f>
        <v>0</v>
      </c>
      <c r="W12" s="226" t="n">
        <f aca="false">SUM(B12:U12)</f>
        <v>8715.1789125</v>
      </c>
      <c r="X12" s="227" t="n">
        <f aca="false">SUM(Caledonia!W11,'New Albany'!W11,Wheatland!W11,Wilton!W11,Brownsville!W11,Gleason!W11)</f>
        <v>8715.1789125</v>
      </c>
      <c r="Y12" s="227" t="n">
        <f aca="false">W12-X12</f>
        <v>0</v>
      </c>
    </row>
    <row r="13" customFormat="false" ht="12.75" hidden="false" customHeight="false" outlineLevel="0" collapsed="false">
      <c r="A13" s="113" t="s">
        <v>124</v>
      </c>
      <c r="B13" s="6" t="e">
        <f aca="false">SUM(Caledonia!B12,'New Albany'!B12,Wheatland!B12,Wilton!B12,Brownsville!B12,Gleason!B12)</f>
        <v>#VALUE!</v>
      </c>
      <c r="C13" s="6" t="e">
        <f aca="false">SUM(Caledonia!C12,'New Albany'!C12,Wheatland!C12,Wilton!C12,Brownsville!C12,Gleason!C12)</f>
        <v>#VALUE!</v>
      </c>
      <c r="D13" s="6" t="e">
        <f aca="false">SUM(Caledonia!D12,'New Albany'!D12,Wheatland!D12,Wilton!D12,Brownsville!D12,Gleason!D12)</f>
        <v>#VALUE!</v>
      </c>
      <c r="E13" s="6" t="n">
        <f aca="false">SUM(Caledonia!E12,'New Albany'!E12,Wheatland!E12,Wilton!E12,Brownsville!E12,Gleason!E12)</f>
        <v>0</v>
      </c>
      <c r="F13" s="6" t="n">
        <f aca="false">SUM(Caledonia!F12,'New Albany'!F12,Wheatland!F12,Wilton!F12,Brownsville!F12,Gleason!F12)</f>
        <v>0</v>
      </c>
      <c r="G13" s="6" t="n">
        <f aca="false">SUM(Caledonia!G12,'New Albany'!G12,Wheatland!G12,Wilton!G12,Brownsville!G12,Gleason!G12)</f>
        <v>0</v>
      </c>
      <c r="H13" s="6" t="n">
        <f aca="false">SUM(Caledonia!H12,'New Albany'!H12,Wheatland!H12,Wilton!H12,Brownsville!H12,Gleason!H12)</f>
        <v>0</v>
      </c>
      <c r="I13" s="6" t="n">
        <f aca="false">SUM(Caledonia!I12,'New Albany'!I12,Wheatland!I12,Wilton!I12,Brownsville!I12,Gleason!I12)</f>
        <v>0</v>
      </c>
      <c r="J13" s="6" t="n">
        <f aca="false">SUM(Caledonia!J12,'New Albany'!J12,Wheatland!J12,Wilton!J12,Brownsville!J12,Gleason!J12)</f>
        <v>0</v>
      </c>
      <c r="K13" s="6" t="n">
        <f aca="false">SUM(Caledonia!K12,'New Albany'!K12,Wheatland!K12,Wilton!K12,Brownsville!K12,Gleason!K12)</f>
        <v>0</v>
      </c>
      <c r="L13" s="6" t="n">
        <f aca="false">SUM(Caledonia!L12,'New Albany'!L12,Wheatland!L12,Wilton!L12,Brownsville!L12,Gleason!L12)</f>
        <v>0</v>
      </c>
      <c r="M13" s="6" t="n">
        <f aca="false">SUM(Caledonia!M12,'New Albany'!M12,Wheatland!M12,Wilton!M12,Brownsville!M12,Gleason!M12)</f>
        <v>0</v>
      </c>
      <c r="N13" s="6" t="n">
        <f aca="false">SUM(Caledonia!N12,'New Albany'!N12,Wheatland!N12,Wilton!N12,Brownsville!N12,Gleason!N12)</f>
        <v>0</v>
      </c>
      <c r="O13" s="6" t="n">
        <f aca="false">SUM(Caledonia!O12,'New Albany'!O12,Wheatland!O12,Wilton!O12,Brownsville!O12,Gleason!O12)</f>
        <v>0</v>
      </c>
      <c r="P13" s="6" t="n">
        <f aca="false">SUM(Caledonia!P12,'New Albany'!P12,Wheatland!P12,Wilton!P12,Brownsville!P12,Gleason!P12)</f>
        <v>0</v>
      </c>
      <c r="Q13" s="6" t="n">
        <f aca="false">SUM(Caledonia!Q12,'New Albany'!Q12,Wheatland!Q12,Wilton!Q12,Brownsville!Q12,Gleason!Q12)</f>
        <v>0</v>
      </c>
      <c r="R13" s="6" t="n">
        <f aca="false">SUM(Caledonia!R12,'New Albany'!R12,Wheatland!R12,Wilton!R12,Brownsville!R12,Gleason!R12)</f>
        <v>0</v>
      </c>
      <c r="S13" s="6" t="n">
        <f aca="false">SUM(Caledonia!S12,'New Albany'!S12,Wheatland!S12,Wilton!S12,Brownsville!S12,Gleason!S12)</f>
        <v>0</v>
      </c>
      <c r="T13" s="6" t="n">
        <f aca="false">SUM(Caledonia!T12,'New Albany'!T12,Wheatland!T12,Wilton!T12,Brownsville!T12,Gleason!T12)</f>
        <v>0</v>
      </c>
      <c r="U13" s="6" t="n">
        <f aca="false">SUM(Caledonia!U12,'New Albany'!U12,Wheatland!U12,Wilton!U12,Brownsville!U12,Gleason!U12)</f>
        <v>0</v>
      </c>
      <c r="W13" s="226" t="e">
        <f aca="false">SUM(B13:U13)</f>
        <v>#VALUE!</v>
      </c>
      <c r="X13" s="227" t="e">
        <f aca="false">SUM(Caledonia!W12,'New Albany'!W12,Wheatland!W12,Wilton!W12,Brownsville!W12,Gleason!W12)</f>
        <v>#VALUE!</v>
      </c>
      <c r="Y13" s="227" t="e">
        <f aca="false">W13-X13</f>
        <v>#VALUE!</v>
      </c>
    </row>
    <row r="14" customFormat="false" ht="12.75" hidden="false" customHeight="false" outlineLevel="0" collapsed="false">
      <c r="A14" s="22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W14" s="226"/>
      <c r="X14" s="228"/>
      <c r="Y14" s="228"/>
    </row>
    <row r="15" customFormat="false" ht="12.75" hidden="false" customHeight="false" outlineLevel="0" collapsed="false">
      <c r="A15" s="225" t="s">
        <v>125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W15" s="226"/>
      <c r="X15" s="228"/>
      <c r="Y15" s="228"/>
    </row>
    <row r="16" customFormat="false" ht="12.75" hidden="false" customHeight="false" outlineLevel="0" collapsed="false">
      <c r="A16" s="113" t="s">
        <v>121</v>
      </c>
      <c r="B16" s="6" t="n">
        <f aca="false">SUM(Caledonia!B15,'New Albany'!B15,Wheatland!B15,Wilton!B15,Brownsville!B15,Gleason!B15)</f>
        <v>0</v>
      </c>
      <c r="C16" s="6" t="n">
        <f aca="false">SUM(Caledonia!C15,'New Albany'!C15,Wheatland!C15,Wilton!C15,Brownsville!C15,Gleason!C15)</f>
        <v>0</v>
      </c>
      <c r="D16" s="6" t="n">
        <f aca="false">SUM(Caledonia!D15,'New Albany'!D15,Wheatland!D15,Wilton!D15,Brownsville!D15,Gleason!D15)</f>
        <v>0</v>
      </c>
      <c r="E16" s="6" t="n">
        <f aca="false">SUM(Caledonia!E15,'New Albany'!E15,Wheatland!E15,Wilton!E15,Brownsville!E15,Gleason!E15)</f>
        <v>226108.715783134</v>
      </c>
      <c r="F16" s="6" t="n">
        <f aca="false">SUM(Caledonia!F15,'New Albany'!F15,Wheatland!F15,Wilton!F15,Brownsville!F15,Gleason!F15)</f>
        <v>237320.150693979</v>
      </c>
      <c r="G16" s="6" t="n">
        <f aca="false">SUM(Caledonia!G15,'New Albany'!G15,Wheatland!G15,Wilton!G15,Brownsville!G15,Gleason!G15)</f>
        <v>241039.788065908</v>
      </c>
      <c r="H16" s="6" t="n">
        <f aca="false">SUM(Caledonia!H15,'New Albany'!H15,Wheatland!H15,Wilton!H15,Brownsville!H15,Gleason!H15)</f>
        <v>244820.804184284</v>
      </c>
      <c r="I16" s="6" t="n">
        <f aca="false">SUM(Caledonia!I15,'New Albany'!I15,Wheatland!I15,Wilton!I15,Brownsville!I15,Gleason!I15)</f>
        <v>248664.262833676</v>
      </c>
      <c r="J16" s="6" t="n">
        <f aca="false">SUM(Caledonia!J15,'New Albany'!J15,Wheatland!J15,Wilton!J15,Brownsville!J15,Gleason!J15)</f>
        <v>252571.247036672</v>
      </c>
      <c r="K16" s="6" t="n">
        <f aca="false">SUM(Caledonia!K15,'New Albany'!K15,Wheatland!K15,Wilton!K15,Brownsville!K15,Gleason!K15)</f>
        <v>256542.85941378</v>
      </c>
      <c r="L16" s="6" t="n">
        <f aca="false">SUM(Caledonia!L15,'New Albany'!L15,Wheatland!L15,Wilton!L15,Brownsville!L15,Gleason!L15)</f>
        <v>261167.950131329</v>
      </c>
      <c r="M16" s="6" t="n">
        <f aca="false">SUM(Caledonia!M15,'New Albany'!M15,Wheatland!M15,Wilton!M15,Brownsville!M15,Gleason!M15)</f>
        <v>265877.904292607</v>
      </c>
      <c r="N16" s="6" t="n">
        <f aca="false">SUM(Caledonia!N15,'New Albany'!N15,Wheatland!N15,Wilton!N15,Brownsville!N15,Gleason!N15)</f>
        <v>270674.299308698</v>
      </c>
      <c r="O16" s="6" t="n">
        <f aca="false">SUM(Caledonia!O15,'New Albany'!O15,Wheatland!O15,Wilton!O15,Brownsville!O15,Gleason!O15)</f>
        <v>275558.742185485</v>
      </c>
      <c r="P16" s="6" t="n">
        <f aca="false">SUM(Caledonia!P15,'New Albany'!P15,Wheatland!P15,Wilton!P15,Brownsville!P15,Gleason!P15)</f>
        <v>280532.870082588</v>
      </c>
      <c r="Q16" s="6" t="n">
        <f aca="false">SUM(Caledonia!Q15,'New Albany'!Q15,Wheatland!Q15,Wilton!Q15,Brownsville!Q15,Gleason!Q15)</f>
        <v>284645.342952815</v>
      </c>
      <c r="R16" s="6" t="n">
        <f aca="false">SUM(Caledonia!R15,'New Albany'!R15,Wheatland!R15,Wilton!R15,Brownsville!R15,Gleason!R15)</f>
        <v>288818.171674139</v>
      </c>
      <c r="S16" s="6" t="n">
        <f aca="false">SUM(Caledonia!S15,'New Albany'!S15,Wheatland!S15,Wilton!S15,Brownsville!S15,Gleason!S15)</f>
        <v>293052.243075559</v>
      </c>
      <c r="T16" s="6" t="n">
        <f aca="false">SUM(Caledonia!T15,'New Albany'!T15,Wheatland!T15,Wilton!T15,Brownsville!T15,Gleason!T15)</f>
        <v>297348.457031871</v>
      </c>
      <c r="U16" s="6" t="n">
        <f aca="false">SUM(Caledonia!U15,'New Albany'!U15,Wheatland!U15,Wilton!U15,Brownsville!U15,Gleason!U15)</f>
        <v>301707.72665581</v>
      </c>
      <c r="W16" s="226" t="n">
        <f aca="false">SUM(B16:U16)</f>
        <v>4526451.53540233</v>
      </c>
      <c r="X16" s="227" t="n">
        <f aca="false">SUM(Caledonia!W15,'New Albany'!W15,Wheatland!W15,Wilton!W15,Brownsville!W15,Gleason!W15)</f>
        <v>4526451.53540233</v>
      </c>
      <c r="Y16" s="227" t="n">
        <f aca="false">W16-X16</f>
        <v>0</v>
      </c>
    </row>
    <row r="17" customFormat="false" ht="12.75" hidden="false" customHeight="false" outlineLevel="0" collapsed="false">
      <c r="A17" s="113" t="s">
        <v>126</v>
      </c>
      <c r="B17" s="6" t="n">
        <f aca="false">SUM(Caledonia!B16,'New Albany'!B16,Wheatland!B16,Wilton!B16,Brownsville!B16,Gleason!B16)</f>
        <v>0</v>
      </c>
      <c r="C17" s="6" t="n">
        <f aca="false">SUM(Caledonia!C16,'New Albany'!C16,Wheatland!C16,Wilton!C16,Brownsville!C16,Gleason!C16)</f>
        <v>0</v>
      </c>
      <c r="D17" s="6" t="n">
        <f aca="false">SUM(Caledonia!D16,'New Albany'!D16,Wheatland!D16,Wilton!D16,Brownsville!D16,Gleason!D16)</f>
        <v>0</v>
      </c>
      <c r="E17" s="6" t="n">
        <f aca="false">SUM(Caledonia!E16,'New Albany'!E16,Wheatland!E16,Wilton!E16,Brownsville!E16,Gleason!E16)</f>
        <v>10120.2574532753</v>
      </c>
      <c r="F17" s="6" t="n">
        <f aca="false">SUM(Caledonia!F16,'New Albany'!F16,Wheatland!F16,Wilton!F16,Brownsville!F16,Gleason!F16)</f>
        <v>10423.8651768735</v>
      </c>
      <c r="G17" s="6" t="n">
        <f aca="false">SUM(Caledonia!G16,'New Albany'!G16,Wheatland!G16,Wilton!G16,Brownsville!G16,Gleason!G16)</f>
        <v>10736.5811321797</v>
      </c>
      <c r="H17" s="6" t="n">
        <f aca="false">SUM(Caledonia!H16,'New Albany'!H16,Wheatland!H16,Wilton!H16,Brownsville!H16,Gleason!H16)</f>
        <v>11058.6785661451</v>
      </c>
      <c r="I17" s="6" t="n">
        <f aca="false">SUM(Caledonia!I16,'New Albany'!I16,Wheatland!I16,Wilton!I16,Brownsville!I16,Gleason!I16)</f>
        <v>11390.4389231295</v>
      </c>
      <c r="J17" s="6" t="n">
        <f aca="false">SUM(Caledonia!J16,'New Albany'!J16,Wheatland!J16,Wilton!J16,Brownsville!J16,Gleason!J16)</f>
        <v>11732.1520908233</v>
      </c>
      <c r="K17" s="6" t="n">
        <f aca="false">SUM(Caledonia!K16,'New Albany'!K16,Wheatland!K16,Wilton!K16,Brownsville!K16,Gleason!K16)</f>
        <v>12084.116653548</v>
      </c>
      <c r="L17" s="6" t="n">
        <f aca="false">SUM(Caledonia!L16,'New Albany'!L16,Wheatland!L16,Wilton!L16,Brownsville!L16,Gleason!L16)</f>
        <v>12446.6401531545</v>
      </c>
      <c r="M17" s="6" t="n">
        <f aca="false">SUM(Caledonia!M16,'New Albany'!M16,Wheatland!M16,Wilton!M16,Brownsville!M16,Gleason!M16)</f>
        <v>12820.0393577491</v>
      </c>
      <c r="N17" s="6" t="n">
        <f aca="false">SUM(Caledonia!N16,'New Albany'!N16,Wheatland!N16,Wilton!N16,Brownsville!N16,Gleason!N16)</f>
        <v>13204.6405384816</v>
      </c>
      <c r="O17" s="6" t="n">
        <f aca="false">SUM(Caledonia!O16,'New Albany'!O16,Wheatland!O16,Wilton!O16,Brownsville!O16,Gleason!O16)</f>
        <v>13600.779754636</v>
      </c>
      <c r="P17" s="6" t="n">
        <f aca="false">SUM(Caledonia!P16,'New Albany'!P16,Wheatland!P16,Wilton!P16,Brownsville!P16,Gleason!P16)</f>
        <v>14008.8031472751</v>
      </c>
      <c r="Q17" s="6" t="n">
        <f aca="false">SUM(Caledonia!Q16,'New Albany'!Q16,Wheatland!Q16,Wilton!Q16,Brownsville!Q16,Gleason!Q16)</f>
        <v>14429.0672416934</v>
      </c>
      <c r="R17" s="6" t="n">
        <f aca="false">SUM(Caledonia!R16,'New Albany'!R16,Wheatland!R16,Wilton!R16,Brownsville!R16,Gleason!R16)</f>
        <v>14861.9392589442</v>
      </c>
      <c r="S17" s="6" t="n">
        <f aca="false">SUM(Caledonia!S16,'New Albany'!S16,Wheatland!S16,Wilton!S16,Brownsville!S16,Gleason!S16)</f>
        <v>15307.7974367125</v>
      </c>
      <c r="T17" s="6" t="n">
        <f aca="false">SUM(Caledonia!T16,'New Albany'!T16,Wheatland!T16,Wilton!T16,Brownsville!T16,Gleason!T16)</f>
        <v>15767.0313598139</v>
      </c>
      <c r="U17" s="6" t="n">
        <f aca="false">SUM(Caledonia!U16,'New Albany'!U16,Wheatland!U16,Wilton!U16,Brownsville!U16,Gleason!U16)</f>
        <v>16240.0423006083</v>
      </c>
      <c r="W17" s="226" t="n">
        <f aca="false">SUM(B17:U17)</f>
        <v>220232.870545043</v>
      </c>
      <c r="X17" s="227" t="n">
        <f aca="false">SUM(Caledonia!W16,'New Albany'!W16,Wheatland!W16,Wilton!W16,Brownsville!W16,Gleason!W16)</f>
        <v>220232.870545043</v>
      </c>
      <c r="Y17" s="227" t="n">
        <f aca="false">W17-X17</f>
        <v>0</v>
      </c>
    </row>
    <row r="18" customFormat="false" ht="12.75" hidden="false" customHeight="false" outlineLevel="0" collapsed="false">
      <c r="A18" s="11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W18" s="226"/>
      <c r="X18" s="227"/>
      <c r="Y18" s="227"/>
    </row>
    <row r="19" customFormat="false" ht="12.75" hidden="false" customHeight="false" outlineLevel="0" collapsed="false">
      <c r="A19" s="113" t="s">
        <v>127</v>
      </c>
      <c r="B19" s="229" t="n">
        <f aca="false">SUM(Caledonia!B18,'New Albany'!B18,Wheatland!B18,Wilton!B18,Brownsville!B18,Gleason!B18)</f>
        <v>1526.70273084406</v>
      </c>
      <c r="C19" s="229" t="n">
        <f aca="false">SUM(Caledonia!C18,'New Albany'!C18,Wheatland!C18,Wilton!C18,Brownsville!C18,Gleason!C18)</f>
        <v>1519.49776214548</v>
      </c>
      <c r="D19" s="229" t="n">
        <f aca="false">SUM(Caledonia!D18,'New Albany'!D18,Wheatland!D18,Wilton!D18,Brownsville!D18,Gleason!D18)</f>
        <v>1513.21274189708</v>
      </c>
      <c r="E19" s="229" t="n">
        <f aca="false">SUM(Caledonia!E18,'New Albany'!E18,Wheatland!E18,Wilton!E18,Brownsville!E18,Gleason!E18)</f>
        <v>2579.48202232058</v>
      </c>
      <c r="F19" s="229" t="n">
        <f aca="false">SUM(Caledonia!F18,'New Albany'!F18,Wheatland!F18,Wilton!F18,Brownsville!F18,Gleason!F18)</f>
        <v>2714.51162398532</v>
      </c>
      <c r="G19" s="229" t="n">
        <f aca="false">SUM(Caledonia!G18,'New Albany'!G18,Wheatland!G18,Wilton!G18,Brownsville!G18,Gleason!G18)</f>
        <v>2753.75877937623</v>
      </c>
      <c r="H19" s="229" t="n">
        <f aca="false">SUM(Caledonia!H18,'New Albany'!H18,Wheatland!H18,Wilton!H18,Brownsville!H18,Gleason!H18)</f>
        <v>2794.26963906892</v>
      </c>
      <c r="I19" s="229" t="n">
        <f aca="false">SUM(Caledonia!I18,'New Albany'!I18,Wheatland!I18,Wilton!I18,Brownsville!I18,Gleason!I18)</f>
        <v>2836.14304105709</v>
      </c>
      <c r="J19" s="229" t="n">
        <f aca="false">SUM(Caledonia!J18,'New Albany'!J18,Wheatland!J18,Wilton!J18,Brownsville!J18,Gleason!J18)</f>
        <v>2880.17911424228</v>
      </c>
      <c r="K19" s="229" t="n">
        <f aca="false">SUM(Caledonia!K18,'New Albany'!K18,Wheatland!K18,Wilton!K18,Brownsville!K18,Gleason!K18)</f>
        <v>2913.74224894966</v>
      </c>
      <c r="L19" s="229" t="n">
        <f aca="false">SUM(Caledonia!L18,'New Albany'!L18,Wheatland!L18,Wilton!L18,Brownsville!L18,Gleason!L18)</f>
        <v>2968.31274218021</v>
      </c>
      <c r="M19" s="229" t="n">
        <f aca="false">SUM(Caledonia!M18,'New Albany'!M18,Wheatland!M18,Wilton!M18,Brownsville!M18,Gleason!M18)</f>
        <v>3026.13898243955</v>
      </c>
      <c r="N19" s="229" t="n">
        <f aca="false">SUM(Caledonia!N18,'New Albany'!N18,Wheatland!N18,Wilton!N18,Brownsville!N18,Gleason!N18)</f>
        <v>3078.65359306462</v>
      </c>
      <c r="O19" s="229" t="n">
        <f aca="false">SUM(Caledonia!O18,'New Albany'!O18,Wheatland!O18,Wilton!O18,Brownsville!O18,Gleason!O18)</f>
        <v>3133.2226270084</v>
      </c>
      <c r="P19" s="229" t="n">
        <f aca="false">SUM(Caledonia!P18,'New Albany'!P18,Wheatland!P18,Wilton!P18,Brownsville!P18,Gleason!P18)</f>
        <v>3182.58241057988</v>
      </c>
      <c r="Q19" s="229" t="n">
        <f aca="false">SUM(Caledonia!Q18,'New Albany'!Q18,Wheatland!Q18,Wilton!Q18,Brownsville!Q18,Gleason!Q18)</f>
        <v>3233.87609536369</v>
      </c>
      <c r="R19" s="229" t="n">
        <f aca="false">SUM(Caledonia!R18,'New Albany'!R18,Wheatland!R18,Wilton!R18,Brownsville!R18,Gleason!R18)</f>
        <v>3278.31939860328</v>
      </c>
      <c r="S19" s="229" t="n">
        <f aca="false">SUM(Caledonia!S18,'New Albany'!S18,Wheatland!S18,Wilton!S18,Brownsville!S18,Gleason!S18)</f>
        <v>3323.28016245126</v>
      </c>
      <c r="T19" s="229" t="n">
        <f aca="false">SUM(Caledonia!T18,'New Albany'!T18,Wheatland!T18,Wilton!T18,Brownsville!T18,Gleason!T18)</f>
        <v>3368.7622132683</v>
      </c>
      <c r="U19" s="229" t="n">
        <f aca="false">SUM(Caledonia!U18,'New Albany'!U18,Wheatland!U18,Wilton!U18,Brownsville!U18,Gleason!U18)</f>
        <v>3414.88503729335</v>
      </c>
      <c r="W19" s="226" t="n">
        <f aca="false">SUM(B19:U19)</f>
        <v>56039.5329661393</v>
      </c>
      <c r="X19" s="227" t="n">
        <f aca="false">SUM(Caledonia!W18,'New Albany'!W18,Wheatland!W18,Wilton!W18,Brownsville!W18,Gleason!W18)</f>
        <v>56039.5329661393</v>
      </c>
      <c r="Y19" s="227" t="n">
        <f aca="false">W19-X19</f>
        <v>0</v>
      </c>
    </row>
    <row r="20" customFormat="false" ht="12.75" hidden="false" customHeight="false" outlineLevel="0" collapsed="false">
      <c r="A20" s="113" t="s">
        <v>128</v>
      </c>
      <c r="B20" s="6" t="e">
        <f aca="false">SUM(B10:B19)</f>
        <v>#VALUE!</v>
      </c>
      <c r="C20" s="6" t="e">
        <f aca="false">SUM(C10:C19)</f>
        <v>#VALUE!</v>
      </c>
      <c r="D20" s="6" t="e">
        <f aca="false">SUM(D10:D19)</f>
        <v>#VALUE!</v>
      </c>
      <c r="E20" s="6" t="n">
        <f aca="false">SUM(E10:E19)</f>
        <v>238808.45525873</v>
      </c>
      <c r="F20" s="6" t="n">
        <f aca="false">SUM(F10:F19)</f>
        <v>250458.527494838</v>
      </c>
      <c r="G20" s="6" t="n">
        <f aca="false">SUM(G10:G19)</f>
        <v>254530.127977464</v>
      </c>
      <c r="H20" s="6" t="n">
        <f aca="false">SUM(H10:H19)</f>
        <v>258673.752389498</v>
      </c>
      <c r="I20" s="6" t="n">
        <f aca="false">SUM(I10:I19)</f>
        <v>262890.844797863</v>
      </c>
      <c r="J20" s="6" t="n">
        <f aca="false">SUM(J10:J19)</f>
        <v>267183.578241737</v>
      </c>
      <c r="K20" s="6" t="n">
        <f aca="false">SUM(K10:K19)</f>
        <v>271540.718316278</v>
      </c>
      <c r="L20" s="6" t="n">
        <f aca="false">SUM(L10:L19)</f>
        <v>276582.903026664</v>
      </c>
      <c r="M20" s="6" t="n">
        <f aca="false">SUM(M10:M19)</f>
        <v>281724.082632796</v>
      </c>
      <c r="N20" s="6" t="n">
        <f aca="false">SUM(N10:N19)</f>
        <v>286957.593440244</v>
      </c>
      <c r="O20" s="6" t="n">
        <f aca="false">SUM(O10:O19)</f>
        <v>292292.74456713</v>
      </c>
      <c r="P20" s="6" t="n">
        <f aca="false">SUM(P10:P19)</f>
        <v>297724.255640443</v>
      </c>
      <c r="Q20" s="6" t="n">
        <f aca="false">SUM(Q10:Q19)</f>
        <v>302308.286289872</v>
      </c>
      <c r="R20" s="6" t="n">
        <f aca="false">SUM(R10:R19)</f>
        <v>306958.430331687</v>
      </c>
      <c r="S20" s="6" t="n">
        <f aca="false">SUM(S10:S19)</f>
        <v>311683.320674723</v>
      </c>
      <c r="T20" s="6" t="n">
        <f aca="false">SUM(T10:T19)</f>
        <v>316484.250604953</v>
      </c>
      <c r="U20" s="6" t="n">
        <f aca="false">SUM(U10:U19)</f>
        <v>321362.653993712</v>
      </c>
      <c r="W20" s="226" t="e">
        <f aca="false">SUM(B20:U20)</f>
        <v>#VALUE!</v>
      </c>
      <c r="X20" s="227" t="e">
        <f aca="false">SUM(Caledonia!W19,'New Albany'!W19,Wheatland!W19,Wilton!W19,Brownsville!W19,Gleason!W19)</f>
        <v>#VALUE!</v>
      </c>
      <c r="Y20" s="227" t="e">
        <f aca="false">W20-X20</f>
        <v>#VALUE!</v>
      </c>
    </row>
    <row r="21" customFormat="false" ht="12.75" hidden="false" customHeight="false" outlineLevel="0" collapsed="false">
      <c r="A21" s="11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W21" s="226"/>
      <c r="X21" s="228"/>
      <c r="Y21" s="228"/>
    </row>
    <row r="22" customFormat="false" ht="12.75" hidden="false" customHeight="false" outlineLevel="0" collapsed="false">
      <c r="A22" s="223" t="s">
        <v>129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W22" s="226"/>
      <c r="X22" s="228"/>
      <c r="Y22" s="228"/>
    </row>
    <row r="23" customFormat="false" ht="12.75" hidden="false" customHeight="false" outlineLevel="0" collapsed="false">
      <c r="A23" s="113" t="s">
        <v>85</v>
      </c>
      <c r="B23" s="6" t="n">
        <f aca="false">SUM(Caledonia!B22,'New Albany'!B22,Wheatland!B22,Wilton!B22,Brownsville!B22,Gleason!B22)</f>
        <v>9650.90696917143</v>
      </c>
      <c r="C23" s="6" t="n">
        <f aca="false">SUM(Caledonia!C22,'New Albany'!C22,Wheatland!C22,Wilton!C22,Brownsville!C22,Gleason!C22)</f>
        <v>9940.43417824657</v>
      </c>
      <c r="D23" s="6" t="n">
        <f aca="false">SUM(Caledonia!D22,'New Albany'!D22,Wheatland!D22,Wilton!D22,Brownsville!D22,Gleason!D22)</f>
        <v>10238.647203594</v>
      </c>
      <c r="E23" s="6" t="n">
        <f aca="false">SUM(Caledonia!E22,'New Albany'!E22,Wheatland!E22,Wilton!E22,Brownsville!E22,Gleason!E22)</f>
        <v>10545.8066197018</v>
      </c>
      <c r="F23" s="6" t="n">
        <f aca="false">SUM(Caledonia!F22,'New Albany'!F22,Wheatland!F22,Wilton!F22,Brownsville!F22,Gleason!F22)</f>
        <v>10862.1808182928</v>
      </c>
      <c r="G23" s="6" t="n">
        <f aca="false">SUM(Caledonia!G22,'New Albany'!G22,Wheatland!G22,Wilton!G22,Brownsville!G22,Gleason!G22)</f>
        <v>11188.0462428416</v>
      </c>
      <c r="H23" s="6" t="n">
        <f aca="false">SUM(Caledonia!H22,'New Albany'!H22,Wheatland!H22,Wilton!H22,Brownsville!H22,Gleason!H22)</f>
        <v>11523.6876301269</v>
      </c>
      <c r="I23" s="6" t="n">
        <f aca="false">SUM(Caledonia!I22,'New Albany'!I22,Wheatland!I22,Wilton!I22,Brownsville!I22,Gleason!I22)</f>
        <v>11869.3982590307</v>
      </c>
      <c r="J23" s="6" t="n">
        <f aca="false">SUM(Caledonia!J22,'New Albany'!J22,Wheatland!J22,Wilton!J22,Brownsville!J22,Gleason!J22)</f>
        <v>12225.4802068016</v>
      </c>
      <c r="K23" s="6" t="n">
        <f aca="false">SUM(Caledonia!K22,'New Albany'!K22,Wheatland!K22,Wilton!K22,Brownsville!K22,Gleason!K22)</f>
        <v>12592.2446130057</v>
      </c>
      <c r="L23" s="6" t="n">
        <f aca="false">SUM(Caledonia!L22,'New Albany'!L22,Wheatland!L22,Wilton!L22,Brownsville!L22,Gleason!L22)</f>
        <v>12970.0119513958</v>
      </c>
      <c r="M23" s="6" t="n">
        <f aca="false">SUM(Caledonia!M22,'New Albany'!M22,Wheatland!M22,Wilton!M22,Brownsville!M22,Gleason!M22)</f>
        <v>13359.1123099377</v>
      </c>
      <c r="N23" s="6" t="n">
        <f aca="false">SUM(Caledonia!N22,'New Albany'!N22,Wheatland!N22,Wilton!N22,Brownsville!N22,Gleason!N22)</f>
        <v>13759.8856792358</v>
      </c>
      <c r="O23" s="6" t="n">
        <f aca="false">SUM(Caledonia!O22,'New Albany'!O22,Wheatland!O22,Wilton!O22,Brownsville!O22,Gleason!O22)</f>
        <v>14172.6822496129</v>
      </c>
      <c r="P23" s="6" t="n">
        <f aca="false">SUM(Caledonia!P22,'New Albany'!P22,Wheatland!P22,Wilton!P22,Brownsville!P22,Gleason!P22)</f>
        <v>14597.8627171013</v>
      </c>
      <c r="Q23" s="6" t="n">
        <f aca="false">SUM(Caledonia!Q22,'New Albany'!Q22,Wheatland!Q22,Wilton!Q22,Brownsville!Q22,Gleason!Q22)</f>
        <v>15035.7985986143</v>
      </c>
      <c r="R23" s="6" t="n">
        <f aca="false">SUM(Caledonia!R22,'New Albany'!R22,Wheatland!R22,Wilton!R22,Brownsville!R22,Gleason!R22)</f>
        <v>15486.8725565728</v>
      </c>
      <c r="S23" s="6" t="n">
        <f aca="false">SUM(Caledonia!S22,'New Albany'!S22,Wheatland!S22,Wilton!S22,Brownsville!S22,Gleason!S22)</f>
        <v>15951.4787332699</v>
      </c>
      <c r="T23" s="6" t="n">
        <f aca="false">SUM(Caledonia!T22,'New Albany'!T22,Wheatland!T22,Wilton!T22,Brownsville!T22,Gleason!T22)</f>
        <v>16430.023095268</v>
      </c>
      <c r="U23" s="6" t="n">
        <f aca="false">SUM(Caledonia!U22,'New Albany'!U22,Wheatland!U22,Wilton!U22,Brownsville!U22,Gleason!U22)</f>
        <v>16922.9237881261</v>
      </c>
      <c r="W23" s="226" t="n">
        <f aca="false">SUM(B23:U23)</f>
        <v>259323.484419948</v>
      </c>
      <c r="X23" s="227" t="n">
        <f aca="false">SUM(Caledonia!W22,'New Albany'!W22,Wheatland!W22,Wilton!W22,Brownsville!W22,Gleason!W22)</f>
        <v>259323.484419948</v>
      </c>
      <c r="Y23" s="227" t="n">
        <f aca="false">W23-X23</f>
        <v>0</v>
      </c>
    </row>
    <row r="24" customFormat="false" ht="12.75" hidden="false" customHeight="false" outlineLevel="0" collapsed="false">
      <c r="A24" s="113" t="s">
        <v>86</v>
      </c>
      <c r="B24" s="6" t="n">
        <f aca="false">SUM(Caledonia!B23,'New Albany'!B23,Wheatland!B23,Wilton!B23,Brownsville!B23,Gleason!B23)</f>
        <v>8321.5941988715</v>
      </c>
      <c r="C24" s="6" t="n">
        <f aca="false">SUM(Caledonia!C23,'New Albany'!C23,Wheatland!C23,Wilton!C23,Brownsville!C23,Gleason!C23)</f>
        <v>8571.24202483764</v>
      </c>
      <c r="D24" s="6" t="n">
        <f aca="false">SUM(Caledonia!D23,'New Albany'!D23,Wheatland!D23,Wilton!D23,Brownsville!D23,Gleason!D23)</f>
        <v>8828.37928558277</v>
      </c>
      <c r="E24" s="6" t="n">
        <f aca="false">SUM(Caledonia!E23,'New Albany'!E23,Wheatland!E23,Wilton!E23,Brownsville!E23,Gleason!E23)</f>
        <v>9093.23066415026</v>
      </c>
      <c r="F24" s="6" t="n">
        <f aca="false">SUM(Caledonia!F23,'New Albany'!F23,Wheatland!F23,Wilton!F23,Brownsville!F23,Gleason!F23)</f>
        <v>9366.02758407476</v>
      </c>
      <c r="G24" s="6" t="n">
        <f aca="false">SUM(Caledonia!G23,'New Albany'!G23,Wheatland!G23,Wilton!G23,Brownsville!G23,Gleason!G23)</f>
        <v>9647.008411597</v>
      </c>
      <c r="H24" s="6" t="n">
        <f aca="false">SUM(Caledonia!H23,'New Albany'!H23,Wheatland!H23,Wilton!H23,Brownsville!H23,Gleason!H23)</f>
        <v>9936.41866394492</v>
      </c>
      <c r="I24" s="6" t="n">
        <f aca="false">SUM(Caledonia!I23,'New Albany'!I23,Wheatland!I23,Wilton!I23,Brownsville!I23,Gleason!I23)</f>
        <v>10234.5112238633</v>
      </c>
      <c r="J24" s="6" t="n">
        <f aca="false">SUM(Caledonia!J23,'New Albany'!J23,Wheatland!J23,Wilton!J23,Brownsville!J23,Gleason!J23)</f>
        <v>10541.5465605792</v>
      </c>
      <c r="K24" s="6" t="n">
        <f aca="false">SUM(Caledonia!K23,'New Albany'!K23,Wheatland!K23,Wilton!K23,Brownsville!K23,Gleason!K23)</f>
        <v>10857.7929573965</v>
      </c>
      <c r="L24" s="6" t="n">
        <f aca="false">SUM(Caledonia!L23,'New Albany'!L23,Wheatland!L23,Wilton!L23,Brownsville!L23,Gleason!L23)</f>
        <v>11183.5267461184</v>
      </c>
      <c r="M24" s="6" t="n">
        <f aca="false">SUM(Caledonia!M23,'New Albany'!M23,Wheatland!M23,Wilton!M23,Brownsville!M23,Gleason!M23)</f>
        <v>11519.032548502</v>
      </c>
      <c r="N24" s="6" t="n">
        <f aca="false">SUM(Caledonia!N23,'New Albany'!N23,Wheatland!N23,Wilton!N23,Brownsville!N23,Gleason!N23)</f>
        <v>11864.603524957</v>
      </c>
      <c r="O24" s="6" t="n">
        <f aca="false">SUM(Caledonia!O23,'New Albany'!O23,Wheatland!O23,Wilton!O23,Brownsville!O23,Gleason!O23)</f>
        <v>12220.5416307058</v>
      </c>
      <c r="P24" s="6" t="n">
        <f aca="false">SUM(Caledonia!P23,'New Albany'!P23,Wheatland!P23,Wilton!P23,Brownsville!P23,Gleason!P23)</f>
        <v>12587.1578796269</v>
      </c>
      <c r="Q24" s="6" t="n">
        <f aca="false">SUM(Caledonia!Q23,'New Albany'!Q23,Wheatland!Q23,Wilton!Q23,Brownsville!Q23,Gleason!Q23)</f>
        <v>12964.7726160157</v>
      </c>
      <c r="R24" s="6" t="n">
        <f aca="false">SUM(Caledonia!R23,'New Albany'!R23,Wheatland!R23,Wilton!R23,Brownsville!R23,Gleason!R23)</f>
        <v>13353.7157944962</v>
      </c>
      <c r="S24" s="6" t="n">
        <f aca="false">SUM(Caledonia!S23,'New Albany'!S23,Wheatland!S23,Wilton!S23,Brownsville!S23,Gleason!S23)</f>
        <v>13754.3272683311</v>
      </c>
      <c r="T24" s="6" t="n">
        <f aca="false">SUM(Caledonia!T23,'New Albany'!T23,Wheatland!T23,Wilton!T23,Brownsville!T23,Gleason!T23)</f>
        <v>14166.957086381</v>
      </c>
      <c r="U24" s="6" t="n">
        <f aca="false">SUM(Caledonia!U23,'New Albany'!U23,Wheatland!U23,Wilton!U23,Brownsville!U23,Gleason!U23)</f>
        <v>14591.9657989725</v>
      </c>
      <c r="W24" s="226" t="n">
        <f aca="false">SUM(B24:U24)</f>
        <v>223604.352469005</v>
      </c>
      <c r="X24" s="227" t="n">
        <f aca="false">SUM(Caledonia!W23,'New Albany'!W23,Wheatland!W23,Wilton!W23,Brownsville!W23,Gleason!W23)</f>
        <v>223604.352469005</v>
      </c>
      <c r="Y24" s="227" t="n">
        <f aca="false">W24-X24</f>
        <v>0</v>
      </c>
    </row>
    <row r="25" customFormat="false" ht="12.75" hidden="false" customHeight="false" outlineLevel="0" collapsed="false">
      <c r="A25" s="113" t="s">
        <v>130</v>
      </c>
      <c r="B25" s="6" t="n">
        <f aca="false">SUM(Caledonia!B24,'New Albany'!B24,Wheatland!B24,Wilton!B24,Brownsville!B24,Gleason!B24)</f>
        <v>2819.625</v>
      </c>
      <c r="C25" s="6" t="n">
        <f aca="false">SUM(Caledonia!C24,'New Albany'!C24,Wheatland!C24,Wilton!C24,Brownsville!C24,Gleason!C24)</f>
        <v>2904.21375</v>
      </c>
      <c r="D25" s="6" t="n">
        <f aca="false">SUM(Caledonia!D24,'New Albany'!D24,Wheatland!D24,Wilton!D24,Brownsville!D24,Gleason!D24)</f>
        <v>2991.3401625</v>
      </c>
      <c r="E25" s="6" t="n">
        <f aca="false">SUM(Caledonia!E24,'New Albany'!E24,Wheatland!E24,Wilton!E24,Brownsville!E24,Gleason!E24)</f>
        <v>3081.080367375</v>
      </c>
      <c r="F25" s="6" t="n">
        <f aca="false">SUM(Caledonia!F24,'New Albany'!F24,Wheatland!F24,Wilton!F24,Brownsville!F24,Gleason!F24)</f>
        <v>3173.51277839625</v>
      </c>
      <c r="G25" s="6" t="n">
        <f aca="false">SUM(Caledonia!G24,'New Albany'!G24,Wheatland!G24,Wilton!G24,Brownsville!G24,Gleason!G24)</f>
        <v>3268.71816174814</v>
      </c>
      <c r="H25" s="6" t="n">
        <f aca="false">SUM(Caledonia!H24,'New Albany'!H24,Wheatland!H24,Wilton!H24,Brownsville!H24,Gleason!H24)</f>
        <v>3366.77970660058</v>
      </c>
      <c r="I25" s="6" t="n">
        <f aca="false">SUM(Caledonia!I24,'New Albany'!I24,Wheatland!I24,Wilton!I24,Brownsville!I24,Gleason!I24)</f>
        <v>3467.7830977986</v>
      </c>
      <c r="J25" s="6" t="n">
        <f aca="false">SUM(Caledonia!J24,'New Albany'!J24,Wheatland!J24,Wilton!J24,Brownsville!J24,Gleason!J24)</f>
        <v>3571.81659073256</v>
      </c>
      <c r="K25" s="6" t="n">
        <f aca="false">SUM(Caledonia!K24,'New Albany'!K24,Wheatland!K24,Wilton!K24,Brownsville!K24,Gleason!K24)</f>
        <v>3678.97108845454</v>
      </c>
      <c r="L25" s="6" t="n">
        <f aca="false">SUM(Caledonia!L24,'New Albany'!L24,Wheatland!L24,Wilton!L24,Brownsville!L24,Gleason!L24)</f>
        <v>3789.34022110817</v>
      </c>
      <c r="M25" s="6" t="n">
        <f aca="false">SUM(Caledonia!M24,'New Albany'!M24,Wheatland!M24,Wilton!M24,Brownsville!M24,Gleason!M24)</f>
        <v>3903.02042774142</v>
      </c>
      <c r="N25" s="6" t="n">
        <f aca="false">SUM(Caledonia!N24,'New Albany'!N24,Wheatland!N24,Wilton!N24,Brownsville!N24,Gleason!N24)</f>
        <v>4020.11104057366</v>
      </c>
      <c r="O25" s="6" t="n">
        <f aca="false">SUM(Caledonia!O24,'New Albany'!O24,Wheatland!O24,Wilton!O24,Brownsville!O24,Gleason!O24)</f>
        <v>4140.71437179087</v>
      </c>
      <c r="P25" s="6" t="n">
        <f aca="false">SUM(Caledonia!P24,'New Albany'!P24,Wheatland!P24,Wilton!P24,Brownsville!P24,Gleason!P24)</f>
        <v>4264.9358029446</v>
      </c>
      <c r="Q25" s="6" t="n">
        <f aca="false">SUM(Caledonia!Q24,'New Albany'!Q24,Wheatland!Q24,Wilton!Q24,Brownsville!Q24,Gleason!Q24)</f>
        <v>4392.88387703293</v>
      </c>
      <c r="R25" s="6" t="n">
        <f aca="false">SUM(Caledonia!R24,'New Albany'!R24,Wheatland!R24,Wilton!R24,Brownsville!R24,Gleason!R24)</f>
        <v>4524.67039334392</v>
      </c>
      <c r="S25" s="6" t="n">
        <f aca="false">SUM(Caledonia!S24,'New Albany'!S24,Wheatland!S24,Wilton!S24,Brownsville!S24,Gleason!S24)</f>
        <v>4660.41050514424</v>
      </c>
      <c r="T25" s="6" t="n">
        <f aca="false">SUM(Caledonia!T24,'New Albany'!T24,Wheatland!T24,Wilton!T24,Brownsville!T24,Gleason!T24)</f>
        <v>4800.22282029857</v>
      </c>
      <c r="U25" s="6" t="n">
        <f aca="false">SUM(Caledonia!U24,'New Albany'!U24,Wheatland!U24,Wilton!U24,Brownsville!U24,Gleason!U24)</f>
        <v>4944.22950490752</v>
      </c>
      <c r="W25" s="226" t="n">
        <f aca="false">SUM(B25:U25)</f>
        <v>75764.3796684916</v>
      </c>
      <c r="X25" s="227" t="n">
        <f aca="false">SUM(Caledonia!W24,'New Albany'!W24,Wheatland!W24,Wilton!W24,Brownsville!W24,Gleason!W24)</f>
        <v>75764.3796684916</v>
      </c>
      <c r="Y25" s="227" t="n">
        <f aca="false">W25-X25</f>
        <v>0</v>
      </c>
    </row>
    <row r="26" customFormat="false" ht="12.75" hidden="false" customHeight="false" outlineLevel="0" collapsed="false">
      <c r="A26" s="113" t="s">
        <v>88</v>
      </c>
      <c r="B26" s="6" t="n">
        <f aca="false">SUM(Caledonia!B25,'New Albany'!B25,Wheatland!B25,Wilton!B25,Brownsville!B25,Gleason!B25)</f>
        <v>0</v>
      </c>
      <c r="C26" s="6" t="n">
        <f aca="false">SUM(Caledonia!C25,'New Albany'!C25,Wheatland!C25,Wilton!C25,Brownsville!C25,Gleason!C25)</f>
        <v>0</v>
      </c>
      <c r="D26" s="6" t="n">
        <f aca="false">SUM(Caledonia!D25,'New Albany'!D25,Wheatland!D25,Wilton!D25,Brownsville!D25,Gleason!D25)</f>
        <v>0</v>
      </c>
      <c r="E26" s="6" t="n">
        <f aca="false">SUM(Caledonia!E25,'New Albany'!E25,Wheatland!E25,Wilton!E25,Brownsville!E25,Gleason!E25)</f>
        <v>0</v>
      </c>
      <c r="F26" s="6" t="n">
        <f aca="false">SUM(Caledonia!F25,'New Albany'!F25,Wheatland!F25,Wilton!F25,Brownsville!F25,Gleason!F25)</f>
        <v>0</v>
      </c>
      <c r="G26" s="6" t="n">
        <f aca="false">SUM(Caledonia!G25,'New Albany'!G25,Wheatland!G25,Wilton!G25,Brownsville!G25,Gleason!G25)</f>
        <v>0</v>
      </c>
      <c r="H26" s="6" t="n">
        <f aca="false">SUM(Caledonia!H25,'New Albany'!H25,Wheatland!H25,Wilton!H25,Brownsville!H25,Gleason!H25)</f>
        <v>0</v>
      </c>
      <c r="I26" s="6" t="n">
        <f aca="false">SUM(Caledonia!I25,'New Albany'!I25,Wheatland!I25,Wilton!I25,Brownsville!I25,Gleason!I25)</f>
        <v>0</v>
      </c>
      <c r="J26" s="6" t="n">
        <f aca="false">SUM(Caledonia!J25,'New Albany'!J25,Wheatland!J25,Wilton!J25,Brownsville!J25,Gleason!J25)</f>
        <v>0</v>
      </c>
      <c r="K26" s="6" t="n">
        <f aca="false">SUM(Caledonia!K25,'New Albany'!K25,Wheatland!K25,Wilton!K25,Brownsville!K25,Gleason!K25)</f>
        <v>0</v>
      </c>
      <c r="L26" s="6" t="n">
        <f aca="false">SUM(Caledonia!L25,'New Albany'!L25,Wheatland!L25,Wilton!L25,Brownsville!L25,Gleason!L25)</f>
        <v>0</v>
      </c>
      <c r="M26" s="6" t="n">
        <f aca="false">SUM(Caledonia!M25,'New Albany'!M25,Wheatland!M25,Wilton!M25,Brownsville!M25,Gleason!M25)</f>
        <v>0</v>
      </c>
      <c r="N26" s="6" t="n">
        <f aca="false">SUM(Caledonia!N25,'New Albany'!N25,Wheatland!N25,Wilton!N25,Brownsville!N25,Gleason!N25)</f>
        <v>0</v>
      </c>
      <c r="O26" s="6" t="n">
        <f aca="false">SUM(Caledonia!O25,'New Albany'!O25,Wheatland!O25,Wilton!O25,Brownsville!O25,Gleason!O25)</f>
        <v>0</v>
      </c>
      <c r="P26" s="6" t="n">
        <f aca="false">SUM(Caledonia!P25,'New Albany'!P25,Wheatland!P25,Wilton!P25,Brownsville!P25,Gleason!P25)</f>
        <v>0</v>
      </c>
      <c r="Q26" s="6" t="n">
        <f aca="false">SUM(Caledonia!Q25,'New Albany'!Q25,Wheatland!Q25,Wilton!Q25,Brownsville!Q25,Gleason!Q25)</f>
        <v>0</v>
      </c>
      <c r="R26" s="6" t="n">
        <f aca="false">SUM(Caledonia!R25,'New Albany'!R25,Wheatland!R25,Wilton!R25,Brownsville!R25,Gleason!R25)</f>
        <v>0</v>
      </c>
      <c r="S26" s="6" t="n">
        <f aca="false">SUM(Caledonia!S25,'New Albany'!S25,Wheatland!S25,Wilton!S25,Brownsville!S25,Gleason!S25)</f>
        <v>0</v>
      </c>
      <c r="T26" s="6" t="n">
        <f aca="false">SUM(Caledonia!T25,'New Albany'!T25,Wheatland!T25,Wilton!T25,Brownsville!T25,Gleason!T25)</f>
        <v>0</v>
      </c>
      <c r="U26" s="6" t="n">
        <f aca="false">SUM(Caledonia!U25,'New Albany'!U25,Wheatland!U25,Wilton!U25,Brownsville!U25,Gleason!U25)</f>
        <v>0</v>
      </c>
      <c r="W26" s="226" t="n">
        <f aca="false">SUM(B26:U26)</f>
        <v>0</v>
      </c>
      <c r="X26" s="227" t="n">
        <f aca="false">SUM(Caledonia!W25,'New Albany'!W25,Wheatland!W25,Wilton!W25,Brownsville!W25,Gleason!W25)</f>
        <v>0</v>
      </c>
      <c r="Y26" s="227" t="n">
        <f aca="false">W26-X26</f>
        <v>0</v>
      </c>
    </row>
    <row r="27" customFormat="false" ht="12.75" hidden="false" customHeight="false" outlineLevel="0" collapsed="false">
      <c r="A27" s="113" t="s">
        <v>89</v>
      </c>
      <c r="B27" s="6" t="n">
        <f aca="false">SUM(Caledonia!B26,'New Albany'!B26,Wheatland!B26,Wilton!B26,Brownsville!B26,Gleason!B26)</f>
        <v>2301.59062</v>
      </c>
      <c r="C27" s="6" t="n">
        <f aca="false">SUM(Caledonia!C26,'New Albany'!C26,Wheatland!C26,Wilton!C26,Brownsville!C26,Gleason!C26)</f>
        <v>2370.6383386</v>
      </c>
      <c r="D27" s="6" t="n">
        <f aca="false">SUM(Caledonia!D26,'New Albany'!D26,Wheatland!D26,Wilton!D26,Brownsville!D26,Gleason!D26)</f>
        <v>2441.757488758</v>
      </c>
      <c r="E27" s="6" t="n">
        <f aca="false">SUM(Caledonia!E26,'New Albany'!E26,Wheatland!E26,Wilton!E26,Brownsville!E26,Gleason!E26)</f>
        <v>2515.01021342074</v>
      </c>
      <c r="F27" s="6" t="n">
        <f aca="false">SUM(Caledonia!F26,'New Albany'!F26,Wheatland!F26,Wilton!F26,Brownsville!F26,Gleason!F26)</f>
        <v>2590.46051982336</v>
      </c>
      <c r="G27" s="6" t="n">
        <f aca="false">SUM(Caledonia!G26,'New Albany'!G26,Wheatland!G26,Wilton!G26,Brownsville!G26,Gleason!G26)</f>
        <v>2668.17433541806</v>
      </c>
      <c r="H27" s="6" t="n">
        <f aca="false">SUM(Caledonia!H26,'New Albany'!H26,Wheatland!H26,Wilton!H26,Brownsville!H26,Gleason!H26)</f>
        <v>2748.21956548061</v>
      </c>
      <c r="I27" s="6" t="n">
        <f aca="false">SUM(Caledonia!I26,'New Albany'!I26,Wheatland!I26,Wilton!I26,Brownsville!I26,Gleason!I26)</f>
        <v>2830.66615244502</v>
      </c>
      <c r="J27" s="6" t="n">
        <f aca="false">SUM(Caledonia!J26,'New Albany'!J26,Wheatland!J26,Wilton!J26,Brownsville!J26,Gleason!J26)</f>
        <v>2915.58613701837</v>
      </c>
      <c r="K27" s="6" t="n">
        <f aca="false">SUM(Caledonia!K26,'New Albany'!K26,Wheatland!K26,Wilton!K26,Brownsville!K26,Gleason!K26)</f>
        <v>3003.05372112893</v>
      </c>
      <c r="L27" s="6" t="n">
        <f aca="false">SUM(Caledonia!L26,'New Albany'!L26,Wheatland!L26,Wilton!L26,Brownsville!L26,Gleason!L26)</f>
        <v>3093.14533276279</v>
      </c>
      <c r="M27" s="6" t="n">
        <f aca="false">SUM(Caledonia!M26,'New Albany'!M26,Wheatland!M26,Wilton!M26,Brownsville!M26,Gleason!M26)</f>
        <v>3185.93969274568</v>
      </c>
      <c r="N27" s="6" t="n">
        <f aca="false">SUM(Caledonia!N26,'New Albany'!N26,Wheatland!N26,Wilton!N26,Brownsville!N26,Gleason!N26)</f>
        <v>3281.51788352805</v>
      </c>
      <c r="O27" s="6" t="n">
        <f aca="false">SUM(Caledonia!O26,'New Albany'!O26,Wheatland!O26,Wilton!O26,Brownsville!O26,Gleason!O26)</f>
        <v>3379.96342003389</v>
      </c>
      <c r="P27" s="6" t="n">
        <f aca="false">SUM(Caledonia!P26,'New Albany'!P26,Wheatland!P26,Wilton!P26,Brownsville!P26,Gleason!P26)</f>
        <v>3481.36232263491</v>
      </c>
      <c r="Q27" s="6" t="n">
        <f aca="false">SUM(Caledonia!Q26,'New Albany'!Q26,Wheatland!Q26,Wilton!Q26,Brownsville!Q26,Gleason!Q26)</f>
        <v>3585.80319231395</v>
      </c>
      <c r="R27" s="6" t="n">
        <f aca="false">SUM(Caledonia!R26,'New Albany'!R26,Wheatland!R26,Wilton!R26,Brownsville!R26,Gleason!R26)</f>
        <v>3693.37728808337</v>
      </c>
      <c r="S27" s="6" t="n">
        <f aca="false">SUM(Caledonia!S26,'New Albany'!S26,Wheatland!S26,Wilton!S26,Brownsville!S26,Gleason!S26)</f>
        <v>3804.17860672587</v>
      </c>
      <c r="T27" s="6" t="n">
        <f aca="false">SUM(Caledonia!T26,'New Albany'!T26,Wheatland!T26,Wilton!T26,Brownsville!T26,Gleason!T26)</f>
        <v>3918.30396492765</v>
      </c>
      <c r="U27" s="6" t="n">
        <f aca="false">SUM(Caledonia!U26,'New Albany'!U26,Wheatland!U26,Wilton!U26,Brownsville!U26,Gleason!U26)</f>
        <v>4035.85308387548</v>
      </c>
      <c r="W27" s="226" t="n">
        <f aca="false">SUM(B27:U27)</f>
        <v>61844.6018797247</v>
      </c>
      <c r="X27" s="227" t="n">
        <f aca="false">SUM(Caledonia!W26,'New Albany'!W26,Wheatland!W26,Wilton!W26,Brownsville!W26,Gleason!W26)</f>
        <v>61844.6018797247</v>
      </c>
      <c r="Y27" s="227" t="n">
        <f aca="false">W27-X27</f>
        <v>0</v>
      </c>
    </row>
    <row r="28" customFormat="false" ht="14.25" hidden="false" customHeight="true" outlineLevel="0" collapsed="false">
      <c r="A28" s="113" t="s">
        <v>131</v>
      </c>
      <c r="B28" s="6" t="n">
        <f aca="false">SUM(Caledonia!B27,'New Albany'!B27,Wheatland!B27,Wilton!B27,Brownsville!B27,Gleason!B27)</f>
        <v>2138.76</v>
      </c>
      <c r="C28" s="6" t="n">
        <f aca="false">SUM(Caledonia!C27,'New Albany'!C27,Wheatland!C27,Wilton!C27,Brownsville!C27,Gleason!C27)</f>
        <v>2485.407</v>
      </c>
      <c r="D28" s="6" t="n">
        <f aca="false">SUM(Caledonia!D27,'New Albany'!D27,Wheatland!D27,Wilton!D27,Brownsville!D27,Gleason!D27)</f>
        <v>2675.493</v>
      </c>
      <c r="E28" s="6" t="n">
        <f aca="false">SUM(Caledonia!E27,'New Albany'!E27,Wheatland!E27,Wilton!E27,Brownsville!E27,Gleason!E27)</f>
        <v>2752.735</v>
      </c>
      <c r="F28" s="6" t="n">
        <f aca="false">SUM(Caledonia!F27,'New Albany'!F27,Wheatland!F27,Wilton!F27,Brownsville!F27,Gleason!F27)</f>
        <v>2800.401</v>
      </c>
      <c r="G28" s="6" t="n">
        <f aca="false">SUM(Caledonia!G27,'New Albany'!G27,Wheatland!G27,Wilton!G27,Brownsville!G27,Gleason!G27)</f>
        <v>3000.837</v>
      </c>
      <c r="H28" s="6" t="n">
        <f aca="false">SUM(Caledonia!H27,'New Albany'!H27,Wheatland!H27,Wilton!H27,Brownsville!H27,Gleason!H27)</f>
        <v>3133.239</v>
      </c>
      <c r="I28" s="6" t="n">
        <f aca="false">SUM(Caledonia!I27,'New Albany'!I27,Wheatland!I27,Wilton!I27,Brownsville!I27,Gleason!I27)</f>
        <v>3204.112</v>
      </c>
      <c r="J28" s="6" t="n">
        <f aca="false">SUM(Caledonia!J27,'New Albany'!J27,Wheatland!J27,Wilton!J27,Brownsville!J27,Gleason!J27)</f>
        <v>3150.18</v>
      </c>
      <c r="K28" s="6" t="n">
        <f aca="false">SUM(Caledonia!K27,'New Albany'!K27,Wheatland!K27,Wilton!K27,Brownsville!K27,Gleason!K27)</f>
        <v>3985.138</v>
      </c>
      <c r="L28" s="6" t="n">
        <f aca="false">SUM(Caledonia!L27,'New Albany'!L27,Wheatland!L27,Wilton!L27,Brownsville!L27,Gleason!L27)</f>
        <v>3774.313</v>
      </c>
      <c r="M28" s="6" t="n">
        <f aca="false">SUM(Caledonia!M27,'New Albany'!M27,Wheatland!M27,Wilton!M27,Brownsville!M27,Gleason!M27)</f>
        <v>3371.88</v>
      </c>
      <c r="N28" s="6" t="n">
        <f aca="false">SUM(Caledonia!N27,'New Albany'!N27,Wheatland!N27,Wilton!N27,Brownsville!N27,Gleason!N27)</f>
        <v>3464.7</v>
      </c>
      <c r="O28" s="6" t="n">
        <f aca="false">SUM(Caledonia!O27,'New Albany'!O27,Wheatland!O27,Wilton!O27,Brownsville!O27,Gleason!O27)</f>
        <v>3464.7</v>
      </c>
      <c r="P28" s="6" t="n">
        <f aca="false">SUM(Caledonia!P27,'New Albany'!P27,Wheatland!P27,Wilton!P27,Brownsville!P27,Gleason!P27)</f>
        <v>3953.49830117962</v>
      </c>
      <c r="Q28" s="6" t="n">
        <f aca="false">SUM(Caledonia!Q27,'New Albany'!Q27,Wheatland!Q27,Wilton!Q27,Brownsville!Q27,Gleason!Q27)</f>
        <v>3397.53231220322</v>
      </c>
      <c r="R28" s="6" t="n">
        <f aca="false">SUM(Caledonia!R27,'New Albany'!R27,Wheatland!R27,Wilton!R27,Brownsville!R27,Gleason!R27)</f>
        <v>3421.13495844728</v>
      </c>
      <c r="S28" s="6" t="n">
        <f aca="false">SUM(Caledonia!S27,'New Albany'!S27,Wheatland!S27,Wilton!S27,Brownsville!S27,Gleason!S27)</f>
        <v>3445.20965761623</v>
      </c>
      <c r="T28" s="6" t="n">
        <f aca="false">SUM(Caledonia!T27,'New Albany'!T27,Wheatland!T27,Wilton!T27,Brownsville!T27,Gleason!T27)</f>
        <v>3469.76585076855</v>
      </c>
      <c r="U28" s="6" t="n">
        <f aca="false">SUM(Caledonia!U27,'New Albany'!U27,Wheatland!U27,Wilton!U27,Brownsville!U27,Gleason!U27)</f>
        <v>3485.5551622966</v>
      </c>
      <c r="W28" s="226" t="n">
        <f aca="false">SUM(B28:U28)</f>
        <v>64574.5912425115</v>
      </c>
      <c r="X28" s="227" t="n">
        <f aca="false">SUM(Caledonia!W27,'New Albany'!W27,Wheatland!W27,Wilton!W27,Brownsville!W27,Gleason!W27)</f>
        <v>64574.5912425115</v>
      </c>
      <c r="Y28" s="227" t="n">
        <f aca="false">W28-X28</f>
        <v>0</v>
      </c>
    </row>
    <row r="29" customFormat="false" ht="12.75" hidden="false" customHeight="false" outlineLevel="0" collapsed="false">
      <c r="A29" s="113" t="s">
        <v>132</v>
      </c>
      <c r="B29" s="229" t="n">
        <f aca="false">SUM(Caledonia!B28,'New Albany'!B28,Wheatland!B28,Wilton!B28,Brownsville!B28,Gleason!B28)</f>
        <v>2156.52394330371</v>
      </c>
      <c r="C29" s="229" t="n">
        <f aca="false">SUM(Caledonia!C28,'New Albany'!C28,Wheatland!C28,Wilton!C28,Brownsville!C28,Gleason!C28)</f>
        <v>2027.6995115153</v>
      </c>
      <c r="D29" s="229" t="n">
        <f aca="false">SUM(Caledonia!D28,'New Albany'!D28,Wheatland!D28,Wilton!D28,Brownsville!D28,Gleason!D28)</f>
        <v>1971.08295588158</v>
      </c>
      <c r="E29" s="229" t="n">
        <f aca="false">SUM(Caledonia!E28,'New Albany'!E28,Wheatland!E28,Wilton!E28,Brownsville!E28,Gleason!E28)</f>
        <v>1882.54858611507</v>
      </c>
      <c r="F29" s="229" t="n">
        <f aca="false">SUM(Caledonia!F28,'New Albany'!F28,Wheatland!F28,Wilton!F28,Brownsville!F28,Gleason!F28)</f>
        <v>1790.50325144014</v>
      </c>
      <c r="G29" s="229" t="n">
        <f aca="false">SUM(Caledonia!G28,'New Albany'!G28,Wheatland!G28,Wilton!G28,Brownsville!G28,Gleason!G28)</f>
        <v>1702.88269638403</v>
      </c>
      <c r="H29" s="229" t="n">
        <f aca="false">SUM(Caledonia!H28,'New Albany'!H28,Wheatland!H28,Wilton!H28,Brownsville!H28,Gleason!H28)</f>
        <v>1629.56705876255</v>
      </c>
      <c r="I29" s="229" t="n">
        <f aca="false">SUM(Caledonia!I28,'New Albany'!I28,Wheatland!I28,Wilton!I28,Brownsville!I28,Gleason!I28)</f>
        <v>1556.78773910086</v>
      </c>
      <c r="J29" s="229" t="n">
        <f aca="false">SUM(Caledonia!J28,'New Albany'!J28,Wheatland!J28,Wilton!J28,Brownsville!J28,Gleason!J28)</f>
        <v>1484.46049298072</v>
      </c>
      <c r="K29" s="229" t="n">
        <f aca="false">SUM(Caledonia!K28,'New Albany'!K28,Wheatland!K28,Wilton!K28,Brownsville!K28,Gleason!K28)</f>
        <v>1410.39577137013</v>
      </c>
      <c r="L29" s="229" t="n">
        <f aca="false">SUM(Caledonia!L28,'New Albany'!L28,Wheatland!L28,Wilton!L28,Brownsville!L28,Gleason!L28)</f>
        <v>1339.23365868146</v>
      </c>
      <c r="M29" s="229" t="n">
        <f aca="false">SUM(Caledonia!M28,'New Albany'!M28,Wheatland!M28,Wilton!M28,Brownsville!M28,Gleason!M28)</f>
        <v>1267.84007626547</v>
      </c>
      <c r="N29" s="229" t="n">
        <f aca="false">SUM(Caledonia!N28,'New Albany'!N28,Wheatland!N28,Wilton!N28,Brownsville!N28,Gleason!N28)</f>
        <v>1195.83427371471</v>
      </c>
      <c r="O29" s="229" t="n">
        <f aca="false">SUM(Caledonia!O28,'New Albany'!O28,Wheatland!O28,Wilton!O28,Brownsville!O28,Gleason!O28)</f>
        <v>1123.1101073054</v>
      </c>
      <c r="P29" s="229" t="n">
        <f aca="false">SUM(Caledonia!P28,'New Albany'!P28,Wheatland!P28,Wilton!P28,Brownsville!P28,Gleason!P28)</f>
        <v>1050.26335998524</v>
      </c>
      <c r="Q29" s="229" t="n">
        <f aca="false">SUM(Caledonia!Q28,'New Albany'!Q28,Wheatland!Q28,Wilton!Q28,Brownsville!Q28,Gleason!Q28)</f>
        <v>987.5319692331</v>
      </c>
      <c r="R29" s="229" t="n">
        <f aca="false">SUM(Caledonia!R28,'New Albany'!R28,Wheatland!R28,Wilton!R28,Brownsville!R28,Gleason!R28)</f>
        <v>934.788053877244</v>
      </c>
      <c r="S29" s="229" t="n">
        <f aca="false">SUM(Caledonia!S28,'New Albany'!S28,Wheatland!S28,Wilton!S28,Brownsville!S28,Gleason!S28)</f>
        <v>882.02274508338</v>
      </c>
      <c r="T29" s="229" t="n">
        <f aca="false">SUM(Caledonia!T28,'New Albany'!T28,Wheatland!T28,Wilton!T28,Brownsville!T28,Gleason!T28)</f>
        <v>829.238512576717</v>
      </c>
      <c r="U29" s="229" t="n">
        <f aca="false">SUM(Caledonia!U28,'New Albany'!U28,Wheatland!U28,Wilton!U28,Brownsville!U28,Gleason!U28)</f>
        <v>776.438634771916</v>
      </c>
      <c r="V29" s="224"/>
      <c r="W29" s="226" t="n">
        <f aca="false">SUM(B29:U29)</f>
        <v>27998.7533983487</v>
      </c>
      <c r="X29" s="227" t="n">
        <f aca="false">SUM(Caledonia!W28,'New Albany'!W28,Wheatland!W28,Wilton!W28,Brownsville!W28,Gleason!W28)</f>
        <v>27998.7533983487</v>
      </c>
      <c r="Y29" s="227" t="n">
        <f aca="false">W29-X29</f>
        <v>0</v>
      </c>
    </row>
    <row r="30" customFormat="false" ht="12.75" hidden="false" customHeight="false" outlineLevel="0" collapsed="false">
      <c r="A30" s="113" t="s">
        <v>133</v>
      </c>
      <c r="B30" s="6" t="n">
        <f aca="false">SUM(B23:B29)</f>
        <v>27389.0007313466</v>
      </c>
      <c r="C30" s="6" t="n">
        <f aca="false">SUM(C23:C29)</f>
        <v>28299.6348031995</v>
      </c>
      <c r="D30" s="6" t="n">
        <f aca="false">SUM(D23:D29)</f>
        <v>29146.7000963163</v>
      </c>
      <c r="E30" s="6" t="n">
        <f aca="false">SUM(E23:E29)</f>
        <v>29870.4114507629</v>
      </c>
      <c r="F30" s="6" t="n">
        <f aca="false">SUM(F23:F29)</f>
        <v>30583.0859520274</v>
      </c>
      <c r="G30" s="6" t="n">
        <f aca="false">SUM(G23:G29)</f>
        <v>31475.6668479889</v>
      </c>
      <c r="H30" s="6" t="n">
        <f aca="false">SUM(H23:H29)</f>
        <v>32337.9116249155</v>
      </c>
      <c r="I30" s="6" t="n">
        <f aca="false">SUM(I23:I29)</f>
        <v>33163.2584722384</v>
      </c>
      <c r="J30" s="6" t="n">
        <f aca="false">SUM(J23:J29)</f>
        <v>33889.0699881124</v>
      </c>
      <c r="K30" s="6" t="n">
        <f aca="false">SUM(K23:K29)</f>
        <v>35527.5961513558</v>
      </c>
      <c r="L30" s="6" t="n">
        <f aca="false">SUM(L23:L29)</f>
        <v>36149.5709100667</v>
      </c>
      <c r="M30" s="6" t="n">
        <f aca="false">SUM(M23:M29)</f>
        <v>36606.8250551922</v>
      </c>
      <c r="N30" s="6" t="n">
        <f aca="false">SUM(N23:N29)</f>
        <v>37586.6524020093</v>
      </c>
      <c r="O30" s="6" t="n">
        <f aca="false">SUM(O23:O29)</f>
        <v>38501.7117794488</v>
      </c>
      <c r="P30" s="6" t="n">
        <f aca="false">SUM(P23:P29)</f>
        <v>39935.0803834726</v>
      </c>
      <c r="Q30" s="6" t="n">
        <f aca="false">SUM(Q23:Q29)</f>
        <v>40364.3225654133</v>
      </c>
      <c r="R30" s="6" t="n">
        <f aca="false">SUM(R23:R29)</f>
        <v>41414.5590448208</v>
      </c>
      <c r="S30" s="6" t="n">
        <f aca="false">SUM(S23:S29)</f>
        <v>42497.6275161708</v>
      </c>
      <c r="T30" s="6" t="n">
        <f aca="false">SUM(T23:T29)</f>
        <v>43614.5113302206</v>
      </c>
      <c r="U30" s="6" t="n">
        <f aca="false">SUM(U23:U29)</f>
        <v>44756.9659729501</v>
      </c>
      <c r="W30" s="226" t="n">
        <f aca="false">SUM(B30:U30)</f>
        <v>713110.163078029</v>
      </c>
      <c r="X30" s="227" t="n">
        <f aca="false">SUM(Caledonia!W29,'New Albany'!W29,Wheatland!W29,Wilton!W29,Brownsville!W29,Gleason!W29)</f>
        <v>713110.163078029</v>
      </c>
      <c r="Y30" s="227" t="n">
        <f aca="false">W30-X30</f>
        <v>0</v>
      </c>
    </row>
    <row r="31" customFormat="false" ht="12.75" hidden="false" customHeight="false" outlineLevel="0" collapsed="false">
      <c r="A31" s="230"/>
      <c r="B31" s="231"/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1"/>
      <c r="W31" s="226"/>
      <c r="X31" s="228"/>
      <c r="Y31" s="228"/>
    </row>
    <row r="32" customFormat="false" ht="12.75" hidden="false" customHeight="false" outlineLevel="0" collapsed="false">
      <c r="A32" s="232"/>
      <c r="B32" s="233"/>
      <c r="C32" s="233"/>
      <c r="D32" s="233"/>
      <c r="E32" s="233"/>
      <c r="F32" s="233"/>
      <c r="G32" s="233"/>
      <c r="H32" s="233"/>
      <c r="I32" s="233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3"/>
      <c r="U32" s="233"/>
      <c r="W32" s="226"/>
      <c r="X32" s="228"/>
      <c r="Y32" s="228"/>
    </row>
    <row r="33" customFormat="false" ht="12.75" hidden="false" customHeight="false" outlineLevel="0" collapsed="false">
      <c r="A33" s="223" t="s">
        <v>134</v>
      </c>
      <c r="B33" s="234" t="e">
        <f aca="false">B20-B30</f>
        <v>#VALUE!</v>
      </c>
      <c r="C33" s="234" t="e">
        <f aca="false">C20-C30</f>
        <v>#VALUE!</v>
      </c>
      <c r="D33" s="234" t="e">
        <f aca="false">D20-D30</f>
        <v>#VALUE!</v>
      </c>
      <c r="E33" s="234" t="n">
        <f aca="false">E20-E30</f>
        <v>208938.043807967</v>
      </c>
      <c r="F33" s="234" t="n">
        <f aca="false">F20-F30</f>
        <v>219875.441542811</v>
      </c>
      <c r="G33" s="234" t="n">
        <f aca="false">G20-G30</f>
        <v>223054.461129475</v>
      </c>
      <c r="H33" s="234" t="n">
        <f aca="false">H20-H30</f>
        <v>226335.840764583</v>
      </c>
      <c r="I33" s="234" t="n">
        <f aca="false">I20-I30</f>
        <v>229727.586325624</v>
      </c>
      <c r="J33" s="234" t="n">
        <f aca="false">J20-J30</f>
        <v>233294.508253625</v>
      </c>
      <c r="K33" s="234" t="n">
        <f aca="false">K20-K30</f>
        <v>236013.122164922</v>
      </c>
      <c r="L33" s="234" t="n">
        <f aca="false">L20-L30</f>
        <v>240433.332116597</v>
      </c>
      <c r="M33" s="234" t="n">
        <f aca="false">M20-M30</f>
        <v>245117.257577604</v>
      </c>
      <c r="N33" s="234" t="n">
        <f aca="false">N20-N30</f>
        <v>249370.941038235</v>
      </c>
      <c r="O33" s="234" t="n">
        <f aca="false">O20-O30</f>
        <v>253791.032787681</v>
      </c>
      <c r="P33" s="234" t="n">
        <f aca="false">P20-P30</f>
        <v>257789.17525697</v>
      </c>
      <c r="Q33" s="234" t="n">
        <f aca="false">Q20-Q30</f>
        <v>261943.963724459</v>
      </c>
      <c r="R33" s="234" t="n">
        <f aca="false">R20-R30</f>
        <v>265543.871286866</v>
      </c>
      <c r="S33" s="234" t="n">
        <f aca="false">S20-S30</f>
        <v>269185.693158552</v>
      </c>
      <c r="T33" s="234" t="n">
        <f aca="false">T20-T30</f>
        <v>272869.739274732</v>
      </c>
      <c r="U33" s="234" t="n">
        <f aca="false">U20-U30</f>
        <v>276605.688020762</v>
      </c>
      <c r="W33" s="226" t="e">
        <f aca="false">SUM(B33:U33)</f>
        <v>#VALUE!</v>
      </c>
      <c r="X33" s="227" t="e">
        <f aca="false">SUM(Caledonia!W32,'New Albany'!W32,Wheatland!W32,Wilton!W32,Brownsville!W32,Gleason!W32)</f>
        <v>#VALUE!</v>
      </c>
      <c r="Y33" s="227" t="e">
        <f aca="false">W33-X33</f>
        <v>#VALUE!</v>
      </c>
    </row>
    <row r="34" customFormat="false" ht="12.75" hidden="false" customHeight="false" outlineLevel="0" collapsed="false">
      <c r="A34" s="223"/>
      <c r="B34" s="231"/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W34" s="226"/>
      <c r="X34" s="228"/>
      <c r="Y34" s="228"/>
    </row>
    <row r="35" customFormat="false" ht="12.75" hidden="false" customHeight="false" outlineLevel="0" collapsed="false">
      <c r="A35" s="113" t="s">
        <v>135</v>
      </c>
      <c r="B35" s="6" t="e">
        <f aca="false">Depreciation!C58</f>
        <v>#VALUE!</v>
      </c>
      <c r="C35" s="6" t="e">
        <f aca="false">Depreciation!D58</f>
        <v>#VALUE!</v>
      </c>
      <c r="D35" s="6" t="e">
        <f aca="false">Depreciation!E58</f>
        <v>#VALUE!</v>
      </c>
      <c r="E35" s="6" t="e">
        <f aca="false">Depreciation!F58</f>
        <v>#VALUE!</v>
      </c>
      <c r="F35" s="6" t="e">
        <f aca="false">Depreciation!G58</f>
        <v>#VALUE!</v>
      </c>
      <c r="G35" s="6" t="e">
        <f aca="false">Depreciation!H58</f>
        <v>#VALUE!</v>
      </c>
      <c r="H35" s="6" t="e">
        <f aca="false">Depreciation!I58</f>
        <v>#VALUE!</v>
      </c>
      <c r="I35" s="6" t="e">
        <f aca="false">Depreciation!J58</f>
        <v>#VALUE!</v>
      </c>
      <c r="J35" s="6" t="e">
        <f aca="false">Depreciation!K58</f>
        <v>#VALUE!</v>
      </c>
      <c r="K35" s="6" t="e">
        <f aca="false">Depreciation!L58</f>
        <v>#VALUE!</v>
      </c>
      <c r="L35" s="6" t="e">
        <f aca="false">Depreciation!M58</f>
        <v>#VALUE!</v>
      </c>
      <c r="M35" s="6" t="e">
        <f aca="false">Depreciation!N58</f>
        <v>#VALUE!</v>
      </c>
      <c r="N35" s="6" t="e">
        <f aca="false">Depreciation!O58</f>
        <v>#VALUE!</v>
      </c>
      <c r="O35" s="6" t="e">
        <f aca="false">Depreciation!P58</f>
        <v>#VALUE!</v>
      </c>
      <c r="P35" s="6" t="e">
        <f aca="false">Depreciation!Q58</f>
        <v>#VALUE!</v>
      </c>
      <c r="Q35" s="6" t="e">
        <f aca="false">Depreciation!R58</f>
        <v>#VALUE!</v>
      </c>
      <c r="R35" s="6" t="e">
        <f aca="false">Depreciation!S58</f>
        <v>#VALUE!</v>
      </c>
      <c r="S35" s="6" t="e">
        <f aca="false">Depreciation!T58</f>
        <v>#VALUE!</v>
      </c>
      <c r="T35" s="6" t="e">
        <f aca="false">Depreciation!U58</f>
        <v>#VALUE!</v>
      </c>
      <c r="U35" s="6" t="e">
        <f aca="false">Depreciation!V58</f>
        <v>#VALUE!</v>
      </c>
      <c r="W35" s="226" t="e">
        <f aca="false">SUM(B35:U35)</f>
        <v>#VALUE!</v>
      </c>
      <c r="X35" s="227" t="e">
        <f aca="false">SUM(Caledonia!W34,'New Albany'!W34,Wheatland!W34,Wilton!W34,Brownsville!W34,Gleason!W34)</f>
        <v>#VALUE!</v>
      </c>
      <c r="Y35" s="227" t="e">
        <f aca="false">W35-X35</f>
        <v>#VALUE!</v>
      </c>
    </row>
    <row r="36" customFormat="false" ht="12.75" hidden="false" customHeight="false" outlineLevel="0" collapsed="false">
      <c r="A36" s="11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W36" s="226"/>
      <c r="X36" s="228"/>
      <c r="Y36" s="228"/>
    </row>
    <row r="37" customFormat="false" ht="12.75" hidden="false" customHeight="false" outlineLevel="0" collapsed="false">
      <c r="A37" s="223" t="s">
        <v>136</v>
      </c>
      <c r="B37" s="234" t="e">
        <f aca="false">B33-B35</f>
        <v>#VALUE!</v>
      </c>
      <c r="C37" s="234" t="e">
        <f aca="false">C33-C35</f>
        <v>#VALUE!</v>
      </c>
      <c r="D37" s="234" t="e">
        <f aca="false">D33-D35</f>
        <v>#VALUE!</v>
      </c>
      <c r="E37" s="234" t="e">
        <f aca="false">E33-E35</f>
        <v>#VALUE!</v>
      </c>
      <c r="F37" s="234" t="e">
        <f aca="false">F33-F35</f>
        <v>#VALUE!</v>
      </c>
      <c r="G37" s="234" t="e">
        <f aca="false">G33-G35</f>
        <v>#VALUE!</v>
      </c>
      <c r="H37" s="234" t="e">
        <f aca="false">H33-H35</f>
        <v>#VALUE!</v>
      </c>
      <c r="I37" s="234" t="e">
        <f aca="false">I33-I35</f>
        <v>#VALUE!</v>
      </c>
      <c r="J37" s="234" t="e">
        <f aca="false">J33-J35</f>
        <v>#VALUE!</v>
      </c>
      <c r="K37" s="234" t="e">
        <f aca="false">K33-K35</f>
        <v>#VALUE!</v>
      </c>
      <c r="L37" s="234" t="e">
        <f aca="false">L33-L35</f>
        <v>#VALUE!</v>
      </c>
      <c r="M37" s="234" t="e">
        <f aca="false">M33-M35</f>
        <v>#VALUE!</v>
      </c>
      <c r="N37" s="234" t="e">
        <f aca="false">N33-N35</f>
        <v>#VALUE!</v>
      </c>
      <c r="O37" s="234" t="e">
        <f aca="false">O33-O35</f>
        <v>#VALUE!</v>
      </c>
      <c r="P37" s="234" t="e">
        <f aca="false">P33-P35</f>
        <v>#VALUE!</v>
      </c>
      <c r="Q37" s="234" t="e">
        <f aca="false">Q33-Q35</f>
        <v>#VALUE!</v>
      </c>
      <c r="R37" s="234" t="e">
        <f aca="false">R33-R35</f>
        <v>#VALUE!</v>
      </c>
      <c r="S37" s="234" t="e">
        <f aca="false">S33-S35</f>
        <v>#VALUE!</v>
      </c>
      <c r="T37" s="234" t="e">
        <f aca="false">T33-T35</f>
        <v>#VALUE!</v>
      </c>
      <c r="U37" s="234" t="e">
        <f aca="false">U33-U35</f>
        <v>#VALUE!</v>
      </c>
      <c r="W37" s="226" t="e">
        <f aca="false">SUM(B37:U37)</f>
        <v>#VALUE!</v>
      </c>
      <c r="X37" s="227" t="e">
        <f aca="false">SUM(Caledonia!W36,'New Albany'!W36,Wheatland!W36,Wilton!W36,Brownsville!W36,Gleason!W36)</f>
        <v>#VALUE!</v>
      </c>
      <c r="Y37" s="227" t="e">
        <f aca="false">W37-X37</f>
        <v>#VALUE!</v>
      </c>
    </row>
    <row r="38" customFormat="false" ht="12.75" hidden="false" customHeight="false" outlineLevel="0" collapsed="false">
      <c r="A38" s="223"/>
      <c r="B38" s="234"/>
      <c r="C38" s="234"/>
      <c r="D38" s="234"/>
      <c r="E38" s="234"/>
      <c r="F38" s="234"/>
      <c r="G38" s="234"/>
      <c r="H38" s="234"/>
      <c r="I38" s="234"/>
      <c r="J38" s="234"/>
      <c r="K38" s="234"/>
      <c r="L38" s="234"/>
      <c r="M38" s="234"/>
      <c r="N38" s="234"/>
      <c r="O38" s="234"/>
      <c r="P38" s="234"/>
      <c r="Q38" s="234"/>
      <c r="R38" s="234"/>
      <c r="S38" s="234"/>
      <c r="T38" s="234"/>
      <c r="U38" s="234"/>
      <c r="W38" s="226"/>
      <c r="X38" s="228"/>
      <c r="Y38" s="228"/>
    </row>
    <row r="39" customFormat="false" ht="12.75" hidden="false" customHeight="false" outlineLevel="0" collapsed="false">
      <c r="A39" s="113" t="s">
        <v>137</v>
      </c>
      <c r="B39" s="6" t="n">
        <f aca="false">Debt!B91</f>
        <v>80195.0636550308</v>
      </c>
      <c r="C39" s="6" t="n">
        <f aca="false">Debt!C91</f>
        <v>78991.765229295</v>
      </c>
      <c r="D39" s="6" t="n">
        <f aca="false">Debt!D91</f>
        <v>77294.4721081451</v>
      </c>
      <c r="E39" s="6" t="n">
        <f aca="false">Debt!E91</f>
        <v>75962.1026694045</v>
      </c>
      <c r="F39" s="6" t="n">
        <f aca="false">Debt!F91</f>
        <v>73604.8572210815</v>
      </c>
      <c r="G39" s="6" t="n">
        <f aca="false">Debt!G91</f>
        <v>70810.911430527</v>
      </c>
      <c r="H39" s="6" t="n">
        <f aca="false">Debt!H91</f>
        <v>67670.8925393566</v>
      </c>
      <c r="I39" s="6" t="n">
        <f aca="false">Debt!I91</f>
        <v>64385.8562628337</v>
      </c>
      <c r="J39" s="6" t="n">
        <f aca="false">Debt!J91</f>
        <v>60305.328678987</v>
      </c>
      <c r="K39" s="6" t="n">
        <f aca="false">Debt!K91</f>
        <v>55783.8001368925</v>
      </c>
      <c r="L39" s="6" t="n">
        <f aca="false">Debt!L91</f>
        <v>51026.1190965092</v>
      </c>
      <c r="M39" s="6" t="n">
        <f aca="false">Debt!M91</f>
        <v>45838.6639288159</v>
      </c>
      <c r="N39" s="6" t="n">
        <f aca="false">Debt!N91</f>
        <v>40393.401779603</v>
      </c>
      <c r="O39" s="6" t="n">
        <f aca="false">Debt!O91</f>
        <v>35077.0431211499</v>
      </c>
      <c r="P39" s="6" t="n">
        <f aca="false">Debt!P91</f>
        <v>29693.6837782341</v>
      </c>
      <c r="Q39" s="6" t="n">
        <f aca="false">Debt!Q91</f>
        <v>24114.4202600958</v>
      </c>
      <c r="R39" s="6" t="n">
        <f aca="false">Debt!R91</f>
        <v>18196.5119780972</v>
      </c>
      <c r="S39" s="6" t="n">
        <f aca="false">Debt!S91</f>
        <v>12616.5201916496</v>
      </c>
      <c r="T39" s="6" t="n">
        <f aca="false">Debt!T91</f>
        <v>7831.79739904175</v>
      </c>
      <c r="U39" s="6" t="n">
        <f aca="false">Debt!U91</f>
        <v>3058.72689938398</v>
      </c>
      <c r="W39" s="226" t="n">
        <f aca="false">SUM(B39:U39)</f>
        <v>972851.938364134</v>
      </c>
      <c r="X39" s="227" t="n">
        <f aca="false">SUM(Caledonia!W38,'New Albany'!W38,Wheatland!W38,Wilton!W38,Brownsville!W38,Gleason!W38)</f>
        <v>972851.938364134</v>
      </c>
      <c r="Y39" s="227" t="n">
        <f aca="false">W39-X39</f>
        <v>0</v>
      </c>
    </row>
    <row r="40" customFormat="false" ht="12.75" hidden="false" customHeight="false" outlineLevel="0" collapsed="false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W40" s="226"/>
      <c r="X40" s="228"/>
      <c r="Y40" s="228"/>
    </row>
    <row r="41" customFormat="false" ht="12.75" hidden="false" customHeight="false" outlineLevel="0" collapsed="false">
      <c r="A41" s="223" t="s">
        <v>138</v>
      </c>
      <c r="B41" s="234" t="e">
        <f aca="false">B37-B39</f>
        <v>#VALUE!</v>
      </c>
      <c r="C41" s="234" t="e">
        <f aca="false">C37-C39</f>
        <v>#VALUE!</v>
      </c>
      <c r="D41" s="234" t="e">
        <f aca="false">D37-D39</f>
        <v>#VALUE!</v>
      </c>
      <c r="E41" s="234" t="e">
        <f aca="false">E37-E39</f>
        <v>#VALUE!</v>
      </c>
      <c r="F41" s="234" t="e">
        <f aca="false">F37-F39</f>
        <v>#VALUE!</v>
      </c>
      <c r="G41" s="234" t="e">
        <f aca="false">G37-G39</f>
        <v>#VALUE!</v>
      </c>
      <c r="H41" s="234" t="e">
        <f aca="false">H37-H39</f>
        <v>#VALUE!</v>
      </c>
      <c r="I41" s="234" t="e">
        <f aca="false">I37-I39</f>
        <v>#VALUE!</v>
      </c>
      <c r="J41" s="234" t="e">
        <f aca="false">J37-J39</f>
        <v>#VALUE!</v>
      </c>
      <c r="K41" s="234" t="e">
        <f aca="false">K37-K39</f>
        <v>#VALUE!</v>
      </c>
      <c r="L41" s="234" t="e">
        <f aca="false">L37-L39</f>
        <v>#VALUE!</v>
      </c>
      <c r="M41" s="234" t="e">
        <f aca="false">M37-M39</f>
        <v>#VALUE!</v>
      </c>
      <c r="N41" s="234" t="e">
        <f aca="false">N37-N39</f>
        <v>#VALUE!</v>
      </c>
      <c r="O41" s="234" t="e">
        <f aca="false">O37-O39</f>
        <v>#VALUE!</v>
      </c>
      <c r="P41" s="234" t="e">
        <f aca="false">P37-P39</f>
        <v>#VALUE!</v>
      </c>
      <c r="Q41" s="234" t="e">
        <f aca="false">Q37-Q39</f>
        <v>#VALUE!</v>
      </c>
      <c r="R41" s="234" t="e">
        <f aca="false">R37-R39</f>
        <v>#VALUE!</v>
      </c>
      <c r="S41" s="234" t="e">
        <f aca="false">S37-S39</f>
        <v>#VALUE!</v>
      </c>
      <c r="T41" s="234" t="e">
        <f aca="false">T37-T39</f>
        <v>#VALUE!</v>
      </c>
      <c r="U41" s="234" t="e">
        <f aca="false">U37-U39</f>
        <v>#VALUE!</v>
      </c>
      <c r="W41" s="226" t="e">
        <f aca="false">SUM(B41:U41)</f>
        <v>#VALUE!</v>
      </c>
      <c r="X41" s="227" t="e">
        <f aca="false">SUM(Caledonia!W40,'New Albany'!W40,Wheatland!W40,Wilton!W40,Brownsville!W40,Gleason!W40)</f>
        <v>#VALUE!</v>
      </c>
      <c r="Y41" s="227" t="e">
        <f aca="false">W41-X41</f>
        <v>#VALUE!</v>
      </c>
    </row>
    <row r="42" customFormat="false" ht="12.75" hidden="false" customHeight="false" outlineLevel="0" collapsed="false">
      <c r="A42" s="223"/>
      <c r="B42" s="234"/>
      <c r="C42" s="234"/>
      <c r="D42" s="234"/>
      <c r="E42" s="234"/>
      <c r="F42" s="234"/>
      <c r="G42" s="234"/>
      <c r="H42" s="234"/>
      <c r="I42" s="234"/>
      <c r="J42" s="234"/>
      <c r="K42" s="234"/>
      <c r="L42" s="234"/>
      <c r="M42" s="234"/>
      <c r="N42" s="234"/>
      <c r="O42" s="234"/>
      <c r="P42" s="234"/>
      <c r="Q42" s="234"/>
      <c r="R42" s="234"/>
      <c r="S42" s="234"/>
      <c r="T42" s="234"/>
      <c r="U42" s="234"/>
      <c r="W42" s="226"/>
      <c r="X42" s="228"/>
      <c r="Y42" s="228"/>
    </row>
    <row r="43" customFormat="false" ht="12.75" hidden="false" customHeight="false" outlineLevel="0" collapsed="false">
      <c r="A43" s="113" t="s">
        <v>139</v>
      </c>
      <c r="B43" s="6" t="e">
        <f aca="false">Wheatland!B42+'New Albany'!B42+Wilton!B42+Caledonia!B42+Brownsville!B42+Gleason!B42</f>
        <v>#VALUE!</v>
      </c>
      <c r="C43" s="6" t="e">
        <f aca="false">Wheatland!C42+'New Albany'!C42+Wilton!C42+Caledonia!C42+Brownsville!C42+Gleason!C42</f>
        <v>#VALUE!</v>
      </c>
      <c r="D43" s="6" t="e">
        <f aca="false">Wheatland!D42+'New Albany'!D42+Wilton!D42+Caledonia!D42+Brownsville!D42+Gleason!D42</f>
        <v>#VALUE!</v>
      </c>
      <c r="E43" s="6" t="e">
        <f aca="false">Wheatland!E42+'New Albany'!E42+Wilton!E42+Caledonia!E42+Brownsville!E42+Gleason!E42</f>
        <v>#VALUE!</v>
      </c>
      <c r="F43" s="6" t="e">
        <f aca="false">Wheatland!F42+'New Albany'!F42+Wilton!F42+Caledonia!F42+Brownsville!F42+Gleason!F42</f>
        <v>#VALUE!</v>
      </c>
      <c r="G43" s="6" t="e">
        <f aca="false">Wheatland!G42+'New Albany'!G42+Wilton!G42+Caledonia!G42+Brownsville!G42+Gleason!G42</f>
        <v>#VALUE!</v>
      </c>
      <c r="H43" s="6" t="e">
        <f aca="false">Wheatland!H42+'New Albany'!H42+Wilton!H42+Caledonia!H42+Brownsville!H42+Gleason!H42</f>
        <v>#VALUE!</v>
      </c>
      <c r="I43" s="6" t="e">
        <f aca="false">Wheatland!I42+'New Albany'!I42+Wilton!I42+Caledonia!I42+Brownsville!I42+Gleason!I42</f>
        <v>#VALUE!</v>
      </c>
      <c r="J43" s="6" t="e">
        <f aca="false">Wheatland!J42+'New Albany'!J42+Wilton!J42+Caledonia!J42+Brownsville!J42+Gleason!J42</f>
        <v>#VALUE!</v>
      </c>
      <c r="K43" s="6" t="e">
        <f aca="false">Wheatland!K42+'New Albany'!K42+Wilton!K42+Caledonia!K42+Brownsville!K42+Gleason!K42</f>
        <v>#VALUE!</v>
      </c>
      <c r="L43" s="6" t="e">
        <f aca="false">Wheatland!L42+'New Albany'!L42+Wilton!L42+Caledonia!L42+Brownsville!L42+Gleason!L42</f>
        <v>#VALUE!</v>
      </c>
      <c r="M43" s="6" t="e">
        <f aca="false">Wheatland!M42+'New Albany'!M42+Wilton!M42+Caledonia!M42+Brownsville!M42+Gleason!M42</f>
        <v>#VALUE!</v>
      </c>
      <c r="N43" s="6" t="e">
        <f aca="false">Wheatland!N42+'New Albany'!N42+Wilton!N42+Caledonia!N42+Brownsville!N42+Gleason!N42</f>
        <v>#VALUE!</v>
      </c>
      <c r="O43" s="6" t="e">
        <f aca="false">Wheatland!O42+'New Albany'!O42+Wilton!O42+Caledonia!O42+Brownsville!O42+Gleason!O42</f>
        <v>#VALUE!</v>
      </c>
      <c r="P43" s="6" t="e">
        <f aca="false">Wheatland!P42+'New Albany'!P42+Wilton!P42+Caledonia!P42+Brownsville!P42+Gleason!P42</f>
        <v>#VALUE!</v>
      </c>
      <c r="Q43" s="6" t="e">
        <f aca="false">Wheatland!Q42+'New Albany'!Q42+Wilton!Q42+Caledonia!Q42+Brownsville!Q42+Gleason!Q42</f>
        <v>#VALUE!</v>
      </c>
      <c r="R43" s="6" t="e">
        <f aca="false">Wheatland!R42+'New Albany'!R42+Wilton!R42+Caledonia!R42+Brownsville!R42+Gleason!R42</f>
        <v>#VALUE!</v>
      </c>
      <c r="S43" s="6" t="e">
        <f aca="false">Wheatland!S42+'New Albany'!S42+Wilton!S42+Caledonia!S42+Brownsville!S42+Gleason!S42</f>
        <v>#VALUE!</v>
      </c>
      <c r="T43" s="6" t="e">
        <f aca="false">Wheatland!T42+'New Albany'!T42+Wilton!T42+Caledonia!T42+Brownsville!T42+Gleason!T42</f>
        <v>#VALUE!</v>
      </c>
      <c r="U43" s="6" t="e">
        <f aca="false">Wheatland!U42+'New Albany'!U42+Wilton!U42+Caledonia!U42+Brownsville!U42+Gleason!U42</f>
        <v>#VALUE!</v>
      </c>
      <c r="W43" s="226" t="e">
        <f aca="false">SUM(B43:U43)</f>
        <v>#VALUE!</v>
      </c>
      <c r="X43" s="227" t="e">
        <f aca="false">SUM(Caledonia!W42,'New Albany'!W42,Wheatland!W42,Wilton!W42,Brownsville!W42,Gleason!W42)</f>
        <v>#VALUE!</v>
      </c>
      <c r="Y43" s="227" t="e">
        <f aca="false">W43-X43</f>
        <v>#VALUE!</v>
      </c>
    </row>
    <row r="44" customFormat="false" ht="12.75" hidden="false" customHeight="false" outlineLevel="0" collapsed="false">
      <c r="A44" s="113" t="s">
        <v>140</v>
      </c>
      <c r="B44" s="6" t="e">
        <f aca="false">Wheatland!B43+'New Albany'!B43+Wilton!B43+Caledonia!B43+Brownsville!B43+Gleason!B43</f>
        <v>#VALUE!</v>
      </c>
      <c r="C44" s="6" t="e">
        <f aca="false">Wheatland!C43+'New Albany'!C43+Wilton!C43+Caledonia!C43+Brownsville!C43+Gleason!C43</f>
        <v>#VALUE!</v>
      </c>
      <c r="D44" s="6" t="e">
        <f aca="false">Wheatland!D43+'New Albany'!D43+Wilton!D43+Caledonia!D43+Brownsville!D43+Gleason!D43</f>
        <v>#VALUE!</v>
      </c>
      <c r="E44" s="6" t="e">
        <f aca="false">Wheatland!E43+'New Albany'!E43+Wilton!E43+Caledonia!E43+Brownsville!E43+Gleason!E43</f>
        <v>#VALUE!</v>
      </c>
      <c r="F44" s="6" t="e">
        <f aca="false">Wheatland!F43+'New Albany'!F43+Wilton!F43+Caledonia!F43+Brownsville!F43+Gleason!F43</f>
        <v>#VALUE!</v>
      </c>
      <c r="G44" s="6" t="e">
        <f aca="false">Wheatland!G43+'New Albany'!G43+Wilton!G43+Caledonia!G43+Brownsville!G43+Gleason!G43</f>
        <v>#VALUE!</v>
      </c>
      <c r="H44" s="6" t="e">
        <f aca="false">Wheatland!H43+'New Albany'!H43+Wilton!H43+Caledonia!H43+Brownsville!H43+Gleason!H43</f>
        <v>#VALUE!</v>
      </c>
      <c r="I44" s="6" t="e">
        <f aca="false">Wheatland!I43+'New Albany'!I43+Wilton!I43+Caledonia!I43+Brownsville!I43+Gleason!I43</f>
        <v>#VALUE!</v>
      </c>
      <c r="J44" s="6" t="e">
        <f aca="false">Wheatland!J43+'New Albany'!J43+Wilton!J43+Caledonia!J43+Brownsville!J43+Gleason!J43</f>
        <v>#VALUE!</v>
      </c>
      <c r="K44" s="6" t="e">
        <f aca="false">Wheatland!K43+'New Albany'!K43+Wilton!K43+Caledonia!K43+Brownsville!K43+Gleason!K43</f>
        <v>#VALUE!</v>
      </c>
      <c r="L44" s="6" t="e">
        <f aca="false">Wheatland!L43+'New Albany'!L43+Wilton!L43+Caledonia!L43+Brownsville!L43+Gleason!L43</f>
        <v>#VALUE!</v>
      </c>
      <c r="M44" s="6" t="e">
        <f aca="false">Wheatland!M43+'New Albany'!M43+Wilton!M43+Caledonia!M43+Brownsville!M43+Gleason!M43</f>
        <v>#VALUE!</v>
      </c>
      <c r="N44" s="6" t="e">
        <f aca="false">Wheatland!N43+'New Albany'!N43+Wilton!N43+Caledonia!N43+Brownsville!N43+Gleason!N43</f>
        <v>#VALUE!</v>
      </c>
      <c r="O44" s="6" t="e">
        <f aca="false">Wheatland!O43+'New Albany'!O43+Wilton!O43+Caledonia!O43+Brownsville!O43+Gleason!O43</f>
        <v>#VALUE!</v>
      </c>
      <c r="P44" s="6" t="e">
        <f aca="false">Wheatland!P43+'New Albany'!P43+Wilton!P43+Caledonia!P43+Brownsville!P43+Gleason!P43</f>
        <v>#VALUE!</v>
      </c>
      <c r="Q44" s="6" t="e">
        <f aca="false">Wheatland!Q43+'New Albany'!Q43+Wilton!Q43+Caledonia!Q43+Brownsville!Q43+Gleason!Q43</f>
        <v>#VALUE!</v>
      </c>
      <c r="R44" s="6" t="e">
        <f aca="false">Wheatland!R43+'New Albany'!R43+Wilton!R43+Caledonia!R43+Brownsville!R43+Gleason!R43</f>
        <v>#VALUE!</v>
      </c>
      <c r="S44" s="6" t="e">
        <f aca="false">Wheatland!S43+'New Albany'!S43+Wilton!S43+Caledonia!S43+Brownsville!S43+Gleason!S43</f>
        <v>#VALUE!</v>
      </c>
      <c r="T44" s="6" t="e">
        <f aca="false">Wheatland!T43+'New Albany'!T43+Wilton!T43+Caledonia!T43+Brownsville!T43+Gleason!T43</f>
        <v>#VALUE!</v>
      </c>
      <c r="U44" s="6" t="e">
        <f aca="false">Wheatland!U43+'New Albany'!U43+Wilton!U43+Caledonia!U43+Brownsville!U43+Gleason!U43</f>
        <v>#VALUE!</v>
      </c>
      <c r="W44" s="226" t="e">
        <f aca="false">SUM(B44:U44)</f>
        <v>#VALUE!</v>
      </c>
      <c r="X44" s="227" t="e">
        <f aca="false">SUM(Caledonia!W43,'New Albany'!W43,Wheatland!W43,Wilton!W43,Brownsville!W43,Gleason!W43)</f>
        <v>#VALUE!</v>
      </c>
      <c r="Y44" s="227" t="e">
        <f aca="false">W44-X44</f>
        <v>#VALUE!</v>
      </c>
    </row>
    <row r="45" customFormat="false" ht="12.75" hidden="false" customHeight="false" outlineLevel="0" collapsed="false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W45" s="226"/>
      <c r="X45" s="228"/>
      <c r="Y45" s="228"/>
    </row>
    <row r="46" customFormat="false" ht="15.75" hidden="false" customHeight="false" outlineLevel="0" collapsed="false">
      <c r="A46" s="235" t="s">
        <v>141</v>
      </c>
      <c r="B46" s="236" t="e">
        <f aca="false">B41+B43+B44</f>
        <v>#VALUE!</v>
      </c>
      <c r="C46" s="236" t="e">
        <f aca="false">C41+C43+C44</f>
        <v>#VALUE!</v>
      </c>
      <c r="D46" s="236" t="e">
        <f aca="false">D41+D43+D44</f>
        <v>#VALUE!</v>
      </c>
      <c r="E46" s="236" t="e">
        <f aca="false">E41+E43+E44</f>
        <v>#VALUE!</v>
      </c>
      <c r="F46" s="236" t="e">
        <f aca="false">F41+F43+F44</f>
        <v>#VALUE!</v>
      </c>
      <c r="G46" s="236" t="e">
        <f aca="false">G41+G43+G44</f>
        <v>#VALUE!</v>
      </c>
      <c r="H46" s="236" t="e">
        <f aca="false">H41+H43+H44</f>
        <v>#VALUE!</v>
      </c>
      <c r="I46" s="236" t="e">
        <f aca="false">I41+I43+I44</f>
        <v>#VALUE!</v>
      </c>
      <c r="J46" s="236" t="e">
        <f aca="false">J41+J43+J44</f>
        <v>#VALUE!</v>
      </c>
      <c r="K46" s="236" t="e">
        <f aca="false">K41+K43+K44</f>
        <v>#VALUE!</v>
      </c>
      <c r="L46" s="236" t="e">
        <f aca="false">L41+L43+L44</f>
        <v>#VALUE!</v>
      </c>
      <c r="M46" s="236" t="e">
        <f aca="false">M41+M43+M44</f>
        <v>#VALUE!</v>
      </c>
      <c r="N46" s="236" t="e">
        <f aca="false">N41+N43+N44</f>
        <v>#VALUE!</v>
      </c>
      <c r="O46" s="236" t="e">
        <f aca="false">O41+O43+O44</f>
        <v>#VALUE!</v>
      </c>
      <c r="P46" s="236" t="e">
        <f aca="false">P41+P43+P44</f>
        <v>#VALUE!</v>
      </c>
      <c r="Q46" s="236" t="e">
        <f aca="false">Q41+Q43+Q44</f>
        <v>#VALUE!</v>
      </c>
      <c r="R46" s="236" t="e">
        <f aca="false">R41+R43+R44</f>
        <v>#VALUE!</v>
      </c>
      <c r="S46" s="236" t="e">
        <f aca="false">S41+S43+S44</f>
        <v>#VALUE!</v>
      </c>
      <c r="T46" s="236" t="e">
        <f aca="false">T41+T43+T44</f>
        <v>#VALUE!</v>
      </c>
      <c r="U46" s="236" t="e">
        <f aca="false">U41+U43+U44</f>
        <v>#VALUE!</v>
      </c>
      <c r="W46" s="226" t="e">
        <f aca="false">SUM(B46:U46)</f>
        <v>#VALUE!</v>
      </c>
      <c r="X46" s="227" t="e">
        <f aca="false">SUM(Caledonia!W45,'New Albany'!W45,Wheatland!W45,Wilton!W45,Brownsville!W45,Gleason!W45)</f>
        <v>#VALUE!</v>
      </c>
      <c r="Y46" s="227" t="e">
        <f aca="false">W46-X46</f>
        <v>#VALUE!</v>
      </c>
    </row>
    <row r="48" customFormat="false" ht="12.75" hidden="false" customHeight="false" outlineLevel="0" collapsed="false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customFormat="false" ht="12.75" hidden="false" customHeight="false" outlineLevel="0" collapsed="false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customFormat="false" ht="12.75" hidden="false" customHeight="false" outlineLevel="0" collapsed="false">
      <c r="A50" s="237" t="n">
        <v>1075431</v>
      </c>
    </row>
    <row r="52" customFormat="false" ht="15" hidden="false" customHeight="false" outlineLevel="0" collapsed="false">
      <c r="B52" s="238" t="s">
        <v>142</v>
      </c>
      <c r="C52" s="238"/>
      <c r="D52" s="238"/>
      <c r="E52" s="238"/>
      <c r="F52" s="238"/>
      <c r="G52" s="238"/>
      <c r="H52" s="238"/>
    </row>
    <row r="53" customFormat="false" ht="12.75" hidden="false" customHeight="false" outlineLevel="0" collapsed="false">
      <c r="A53" s="239"/>
      <c r="B53" s="240" t="n">
        <f aca="false">PE!D6</f>
        <v>410</v>
      </c>
      <c r="C53" s="240" t="n">
        <f aca="false">PE!E6</f>
        <v>400</v>
      </c>
      <c r="D53" s="240" t="n">
        <f aca="false">PE!F6</f>
        <v>390</v>
      </c>
      <c r="E53" s="240" t="n">
        <f aca="false">PE!G6</f>
        <v>380</v>
      </c>
      <c r="F53" s="240" t="n">
        <f aca="false">PE!H6</f>
        <v>370</v>
      </c>
      <c r="G53" s="240" t="n">
        <f aca="false">PE!I6</f>
        <v>360</v>
      </c>
      <c r="H53" s="241" t="n">
        <f aca="false">PE!J6</f>
        <v>350</v>
      </c>
    </row>
    <row r="54" customFormat="false" ht="12.75" hidden="false" customHeight="false" outlineLevel="0" collapsed="false">
      <c r="A54" s="242" t="s">
        <v>143</v>
      </c>
      <c r="B54" s="243" t="e">
        <f aca="false">PE!D9</f>
        <v>#VALUE!</v>
      </c>
      <c r="C54" s="243" t="e">
        <f aca="false">PE!E9</f>
        <v>#VALUE!</v>
      </c>
      <c r="D54" s="243" t="e">
        <f aca="false">PE!F9</f>
        <v>#VALUE!</v>
      </c>
      <c r="E54" s="243" t="e">
        <f aca="false">PE!G9</f>
        <v>#VALUE!</v>
      </c>
      <c r="F54" s="243" t="e">
        <f aca="false">PE!H9</f>
        <v>#VALUE!</v>
      </c>
      <c r="G54" s="243" t="e">
        <f aca="false">PE!I9</f>
        <v>#VALUE!</v>
      </c>
      <c r="H54" s="244" t="e">
        <f aca="false">PE!J9</f>
        <v>#VALUE!</v>
      </c>
      <c r="J54" s="26"/>
    </row>
    <row r="55" customFormat="false" ht="12.75" hidden="false" customHeight="false" outlineLevel="0" collapsed="false">
      <c r="A55" s="245" t="e">
        <f aca="false">B37</f>
        <v>#VALUE!</v>
      </c>
      <c r="B55" s="246" t="e">
        <f aca="true">TABLE($A55,$A$50,B$54)</f>
        <v>#VALUE!</v>
      </c>
      <c r="C55" s="246" t="e">
        <f aca="true">TABLE($A55,$A$50,C$54)</f>
        <v>#VALUE!</v>
      </c>
      <c r="D55" s="246" t="e">
        <f aca="true">TABLE($A55,$A$50,D$54)</f>
        <v>#VALUE!</v>
      </c>
      <c r="E55" s="246" t="e">
        <f aca="true">TABLE($A55,$A$50,E$54)</f>
        <v>#VALUE!</v>
      </c>
      <c r="F55" s="246" t="e">
        <f aca="true">TABLE($A55,$A$50,F$54)</f>
        <v>#VALUE!</v>
      </c>
      <c r="G55" s="246" t="e">
        <f aca="true">TABLE($A55,$A$50,G$54)</f>
        <v>#VALUE!</v>
      </c>
      <c r="H55" s="247" t="e">
        <f aca="true">TABLE($A55,$A$50,H$54)</f>
        <v>#VALUE!</v>
      </c>
    </row>
  </sheetData>
  <mergeCells count="1">
    <mergeCell ref="B52:H52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1" man="true" max="65535" min="0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J38"/>
  <sheetViews>
    <sheetView showFormulas="false" showGridLines="true" showRowColHeaders="true" showZeros="true" rightToLeft="false" tabSelected="true" showOutlineSymbols="true" defaultGridColor="true" view="normal" topLeftCell="A13" colorId="64" zoomScale="100" zoomScaleNormal="100" zoomScalePageLayoutView="100" workbookViewId="0">
      <selection pane="topLeft" activeCell="D38" activeCellId="0" sqref="D3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7"/>
    <col collapsed="false" customWidth="true" hidden="false" outlineLevel="0" max="2" min="2" style="0" width="19.41"/>
    <col collapsed="false" customWidth="true" hidden="false" outlineLevel="0" max="3" min="3" style="0" width="10.41"/>
    <col collapsed="false" customWidth="true" hidden="false" outlineLevel="0" max="10" min="4" style="0" width="11.28"/>
  </cols>
  <sheetData>
    <row r="2" customFormat="false" ht="19.5" hidden="false" customHeight="false" outlineLevel="0" collapsed="false">
      <c r="B2" s="248" t="s">
        <v>144</v>
      </c>
    </row>
    <row r="3" customFormat="false" ht="12.75" hidden="false" customHeight="false" outlineLevel="0" collapsed="false">
      <c r="A3" s="249"/>
      <c r="B3" s="249"/>
      <c r="C3" s="249"/>
      <c r="D3" s="249"/>
      <c r="E3" s="249"/>
      <c r="F3" s="249"/>
      <c r="G3" s="249"/>
      <c r="H3" s="249"/>
      <c r="I3" s="249"/>
      <c r="J3" s="249"/>
    </row>
    <row r="4" customFormat="false" ht="12.75" hidden="false" customHeight="false" outlineLevel="0" collapsed="false">
      <c r="A4" s="249"/>
      <c r="B4" s="250" t="s">
        <v>145</v>
      </c>
      <c r="C4" s="251" t="n">
        <v>3094</v>
      </c>
      <c r="D4" s="249"/>
      <c r="E4" s="249"/>
      <c r="F4" s="249"/>
      <c r="G4" s="249"/>
      <c r="H4" s="249"/>
      <c r="I4" s="249"/>
      <c r="J4" s="249"/>
    </row>
    <row r="5" customFormat="false" ht="12.75" hidden="false" customHeight="false" outlineLevel="0" collapsed="false">
      <c r="A5" s="249"/>
      <c r="B5" s="252"/>
      <c r="C5" s="252"/>
      <c r="D5" s="253"/>
      <c r="E5" s="253"/>
      <c r="F5" s="253"/>
      <c r="G5" s="253"/>
      <c r="H5" s="253"/>
      <c r="I5" s="253"/>
      <c r="J5" s="253"/>
    </row>
    <row r="6" customFormat="false" ht="12.75" hidden="false" customHeight="false" outlineLevel="0" collapsed="false">
      <c r="A6" s="249"/>
      <c r="B6" s="254" t="s">
        <v>146</v>
      </c>
      <c r="C6" s="254"/>
      <c r="D6" s="255" t="n">
        <v>410</v>
      </c>
      <c r="E6" s="255" t="n">
        <f aca="false">D6-10</f>
        <v>400</v>
      </c>
      <c r="F6" s="255" t="n">
        <f aca="false">E6-10</f>
        <v>390</v>
      </c>
      <c r="G6" s="255" t="n">
        <f aca="false">F6-10</f>
        <v>380</v>
      </c>
      <c r="H6" s="255" t="n">
        <f aca="false">G6-10</f>
        <v>370</v>
      </c>
      <c r="I6" s="255" t="n">
        <f aca="false">H6-10</f>
        <v>360</v>
      </c>
      <c r="J6" s="256" t="n">
        <f aca="false">I6-10</f>
        <v>350</v>
      </c>
    </row>
    <row r="7" customFormat="false" ht="12.75" hidden="false" customHeight="false" outlineLevel="0" collapsed="false">
      <c r="A7" s="249"/>
      <c r="B7" s="257" t="s">
        <v>147</v>
      </c>
      <c r="C7" s="257"/>
      <c r="D7" s="258" t="n">
        <f aca="false">$C$4*D6</f>
        <v>1268540</v>
      </c>
      <c r="E7" s="258" t="n">
        <f aca="false">$C$4*E6</f>
        <v>1237600</v>
      </c>
      <c r="F7" s="258" t="n">
        <f aca="false">$C$4*F6</f>
        <v>1206660</v>
      </c>
      <c r="G7" s="258" t="n">
        <f aca="false">$C$4*G6</f>
        <v>1175720</v>
      </c>
      <c r="H7" s="258" t="n">
        <f aca="false">$C$4*H6</f>
        <v>1144780</v>
      </c>
      <c r="I7" s="258" t="n">
        <f aca="false">$C$4*I6</f>
        <v>1113840</v>
      </c>
      <c r="J7" s="259" t="n">
        <f aca="false">$C$4*J6</f>
        <v>1082900</v>
      </c>
    </row>
    <row r="8" customFormat="false" ht="12.75" hidden="false" customHeight="false" outlineLevel="0" collapsed="false">
      <c r="A8" s="249"/>
      <c r="B8" s="257" t="s">
        <v>148</v>
      </c>
      <c r="C8" s="257"/>
      <c r="D8" s="258" t="e">
        <f aca="false">'Summary Output'!C12</f>
        <v>#VALUE!</v>
      </c>
      <c r="E8" s="258" t="e">
        <f aca="false">D8</f>
        <v>#VALUE!</v>
      </c>
      <c r="F8" s="258" t="e">
        <f aca="false">E8</f>
        <v>#VALUE!</v>
      </c>
      <c r="G8" s="258" t="e">
        <f aca="false">F8</f>
        <v>#VALUE!</v>
      </c>
      <c r="H8" s="258" t="e">
        <f aca="false">G8</f>
        <v>#VALUE!</v>
      </c>
      <c r="I8" s="258" t="e">
        <f aca="false">H8</f>
        <v>#VALUE!</v>
      </c>
      <c r="J8" s="259" t="e">
        <f aca="false">I8</f>
        <v>#VALUE!</v>
      </c>
    </row>
    <row r="9" customFormat="false" ht="12.75" hidden="false" customHeight="false" outlineLevel="0" collapsed="false">
      <c r="A9" s="249"/>
      <c r="B9" s="254" t="s">
        <v>143</v>
      </c>
      <c r="C9" s="254"/>
      <c r="D9" s="260" t="e">
        <f aca="false">D7-D8</f>
        <v>#VALUE!</v>
      </c>
      <c r="E9" s="260" t="e">
        <f aca="false">E7-E8</f>
        <v>#VALUE!</v>
      </c>
      <c r="F9" s="260" t="e">
        <f aca="false">F7-F8</f>
        <v>#VALUE!</v>
      </c>
      <c r="G9" s="260" t="e">
        <f aca="false">G7-G8</f>
        <v>#VALUE!</v>
      </c>
      <c r="H9" s="260" t="e">
        <f aca="false">H7-H8</f>
        <v>#VALUE!</v>
      </c>
      <c r="I9" s="260" t="e">
        <f aca="false">I7-I8</f>
        <v>#VALUE!</v>
      </c>
      <c r="J9" s="261" t="e">
        <f aca="false">J7-J8</f>
        <v>#VALUE!</v>
      </c>
    </row>
    <row r="10" customFormat="false" ht="12.75" hidden="false" customHeight="false" outlineLevel="0" collapsed="false">
      <c r="A10" s="249"/>
      <c r="B10" s="262" t="s">
        <v>149</v>
      </c>
      <c r="C10" s="263" t="n">
        <v>0.7</v>
      </c>
      <c r="D10" s="264" t="e">
        <f aca="false">$C$10*D9</f>
        <v>#VALUE!</v>
      </c>
      <c r="E10" s="264" t="e">
        <f aca="false">$C$10*E9</f>
        <v>#VALUE!</v>
      </c>
      <c r="F10" s="264" t="e">
        <f aca="false">$C$10*F9</f>
        <v>#VALUE!</v>
      </c>
      <c r="G10" s="264" t="e">
        <f aca="false">$C$10*G9</f>
        <v>#VALUE!</v>
      </c>
      <c r="H10" s="264" t="e">
        <f aca="false">$C$10*H9</f>
        <v>#VALUE!</v>
      </c>
      <c r="I10" s="264" t="e">
        <f aca="false">$C$10*I9</f>
        <v>#VALUE!</v>
      </c>
      <c r="J10" s="265" t="e">
        <f aca="false">$C$10*J9</f>
        <v>#VALUE!</v>
      </c>
    </row>
    <row r="11" customFormat="false" ht="12.75" hidden="false" customHeight="false" outlineLevel="0" collapsed="false">
      <c r="A11" s="249"/>
      <c r="B11" s="266" t="s">
        <v>150</v>
      </c>
      <c r="C11" s="267" t="n">
        <f aca="false">1-C10</f>
        <v>0.3</v>
      </c>
      <c r="D11" s="268" t="e">
        <f aca="false">$C$11*D9</f>
        <v>#VALUE!</v>
      </c>
      <c r="E11" s="268" t="e">
        <f aca="false">$C$11*E9</f>
        <v>#VALUE!</v>
      </c>
      <c r="F11" s="268" t="e">
        <f aca="false">$C$11*F9</f>
        <v>#VALUE!</v>
      </c>
      <c r="G11" s="268" t="e">
        <f aca="false">$C$11*G9</f>
        <v>#VALUE!</v>
      </c>
      <c r="H11" s="268" t="e">
        <f aca="false">$C$11*H9</f>
        <v>#VALUE!</v>
      </c>
      <c r="I11" s="268" t="e">
        <f aca="false">$C$11*I9</f>
        <v>#VALUE!</v>
      </c>
      <c r="J11" s="269" t="e">
        <f aca="false">$C$11*J9</f>
        <v>#VALUE!</v>
      </c>
    </row>
    <row r="12" customFormat="false" ht="12.75" hidden="false" customHeight="false" outlineLevel="0" collapsed="false">
      <c r="A12" s="249"/>
      <c r="B12" s="252"/>
      <c r="C12" s="252"/>
      <c r="D12" s="249"/>
      <c r="E12" s="249"/>
      <c r="F12" s="249"/>
      <c r="G12" s="249"/>
      <c r="H12" s="249"/>
      <c r="I12" s="249"/>
      <c r="J12" s="249"/>
    </row>
    <row r="13" customFormat="false" ht="12.75" hidden="false" customHeight="false" outlineLevel="0" collapsed="false">
      <c r="A13" s="249"/>
      <c r="B13" s="270" t="s">
        <v>136</v>
      </c>
      <c r="C13" s="270"/>
      <c r="D13" s="271" t="e">
        <f aca="false">IS!B55</f>
        <v>#VALUE!</v>
      </c>
      <c r="E13" s="271" t="e">
        <f aca="false">IS!C55</f>
        <v>#VALUE!</v>
      </c>
      <c r="F13" s="271" t="e">
        <f aca="false">IS!D55</f>
        <v>#VALUE!</v>
      </c>
      <c r="G13" s="271" t="e">
        <f aca="false">IS!E55</f>
        <v>#VALUE!</v>
      </c>
      <c r="H13" s="271" t="e">
        <f aca="false">IS!F55</f>
        <v>#VALUE!</v>
      </c>
      <c r="I13" s="271" t="e">
        <f aca="false">IS!G55</f>
        <v>#VALUE!</v>
      </c>
      <c r="J13" s="272" t="e">
        <f aca="false">IS!H55</f>
        <v>#VALUE!</v>
      </c>
    </row>
    <row r="14" customFormat="false" ht="12.75" hidden="false" customHeight="false" outlineLevel="0" collapsed="false">
      <c r="A14" s="249"/>
      <c r="B14" s="250" t="s">
        <v>151</v>
      </c>
      <c r="C14" s="273" t="n">
        <v>0.11</v>
      </c>
      <c r="D14" s="274" t="e">
        <f aca="false">$C$14*D10</f>
        <v>#VALUE!</v>
      </c>
      <c r="E14" s="274" t="e">
        <f aca="false">$C$14*E10</f>
        <v>#VALUE!</v>
      </c>
      <c r="F14" s="274" t="e">
        <f aca="false">$C$14*F10</f>
        <v>#VALUE!</v>
      </c>
      <c r="G14" s="274" t="e">
        <f aca="false">$C$14*G10</f>
        <v>#VALUE!</v>
      </c>
      <c r="H14" s="274" t="e">
        <f aca="false">$C$14*H10</f>
        <v>#VALUE!</v>
      </c>
      <c r="I14" s="274" t="e">
        <f aca="false">$C$14*I10</f>
        <v>#VALUE!</v>
      </c>
      <c r="J14" s="275" t="e">
        <f aca="false">$C$14*J10</f>
        <v>#VALUE!</v>
      </c>
    </row>
    <row r="15" customFormat="false" ht="12.75" hidden="false" customHeight="false" outlineLevel="0" collapsed="false">
      <c r="A15" s="249"/>
      <c r="B15" s="276" t="s">
        <v>138</v>
      </c>
      <c r="C15" s="276"/>
      <c r="D15" s="268" t="e">
        <f aca="false">D13-D14</f>
        <v>#VALUE!</v>
      </c>
      <c r="E15" s="268" t="e">
        <f aca="false">E13-E14</f>
        <v>#VALUE!</v>
      </c>
      <c r="F15" s="268" t="e">
        <f aca="false">F13-F14</f>
        <v>#VALUE!</v>
      </c>
      <c r="G15" s="268" t="e">
        <f aca="false">G13-G14</f>
        <v>#VALUE!</v>
      </c>
      <c r="H15" s="268" t="e">
        <f aca="false">H13-H14</f>
        <v>#VALUE!</v>
      </c>
      <c r="I15" s="268" t="e">
        <f aca="false">I13-I14</f>
        <v>#VALUE!</v>
      </c>
      <c r="J15" s="269" t="e">
        <f aca="false">J13-J14</f>
        <v>#VALUE!</v>
      </c>
    </row>
    <row r="16" customFormat="false" ht="12.75" hidden="false" customHeight="false" outlineLevel="0" collapsed="false">
      <c r="A16" s="249"/>
      <c r="B16" s="252"/>
      <c r="C16" s="277"/>
      <c r="D16" s="258"/>
      <c r="E16" s="258"/>
      <c r="F16" s="258"/>
      <c r="G16" s="258"/>
      <c r="H16" s="258"/>
      <c r="I16" s="258"/>
      <c r="J16" s="258"/>
    </row>
    <row r="17" customFormat="false" ht="12.75" hidden="false" customHeight="true" outlineLevel="0" collapsed="false">
      <c r="A17" s="249"/>
      <c r="B17" s="278" t="s">
        <v>152</v>
      </c>
      <c r="C17" s="279" t="n">
        <v>0.25</v>
      </c>
      <c r="D17" s="280" t="e">
        <f aca="false">(1-$C17)*D$15</f>
        <v>#VALUE!</v>
      </c>
      <c r="E17" s="280" t="e">
        <f aca="false">(1-$C17)*E$15</f>
        <v>#VALUE!</v>
      </c>
      <c r="F17" s="280" t="e">
        <f aca="false">(1-$C17)*F$15</f>
        <v>#VALUE!</v>
      </c>
      <c r="G17" s="280" t="e">
        <f aca="false">(1-$C17)*G$15</f>
        <v>#VALUE!</v>
      </c>
      <c r="H17" s="280" t="e">
        <f aca="false">(1-$C17)*H$15</f>
        <v>#VALUE!</v>
      </c>
      <c r="I17" s="280" t="e">
        <f aca="false">(1-$C17)*I$15</f>
        <v>#VALUE!</v>
      </c>
      <c r="J17" s="281" t="e">
        <f aca="false">(1-$C17)*J$15</f>
        <v>#VALUE!</v>
      </c>
    </row>
    <row r="18" customFormat="false" ht="12.75" hidden="false" customHeight="false" outlineLevel="0" collapsed="false">
      <c r="A18" s="249"/>
      <c r="B18" s="278"/>
      <c r="C18" s="282" t="n">
        <f aca="false">C17+5%</f>
        <v>0.3</v>
      </c>
      <c r="D18" s="264" t="e">
        <f aca="false">(1-$C18)*D$15</f>
        <v>#VALUE!</v>
      </c>
      <c r="E18" s="264" t="e">
        <f aca="false">(1-$C18)*E$15</f>
        <v>#VALUE!</v>
      </c>
      <c r="F18" s="264" t="e">
        <f aca="false">(1-$C18)*F$15</f>
        <v>#VALUE!</v>
      </c>
      <c r="G18" s="264" t="e">
        <f aca="false">(1-$C18)*G$15</f>
        <v>#VALUE!</v>
      </c>
      <c r="H18" s="264" t="e">
        <f aca="false">(1-$C18)*H$15</f>
        <v>#VALUE!</v>
      </c>
      <c r="I18" s="264" t="e">
        <f aca="false">(1-$C18)*I$15</f>
        <v>#VALUE!</v>
      </c>
      <c r="J18" s="265" t="e">
        <f aca="false">(1-$C18)*J$15</f>
        <v>#VALUE!</v>
      </c>
    </row>
    <row r="19" customFormat="false" ht="12.75" hidden="false" customHeight="false" outlineLevel="0" collapsed="false">
      <c r="A19" s="249"/>
      <c r="B19" s="278"/>
      <c r="C19" s="282" t="n">
        <f aca="false">C18+5%</f>
        <v>0.35</v>
      </c>
      <c r="D19" s="264" t="e">
        <f aca="false">(1-$C19)*D$15</f>
        <v>#VALUE!</v>
      </c>
      <c r="E19" s="264" t="e">
        <f aca="false">(1-$C19)*E$15</f>
        <v>#VALUE!</v>
      </c>
      <c r="F19" s="264" t="e">
        <f aca="false">(1-$C19)*F$15</f>
        <v>#VALUE!</v>
      </c>
      <c r="G19" s="264" t="e">
        <f aca="false">(1-$C19)*G$15</f>
        <v>#VALUE!</v>
      </c>
      <c r="H19" s="264" t="e">
        <f aca="false">(1-$C19)*H$15</f>
        <v>#VALUE!</v>
      </c>
      <c r="I19" s="264" t="e">
        <f aca="false">(1-$C19)*I$15</f>
        <v>#VALUE!</v>
      </c>
      <c r="J19" s="265" t="e">
        <f aca="false">(1-$C19)*J$15</f>
        <v>#VALUE!</v>
      </c>
    </row>
    <row r="20" customFormat="false" ht="12.75" hidden="false" customHeight="false" outlineLevel="0" collapsed="false">
      <c r="A20" s="249"/>
      <c r="B20" s="278"/>
      <c r="C20" s="283" t="n">
        <f aca="false">C19+5%</f>
        <v>0.4</v>
      </c>
      <c r="D20" s="268" t="e">
        <f aca="false">(1-$C20)*D$15</f>
        <v>#VALUE!</v>
      </c>
      <c r="E20" s="268" t="e">
        <f aca="false">(1-$C20)*E$15</f>
        <v>#VALUE!</v>
      </c>
      <c r="F20" s="268" t="e">
        <f aca="false">(1-$C20)*F$15</f>
        <v>#VALUE!</v>
      </c>
      <c r="G20" s="268" t="e">
        <f aca="false">(1-$C20)*G$15</f>
        <v>#VALUE!</v>
      </c>
      <c r="H20" s="268" t="e">
        <f aca="false">(1-$C20)*H$15</f>
        <v>#VALUE!</v>
      </c>
      <c r="I20" s="268" t="e">
        <f aca="false">(1-$C20)*I$15</f>
        <v>#VALUE!</v>
      </c>
      <c r="J20" s="269" t="e">
        <f aca="false">(1-$C20)*J$15</f>
        <v>#VALUE!</v>
      </c>
    </row>
    <row r="21" customFormat="false" ht="12.75" hidden="false" customHeight="false" outlineLevel="0" collapsed="false">
      <c r="A21" s="249"/>
      <c r="B21" s="252"/>
      <c r="C21" s="284"/>
      <c r="D21" s="285"/>
      <c r="E21" s="285"/>
      <c r="F21" s="285"/>
      <c r="G21" s="285"/>
      <c r="H21" s="285"/>
      <c r="I21" s="285"/>
      <c r="J21" s="285"/>
    </row>
    <row r="22" customFormat="false" ht="12.75" hidden="false" customHeight="false" outlineLevel="0" collapsed="false">
      <c r="A22" s="249"/>
      <c r="B22" s="252"/>
      <c r="C22" s="284"/>
      <c r="D22" s="285"/>
      <c r="E22" s="285"/>
      <c r="F22" s="285"/>
      <c r="G22" s="285"/>
      <c r="H22" s="285"/>
      <c r="I22" s="285"/>
      <c r="J22" s="285"/>
    </row>
    <row r="23" customFormat="false" ht="15.75" hidden="false" customHeight="false" outlineLevel="0" collapsed="false">
      <c r="A23" s="249"/>
      <c r="B23" s="252"/>
      <c r="C23" s="284"/>
      <c r="D23" s="286" t="s">
        <v>153</v>
      </c>
      <c r="E23" s="286"/>
      <c r="F23" s="286"/>
      <c r="G23" s="286"/>
      <c r="H23" s="286"/>
      <c r="I23" s="286"/>
      <c r="J23" s="286"/>
    </row>
    <row r="24" customFormat="false" ht="12.75" hidden="false" customHeight="false" outlineLevel="0" collapsed="false">
      <c r="A24" s="249"/>
      <c r="B24" s="287" t="s">
        <v>154</v>
      </c>
      <c r="C24" s="288"/>
      <c r="D24" s="289" t="s">
        <v>155</v>
      </c>
      <c r="E24" s="289"/>
      <c r="F24" s="289"/>
      <c r="G24" s="289"/>
      <c r="H24" s="289"/>
      <c r="I24" s="289"/>
      <c r="J24" s="289"/>
    </row>
    <row r="25" customFormat="false" ht="12.75" hidden="false" customHeight="false" outlineLevel="0" collapsed="false">
      <c r="A25" s="249"/>
      <c r="B25" s="290"/>
      <c r="C25" s="291"/>
      <c r="D25" s="292" t="n">
        <v>410</v>
      </c>
      <c r="E25" s="292" t="n">
        <f aca="false">D25-10</f>
        <v>400</v>
      </c>
      <c r="F25" s="292" t="n">
        <f aca="false">E25-10</f>
        <v>390</v>
      </c>
      <c r="G25" s="292" t="n">
        <f aca="false">F25-10</f>
        <v>380</v>
      </c>
      <c r="H25" s="292" t="n">
        <f aca="false">G25-10</f>
        <v>370</v>
      </c>
      <c r="I25" s="292" t="n">
        <f aca="false">H25-10</f>
        <v>360</v>
      </c>
      <c r="J25" s="293" t="n">
        <f aca="false">I25-10</f>
        <v>350</v>
      </c>
    </row>
    <row r="26" customFormat="false" ht="12.75" hidden="false" customHeight="true" outlineLevel="0" collapsed="false">
      <c r="A26" s="249"/>
      <c r="B26" s="294" t="s">
        <v>156</v>
      </c>
      <c r="C26" s="282" t="n">
        <v>0.25</v>
      </c>
      <c r="D26" s="295" t="e">
        <f aca="false">D$11/D17</f>
        <v>#VALUE!</v>
      </c>
      <c r="E26" s="295" t="e">
        <f aca="false">E$11/E17</f>
        <v>#VALUE!</v>
      </c>
      <c r="F26" s="295" t="e">
        <f aca="false">F$11/F17</f>
        <v>#VALUE!</v>
      </c>
      <c r="G26" s="295" t="e">
        <f aca="false">G$11/G17</f>
        <v>#VALUE!</v>
      </c>
      <c r="H26" s="295" t="e">
        <f aca="false">H$11/H17</f>
        <v>#VALUE!</v>
      </c>
      <c r="I26" s="295" t="e">
        <f aca="false">I$11/I17</f>
        <v>#VALUE!</v>
      </c>
      <c r="J26" s="296" t="e">
        <f aca="false">J$11/J17</f>
        <v>#VALUE!</v>
      </c>
    </row>
    <row r="27" customFormat="false" ht="12.75" hidden="false" customHeight="false" outlineLevel="0" collapsed="false">
      <c r="A27" s="249"/>
      <c r="B27" s="294"/>
      <c r="C27" s="282" t="n">
        <f aca="false">C26+5%</f>
        <v>0.3</v>
      </c>
      <c r="D27" s="295" t="e">
        <f aca="false">D$11/D18</f>
        <v>#VALUE!</v>
      </c>
      <c r="E27" s="295" t="e">
        <f aca="false">E$11/E18</f>
        <v>#VALUE!</v>
      </c>
      <c r="F27" s="295" t="e">
        <f aca="false">F$11/F18</f>
        <v>#VALUE!</v>
      </c>
      <c r="G27" s="295" t="e">
        <f aca="false">G$11/G18</f>
        <v>#VALUE!</v>
      </c>
      <c r="H27" s="295" t="e">
        <f aca="false">H$11/H18</f>
        <v>#VALUE!</v>
      </c>
      <c r="I27" s="295" t="e">
        <f aca="false">I$11/I18</f>
        <v>#VALUE!</v>
      </c>
      <c r="J27" s="296" t="e">
        <f aca="false">J$11/J18</f>
        <v>#VALUE!</v>
      </c>
    </row>
    <row r="28" customFormat="false" ht="12.75" hidden="false" customHeight="false" outlineLevel="0" collapsed="false">
      <c r="A28" s="249"/>
      <c r="B28" s="294"/>
      <c r="C28" s="282" t="n">
        <f aca="false">C27+5%</f>
        <v>0.35</v>
      </c>
      <c r="D28" s="295" t="e">
        <f aca="false">D$11/D19</f>
        <v>#VALUE!</v>
      </c>
      <c r="E28" s="295" t="e">
        <f aca="false">E$11/E19</f>
        <v>#VALUE!</v>
      </c>
      <c r="F28" s="295" t="e">
        <f aca="false">F$11/F19</f>
        <v>#VALUE!</v>
      </c>
      <c r="G28" s="295" t="e">
        <f aca="false">G$11/G19</f>
        <v>#VALUE!</v>
      </c>
      <c r="H28" s="295" t="e">
        <f aca="false">H$11/H19</f>
        <v>#VALUE!</v>
      </c>
      <c r="I28" s="295" t="e">
        <f aca="false">I$11/I19</f>
        <v>#VALUE!</v>
      </c>
      <c r="J28" s="296" t="e">
        <f aca="false">J$11/J19</f>
        <v>#VALUE!</v>
      </c>
    </row>
    <row r="29" customFormat="false" ht="12.75" hidden="false" customHeight="false" outlineLevel="0" collapsed="false">
      <c r="A29" s="249"/>
      <c r="B29" s="294"/>
      <c r="C29" s="283" t="n">
        <f aca="false">C28+5%</f>
        <v>0.4</v>
      </c>
      <c r="D29" s="297" t="e">
        <f aca="false">D$11/D20</f>
        <v>#VALUE!</v>
      </c>
      <c r="E29" s="297" t="e">
        <f aca="false">E$11/E20</f>
        <v>#VALUE!</v>
      </c>
      <c r="F29" s="297" t="e">
        <f aca="false">F$11/F20</f>
        <v>#VALUE!</v>
      </c>
      <c r="G29" s="297" t="e">
        <f aca="false">G$11/G20</f>
        <v>#VALUE!</v>
      </c>
      <c r="H29" s="297" t="e">
        <f aca="false">H$11/H20</f>
        <v>#VALUE!</v>
      </c>
      <c r="I29" s="297" t="e">
        <f aca="false">I$11/I20</f>
        <v>#VALUE!</v>
      </c>
      <c r="J29" s="298" t="e">
        <f aca="false">J$11/J20</f>
        <v>#VALUE!</v>
      </c>
    </row>
    <row r="30" customFormat="false" ht="12.75" hidden="false" customHeight="false" outlineLevel="0" collapsed="false">
      <c r="C30" s="299"/>
    </row>
    <row r="32" customFormat="false" ht="15.75" hidden="false" customHeight="false" outlineLevel="0" collapsed="false">
      <c r="B32" s="252"/>
      <c r="C32" s="284"/>
      <c r="D32" s="286" t="s">
        <v>153</v>
      </c>
      <c r="E32" s="286"/>
      <c r="F32" s="286"/>
      <c r="G32" s="286"/>
      <c r="H32" s="286"/>
      <c r="I32" s="286"/>
      <c r="J32" s="286"/>
    </row>
    <row r="33" customFormat="false" ht="12.75" hidden="false" customHeight="false" outlineLevel="0" collapsed="false">
      <c r="B33" s="287" t="s">
        <v>157</v>
      </c>
      <c r="C33" s="288"/>
      <c r="D33" s="270" t="s">
        <v>155</v>
      </c>
      <c r="E33" s="270"/>
      <c r="F33" s="270"/>
      <c r="G33" s="270"/>
      <c r="H33" s="270"/>
      <c r="I33" s="270"/>
      <c r="J33" s="270"/>
    </row>
    <row r="34" customFormat="false" ht="12.75" hidden="false" customHeight="false" outlineLevel="0" collapsed="false">
      <c r="B34" s="290"/>
      <c r="C34" s="291"/>
      <c r="D34" s="300" t="n">
        <v>410</v>
      </c>
      <c r="E34" s="292" t="n">
        <f aca="false">D34-10</f>
        <v>400</v>
      </c>
      <c r="F34" s="292" t="n">
        <f aca="false">E34-10</f>
        <v>390</v>
      </c>
      <c r="G34" s="292" t="n">
        <f aca="false">F34-10</f>
        <v>380</v>
      </c>
      <c r="H34" s="292" t="n">
        <f aca="false">G34-10</f>
        <v>370</v>
      </c>
      <c r="I34" s="292" t="n">
        <f aca="false">H34-10</f>
        <v>360</v>
      </c>
      <c r="J34" s="293" t="n">
        <f aca="false">I34-10</f>
        <v>350</v>
      </c>
    </row>
    <row r="35" customFormat="false" ht="12.75" hidden="false" customHeight="true" outlineLevel="0" collapsed="false">
      <c r="B35" s="294" t="s">
        <v>156</v>
      </c>
      <c r="C35" s="282" t="n">
        <v>0.25</v>
      </c>
      <c r="D35" s="301" t="e">
        <f aca="false">(D$11+D$8)/D17</f>
        <v>#VALUE!</v>
      </c>
      <c r="E35" s="295" t="e">
        <f aca="false">(E$11+E$8)/E17</f>
        <v>#VALUE!</v>
      </c>
      <c r="F35" s="295" t="e">
        <f aca="false">(F$11+F$8)/F17</f>
        <v>#VALUE!</v>
      </c>
      <c r="G35" s="295" t="e">
        <f aca="false">(G$11+G$8)/G17</f>
        <v>#VALUE!</v>
      </c>
      <c r="H35" s="295" t="e">
        <f aca="false">(H$11+H$8)/H17</f>
        <v>#VALUE!</v>
      </c>
      <c r="I35" s="295" t="e">
        <f aca="false">(I$11+I$8)/I17</f>
        <v>#VALUE!</v>
      </c>
      <c r="J35" s="296" t="e">
        <f aca="false">(J$11+J$8)/J17</f>
        <v>#VALUE!</v>
      </c>
    </row>
    <row r="36" customFormat="false" ht="12.75" hidden="false" customHeight="false" outlineLevel="0" collapsed="false">
      <c r="B36" s="294"/>
      <c r="C36" s="282" t="n">
        <f aca="false">C35+5%</f>
        <v>0.3</v>
      </c>
      <c r="D36" s="301" t="e">
        <f aca="false">(D$11+D$8)/D18</f>
        <v>#VALUE!</v>
      </c>
      <c r="E36" s="295" t="e">
        <f aca="false">(E$11+E$8)/E18</f>
        <v>#VALUE!</v>
      </c>
      <c r="F36" s="295" t="e">
        <f aca="false">(F$11+F$8)/F18</f>
        <v>#VALUE!</v>
      </c>
      <c r="G36" s="295" t="e">
        <f aca="false">(G$11+G$8)/G18</f>
        <v>#VALUE!</v>
      </c>
      <c r="H36" s="295" t="e">
        <f aca="false">(H$11+H$8)/H18</f>
        <v>#VALUE!</v>
      </c>
      <c r="I36" s="295" t="e">
        <f aca="false">(I$11+I$8)/I18</f>
        <v>#VALUE!</v>
      </c>
      <c r="J36" s="296" t="e">
        <f aca="false">(J$11+J$8)/J18</f>
        <v>#VALUE!</v>
      </c>
    </row>
    <row r="37" customFormat="false" ht="12.75" hidden="false" customHeight="false" outlineLevel="0" collapsed="false">
      <c r="B37" s="294"/>
      <c r="C37" s="282" t="n">
        <f aca="false">C36+5%</f>
        <v>0.35</v>
      </c>
      <c r="D37" s="301" t="e">
        <f aca="false">(D$11+D$8)/D19</f>
        <v>#VALUE!</v>
      </c>
      <c r="E37" s="295" t="e">
        <f aca="false">(E$11+E$8)/E19</f>
        <v>#VALUE!</v>
      </c>
      <c r="F37" s="295" t="e">
        <f aca="false">(F$11+F$8)/F19</f>
        <v>#VALUE!</v>
      </c>
      <c r="G37" s="295" t="e">
        <f aca="false">(G$11+G$8)/G19</f>
        <v>#VALUE!</v>
      </c>
      <c r="H37" s="295" t="e">
        <f aca="false">(H$11+H$8)/H19</f>
        <v>#VALUE!</v>
      </c>
      <c r="I37" s="295" t="e">
        <f aca="false">(I$11+I$8)/I19</f>
        <v>#VALUE!</v>
      </c>
      <c r="J37" s="296" t="e">
        <f aca="false">(J$11+J$8)/J19</f>
        <v>#VALUE!</v>
      </c>
    </row>
    <row r="38" customFormat="false" ht="12.75" hidden="false" customHeight="false" outlineLevel="0" collapsed="false">
      <c r="B38" s="294"/>
      <c r="C38" s="283" t="n">
        <f aca="false">C37+5%</f>
        <v>0.4</v>
      </c>
      <c r="D38" s="302" t="e">
        <f aca="false">(D$11+D$8)/D20</f>
        <v>#VALUE!</v>
      </c>
      <c r="E38" s="297" t="e">
        <f aca="false">(E$11+E$8)/E20</f>
        <v>#VALUE!</v>
      </c>
      <c r="F38" s="297" t="e">
        <f aca="false">(F$11+F$8)/F20</f>
        <v>#VALUE!</v>
      </c>
      <c r="G38" s="297" t="e">
        <f aca="false">(G$11+G$8)/G20</f>
        <v>#VALUE!</v>
      </c>
      <c r="H38" s="297" t="e">
        <f aca="false">(H$11+H$8)/H20</f>
        <v>#VALUE!</v>
      </c>
      <c r="I38" s="297" t="e">
        <f aca="false">(I$11+I$8)/I20</f>
        <v>#VALUE!</v>
      </c>
      <c r="J38" s="298" t="e">
        <f aca="false">(J$11+J$8)/J20</f>
        <v>#VALUE!</v>
      </c>
    </row>
  </sheetData>
  <mergeCells count="13">
    <mergeCell ref="B6:C6"/>
    <mergeCell ref="B7:C7"/>
    <mergeCell ref="B8:C8"/>
    <mergeCell ref="B9:C9"/>
    <mergeCell ref="B13:C13"/>
    <mergeCell ref="B15:C15"/>
    <mergeCell ref="B17:B20"/>
    <mergeCell ref="D23:J23"/>
    <mergeCell ref="D24:J24"/>
    <mergeCell ref="B26:B29"/>
    <mergeCell ref="D32:J32"/>
    <mergeCell ref="D33:J33"/>
    <mergeCell ref="B35:B3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6.28"/>
    <col collapsed="false" customWidth="true" hidden="false" outlineLevel="0" max="24" min="2" style="1" width="14.56"/>
    <col collapsed="false" customWidth="true" hidden="false" outlineLevel="0" max="29" min="25" style="1" width="14.41"/>
    <col collapsed="false" customWidth="false" hidden="false" outlineLevel="0" max="257" min="30" style="1" width="9.14"/>
  </cols>
  <sheetData>
    <row r="1" customFormat="false" ht="12.75" hidden="false" customHeight="false" outlineLevel="0" collapsed="false">
      <c r="A1" s="303"/>
      <c r="C1" s="304"/>
      <c r="D1" s="305"/>
      <c r="E1" s="305"/>
      <c r="F1" s="306"/>
      <c r="G1" s="5"/>
      <c r="H1" s="5"/>
      <c r="I1" s="219"/>
      <c r="J1" s="219"/>
      <c r="K1" s="219"/>
      <c r="L1" s="306"/>
      <c r="M1" s="5"/>
      <c r="N1" s="5"/>
      <c r="O1" s="219"/>
      <c r="P1" s="219"/>
      <c r="Q1" s="219"/>
      <c r="R1" s="306"/>
      <c r="S1" s="5"/>
      <c r="T1" s="5"/>
      <c r="U1" s="5"/>
    </row>
    <row r="2" customFormat="false" ht="18.75" hidden="false" customHeight="false" outlineLevel="0" collapsed="false">
      <c r="A2" s="210" t="s">
        <v>158</v>
      </c>
      <c r="B2" s="307"/>
      <c r="C2" s="304"/>
      <c r="D2" s="305"/>
      <c r="E2" s="305"/>
      <c r="F2" s="306"/>
      <c r="I2" s="304"/>
      <c r="J2" s="304"/>
      <c r="K2" s="304"/>
      <c r="L2" s="306"/>
      <c r="O2" s="304"/>
      <c r="P2" s="304"/>
      <c r="Q2" s="304"/>
      <c r="R2" s="306"/>
      <c r="AA2" s="26"/>
    </row>
    <row r="3" customFormat="false" ht="12.75" hidden="false" customHeight="false" outlineLevel="0" collapsed="false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08"/>
      <c r="Q3" s="308"/>
      <c r="R3" s="308"/>
      <c r="S3" s="308"/>
      <c r="T3" s="308"/>
      <c r="U3" s="308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</row>
    <row r="4" customFormat="false" ht="13.5" hidden="false" customHeight="false" outlineLevel="0" collapsed="false">
      <c r="A4" s="309"/>
      <c r="B4" s="310"/>
      <c r="C4" s="310"/>
      <c r="D4" s="310"/>
      <c r="E4" s="310"/>
      <c r="F4" s="310"/>
      <c r="G4" s="310"/>
      <c r="H4" s="310"/>
      <c r="I4" s="310"/>
      <c r="J4" s="310"/>
      <c r="K4" s="310"/>
      <c r="L4" s="310"/>
      <c r="M4" s="310"/>
      <c r="N4" s="310"/>
      <c r="O4" s="310"/>
      <c r="P4" s="310"/>
      <c r="Q4" s="310"/>
      <c r="R4" s="310"/>
      <c r="S4" s="310"/>
      <c r="T4" s="310"/>
      <c r="U4" s="310"/>
      <c r="V4" s="311"/>
      <c r="W4" s="311"/>
      <c r="X4" s="311"/>
      <c r="Y4" s="311"/>
      <c r="Z4" s="311"/>
      <c r="AA4" s="311"/>
      <c r="AB4" s="311"/>
      <c r="AC4" s="311"/>
      <c r="AD4" s="311"/>
      <c r="AE4" s="311"/>
      <c r="AF4" s="311"/>
      <c r="AG4" s="311"/>
      <c r="AH4" s="311"/>
      <c r="AI4" s="311"/>
      <c r="AJ4" s="311"/>
      <c r="AK4" s="311"/>
      <c r="AL4" s="311"/>
      <c r="AM4" s="311"/>
      <c r="AN4" s="311"/>
      <c r="AO4" s="311"/>
      <c r="AP4" s="311"/>
      <c r="AQ4" s="311"/>
      <c r="AR4" s="311"/>
      <c r="AS4" s="311"/>
      <c r="AT4" s="311"/>
      <c r="AU4" s="311"/>
      <c r="AV4" s="311"/>
      <c r="AW4" s="311"/>
      <c r="AX4" s="311"/>
      <c r="AY4" s="311"/>
      <c r="AZ4" s="311"/>
      <c r="BA4" s="311"/>
      <c r="BB4" s="311"/>
      <c r="BC4" s="311"/>
      <c r="BD4" s="311"/>
      <c r="BE4" s="311"/>
      <c r="BF4" s="311"/>
      <c r="BG4" s="311"/>
      <c r="BH4" s="311"/>
      <c r="BI4" s="311"/>
      <c r="BJ4" s="311"/>
      <c r="BK4" s="311"/>
      <c r="BL4" s="311"/>
      <c r="BM4" s="311"/>
      <c r="BN4" s="311"/>
      <c r="BO4" s="311"/>
      <c r="BP4" s="311"/>
      <c r="BQ4" s="311"/>
      <c r="BR4" s="311"/>
      <c r="BS4" s="311"/>
      <c r="BT4" s="311"/>
      <c r="BU4" s="311"/>
      <c r="BV4" s="311"/>
      <c r="BW4" s="311"/>
      <c r="BX4" s="311"/>
      <c r="BY4" s="311"/>
      <c r="BZ4" s="311"/>
      <c r="CA4" s="311"/>
      <c r="CB4" s="311"/>
      <c r="CC4" s="311"/>
      <c r="CD4" s="311"/>
      <c r="CE4" s="311"/>
      <c r="CF4" s="311"/>
      <c r="CG4" s="311"/>
      <c r="CH4" s="311"/>
      <c r="CI4" s="311"/>
      <c r="CJ4" s="311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311"/>
      <c r="DD4" s="311"/>
      <c r="DE4" s="311"/>
      <c r="DF4" s="311"/>
      <c r="DG4" s="311"/>
      <c r="DH4" s="311"/>
      <c r="DI4" s="311"/>
      <c r="DJ4" s="311"/>
      <c r="DK4" s="311"/>
      <c r="DL4" s="311"/>
      <c r="DM4" s="311"/>
      <c r="DN4" s="311"/>
      <c r="DO4" s="311"/>
      <c r="DP4" s="311"/>
      <c r="DQ4" s="311"/>
      <c r="DR4" s="311"/>
      <c r="DS4" s="311"/>
      <c r="DT4" s="311"/>
      <c r="DU4" s="311"/>
      <c r="DV4" s="311"/>
      <c r="DW4" s="311"/>
      <c r="DX4" s="311"/>
      <c r="DY4" s="311"/>
      <c r="DZ4" s="311"/>
      <c r="EA4" s="311"/>
      <c r="EB4" s="311"/>
      <c r="EC4" s="311"/>
      <c r="ED4" s="311"/>
      <c r="EE4" s="311"/>
      <c r="EF4" s="311"/>
      <c r="EG4" s="311"/>
      <c r="EH4" s="311"/>
      <c r="EI4" s="311"/>
      <c r="EJ4" s="311"/>
      <c r="EK4" s="311"/>
      <c r="EL4" s="311"/>
      <c r="EM4" s="311"/>
      <c r="EN4" s="311"/>
      <c r="EO4" s="311"/>
      <c r="EP4" s="311"/>
      <c r="EQ4" s="311"/>
      <c r="ER4" s="311"/>
      <c r="ES4" s="311"/>
      <c r="ET4" s="311"/>
      <c r="EU4" s="311"/>
      <c r="EV4" s="311"/>
      <c r="EW4" s="311"/>
      <c r="EX4" s="311"/>
      <c r="EY4" s="311"/>
      <c r="EZ4" s="311"/>
      <c r="FA4" s="311"/>
      <c r="FB4" s="311"/>
      <c r="FC4" s="311"/>
      <c r="FD4" s="311"/>
      <c r="FE4" s="311"/>
      <c r="FF4" s="311"/>
      <c r="FG4" s="311"/>
      <c r="FH4" s="311"/>
      <c r="FI4" s="311"/>
      <c r="FJ4" s="311"/>
      <c r="FK4" s="311"/>
      <c r="FL4" s="311"/>
      <c r="FM4" s="311"/>
      <c r="FN4" s="311"/>
      <c r="FO4" s="311"/>
      <c r="FP4" s="311"/>
      <c r="FQ4" s="311"/>
      <c r="FR4" s="311"/>
      <c r="FS4" s="311"/>
      <c r="FT4" s="311"/>
      <c r="FU4" s="311"/>
      <c r="FV4" s="311"/>
      <c r="FW4" s="311"/>
      <c r="FX4" s="311"/>
      <c r="FY4" s="311"/>
      <c r="FZ4" s="311"/>
      <c r="GA4" s="311"/>
      <c r="GB4" s="311"/>
      <c r="GC4" s="311"/>
      <c r="GD4" s="311"/>
      <c r="GE4" s="311"/>
      <c r="GF4" s="311"/>
      <c r="GG4" s="311"/>
      <c r="GH4" s="311"/>
      <c r="GI4" s="311"/>
      <c r="GJ4" s="311"/>
      <c r="GK4" s="311"/>
      <c r="GL4" s="311"/>
      <c r="GM4" s="311"/>
      <c r="GN4" s="311"/>
      <c r="GO4" s="311"/>
      <c r="GP4" s="311"/>
      <c r="GQ4" s="311"/>
      <c r="GR4" s="311"/>
      <c r="GS4" s="311"/>
      <c r="GT4" s="311"/>
      <c r="GU4" s="311"/>
      <c r="GV4" s="311"/>
      <c r="GW4" s="311"/>
      <c r="GX4" s="311"/>
      <c r="GY4" s="311"/>
      <c r="GZ4" s="311"/>
      <c r="HA4" s="311"/>
      <c r="HB4" s="311"/>
      <c r="HC4" s="311"/>
      <c r="HD4" s="311"/>
      <c r="HE4" s="311"/>
      <c r="HF4" s="311"/>
      <c r="HG4" s="311"/>
      <c r="HH4" s="311"/>
      <c r="HI4" s="311"/>
      <c r="HJ4" s="311"/>
      <c r="HK4" s="311"/>
      <c r="HL4" s="311"/>
      <c r="HM4" s="311"/>
      <c r="HN4" s="311"/>
      <c r="HO4" s="311"/>
      <c r="HP4" s="311"/>
      <c r="HQ4" s="311"/>
      <c r="HR4" s="311"/>
      <c r="HS4" s="311"/>
      <c r="HT4" s="311"/>
      <c r="HU4" s="311"/>
      <c r="HV4" s="311"/>
      <c r="HW4" s="311"/>
      <c r="HX4" s="311"/>
      <c r="HY4" s="311"/>
      <c r="HZ4" s="311"/>
      <c r="IA4" s="311"/>
      <c r="IB4" s="311"/>
      <c r="IC4" s="311"/>
      <c r="ID4" s="311"/>
      <c r="IE4" s="311"/>
      <c r="IF4" s="311"/>
      <c r="IG4" s="311"/>
      <c r="IH4" s="311"/>
      <c r="II4" s="311"/>
      <c r="IJ4" s="311"/>
      <c r="IK4" s="311"/>
      <c r="IL4" s="311"/>
      <c r="IM4" s="311"/>
      <c r="IN4" s="311"/>
      <c r="IO4" s="311"/>
      <c r="IP4" s="311"/>
      <c r="IQ4" s="311"/>
      <c r="IR4" s="311"/>
      <c r="IS4" s="311"/>
      <c r="IT4" s="311"/>
      <c r="IU4" s="311"/>
      <c r="IV4" s="311"/>
      <c r="IW4" s="311"/>
    </row>
    <row r="5" customFormat="false" ht="13.5" hidden="false" customHeight="false" outlineLevel="0" collapsed="false">
      <c r="A5" s="214" t="s">
        <v>119</v>
      </c>
      <c r="B5" s="312" t="n">
        <v>2001</v>
      </c>
      <c r="C5" s="312" t="n">
        <f aca="false">B5+1</f>
        <v>2002</v>
      </c>
      <c r="D5" s="312" t="n">
        <f aca="false">C5+1</f>
        <v>2003</v>
      </c>
      <c r="E5" s="312" t="n">
        <f aca="false">D5+1</f>
        <v>2004</v>
      </c>
      <c r="F5" s="312" t="n">
        <f aca="false">E5+1</f>
        <v>2005</v>
      </c>
      <c r="G5" s="312" t="n">
        <f aca="false">F5+1</f>
        <v>2006</v>
      </c>
      <c r="H5" s="312" t="n">
        <f aca="false">G5+1</f>
        <v>2007</v>
      </c>
      <c r="I5" s="312" t="n">
        <f aca="false">H5+1</f>
        <v>2008</v>
      </c>
      <c r="J5" s="312" t="n">
        <f aca="false">I5+1</f>
        <v>2009</v>
      </c>
      <c r="K5" s="312" t="n">
        <f aca="false">J5+1</f>
        <v>2010</v>
      </c>
      <c r="L5" s="312" t="n">
        <f aca="false">K5+1</f>
        <v>2011</v>
      </c>
      <c r="M5" s="312" t="n">
        <f aca="false">L5+1</f>
        <v>2012</v>
      </c>
      <c r="N5" s="312" t="n">
        <f aca="false">M5+1</f>
        <v>2013</v>
      </c>
      <c r="O5" s="312" t="n">
        <f aca="false">N5+1</f>
        <v>2014</v>
      </c>
      <c r="P5" s="312" t="n">
        <f aca="false">O5+1</f>
        <v>2015</v>
      </c>
      <c r="Q5" s="312" t="n">
        <f aca="false">P5+1</f>
        <v>2016</v>
      </c>
      <c r="R5" s="312" t="n">
        <f aca="false">Q5+1</f>
        <v>2017</v>
      </c>
      <c r="S5" s="312" t="n">
        <f aca="false">R5+1</f>
        <v>2018</v>
      </c>
      <c r="T5" s="312" t="n">
        <f aca="false">S5+1</f>
        <v>2019</v>
      </c>
      <c r="U5" s="312" t="n">
        <f aca="false">T5+1</f>
        <v>2020</v>
      </c>
    </row>
    <row r="6" customFormat="false" ht="12.75" hidden="false" customHeight="false" outlineLevel="0" collapsed="false">
      <c r="A6" s="313"/>
      <c r="B6" s="314" t="n">
        <v>37256</v>
      </c>
      <c r="C6" s="314" t="n">
        <v>37621</v>
      </c>
      <c r="D6" s="314" t="n">
        <v>37986</v>
      </c>
      <c r="E6" s="314" t="n">
        <v>38352</v>
      </c>
      <c r="F6" s="314" t="n">
        <v>38717</v>
      </c>
      <c r="G6" s="314" t="n">
        <v>39082</v>
      </c>
      <c r="H6" s="314" t="n">
        <v>39447</v>
      </c>
      <c r="I6" s="314" t="n">
        <v>39813</v>
      </c>
      <c r="J6" s="314" t="n">
        <v>40178</v>
      </c>
      <c r="K6" s="314" t="n">
        <v>40543</v>
      </c>
      <c r="L6" s="314" t="n">
        <v>40908</v>
      </c>
      <c r="M6" s="314" t="n">
        <v>41274</v>
      </c>
      <c r="N6" s="314" t="n">
        <v>41639</v>
      </c>
      <c r="O6" s="314" t="n">
        <v>42004</v>
      </c>
      <c r="P6" s="314" t="n">
        <v>42369</v>
      </c>
      <c r="Q6" s="314" t="n">
        <v>42735</v>
      </c>
      <c r="R6" s="314" t="n">
        <v>43100</v>
      </c>
      <c r="S6" s="314" t="n">
        <v>43465</v>
      </c>
      <c r="T6" s="314" t="n">
        <v>43830</v>
      </c>
      <c r="U6" s="314" t="n">
        <v>44196</v>
      </c>
      <c r="V6" s="315"/>
      <c r="W6" s="315"/>
      <c r="X6" s="315"/>
      <c r="Y6" s="315"/>
      <c r="Z6" s="315"/>
      <c r="AA6" s="315"/>
      <c r="AB6" s="315"/>
      <c r="AC6" s="315"/>
      <c r="AD6" s="315"/>
      <c r="AE6" s="315"/>
      <c r="AF6" s="315"/>
      <c r="AG6" s="315"/>
      <c r="AH6" s="315"/>
      <c r="AI6" s="315"/>
      <c r="AJ6" s="315"/>
      <c r="AK6" s="315"/>
      <c r="AL6" s="315"/>
      <c r="AM6" s="315"/>
      <c r="AN6" s="315"/>
      <c r="AO6" s="315"/>
      <c r="AP6" s="315"/>
      <c r="AQ6" s="315"/>
      <c r="AR6" s="315"/>
      <c r="AS6" s="315"/>
      <c r="AT6" s="315"/>
      <c r="AU6" s="315"/>
      <c r="AV6" s="315"/>
      <c r="AW6" s="315"/>
      <c r="AX6" s="315"/>
      <c r="AY6" s="315"/>
      <c r="AZ6" s="315"/>
      <c r="BA6" s="315"/>
      <c r="BB6" s="315"/>
      <c r="BC6" s="315"/>
      <c r="BD6" s="315"/>
      <c r="BE6" s="315"/>
      <c r="BF6" s="315"/>
      <c r="BG6" s="315"/>
      <c r="BH6" s="315"/>
      <c r="BI6" s="315"/>
      <c r="BJ6" s="315"/>
      <c r="BK6" s="315"/>
      <c r="BL6" s="315"/>
      <c r="BM6" s="315"/>
      <c r="BN6" s="315"/>
      <c r="BO6" s="315"/>
      <c r="BP6" s="315"/>
      <c r="BQ6" s="315"/>
      <c r="BR6" s="315"/>
      <c r="BS6" s="315"/>
      <c r="BT6" s="315"/>
      <c r="BU6" s="315"/>
      <c r="BV6" s="315"/>
      <c r="BW6" s="315"/>
      <c r="BX6" s="315"/>
      <c r="BY6" s="315"/>
      <c r="BZ6" s="315"/>
      <c r="CA6" s="315"/>
      <c r="CB6" s="315"/>
      <c r="CC6" s="315"/>
      <c r="CD6" s="315"/>
      <c r="CE6" s="315"/>
      <c r="CF6" s="315"/>
      <c r="CG6" s="315"/>
      <c r="CH6" s="315"/>
      <c r="CI6" s="315"/>
      <c r="CJ6" s="315"/>
      <c r="CK6" s="315"/>
      <c r="CL6" s="315"/>
      <c r="CM6" s="315"/>
      <c r="CN6" s="315"/>
      <c r="CO6" s="315"/>
      <c r="CP6" s="315"/>
      <c r="CQ6" s="315"/>
      <c r="CR6" s="315"/>
      <c r="CS6" s="315"/>
      <c r="CT6" s="315"/>
      <c r="CU6" s="315"/>
      <c r="CV6" s="315"/>
      <c r="CW6" s="315"/>
      <c r="CX6" s="315"/>
      <c r="CY6" s="315"/>
      <c r="CZ6" s="315"/>
      <c r="DA6" s="315"/>
      <c r="DB6" s="315"/>
      <c r="DC6" s="315"/>
      <c r="DD6" s="315"/>
      <c r="DE6" s="315"/>
      <c r="DF6" s="315"/>
      <c r="DG6" s="315"/>
      <c r="DH6" s="315"/>
      <c r="DI6" s="315"/>
      <c r="DJ6" s="315"/>
      <c r="DK6" s="315"/>
      <c r="DL6" s="315"/>
      <c r="DM6" s="315"/>
      <c r="DN6" s="315"/>
      <c r="DO6" s="315"/>
      <c r="DP6" s="315"/>
      <c r="DQ6" s="315"/>
      <c r="DR6" s="315"/>
      <c r="DS6" s="315"/>
      <c r="DT6" s="315"/>
      <c r="DU6" s="315"/>
      <c r="DV6" s="315"/>
      <c r="DW6" s="315"/>
      <c r="DX6" s="315"/>
      <c r="DY6" s="315"/>
      <c r="DZ6" s="315"/>
      <c r="EA6" s="315"/>
      <c r="EB6" s="315"/>
      <c r="EC6" s="315"/>
      <c r="ED6" s="315"/>
      <c r="EE6" s="315"/>
      <c r="EF6" s="315"/>
      <c r="EG6" s="315"/>
      <c r="EH6" s="315"/>
      <c r="EI6" s="315"/>
      <c r="EJ6" s="315"/>
      <c r="EK6" s="315"/>
      <c r="EL6" s="315"/>
      <c r="EM6" s="315"/>
      <c r="EN6" s="315"/>
      <c r="EO6" s="315"/>
      <c r="EP6" s="315"/>
      <c r="EQ6" s="315"/>
      <c r="ER6" s="315"/>
      <c r="ES6" s="315"/>
      <c r="ET6" s="315"/>
      <c r="EU6" s="315"/>
      <c r="EV6" s="315"/>
      <c r="EW6" s="315"/>
      <c r="EX6" s="315"/>
      <c r="EY6" s="315"/>
      <c r="EZ6" s="315"/>
      <c r="FA6" s="315"/>
      <c r="FB6" s="315"/>
      <c r="FC6" s="315"/>
      <c r="FD6" s="315"/>
      <c r="FE6" s="315"/>
      <c r="FF6" s="315"/>
      <c r="FG6" s="315"/>
      <c r="FH6" s="315"/>
      <c r="FI6" s="315"/>
      <c r="FJ6" s="315"/>
      <c r="FK6" s="315"/>
      <c r="FL6" s="315"/>
      <c r="FM6" s="315"/>
      <c r="FN6" s="315"/>
      <c r="FO6" s="315"/>
      <c r="FP6" s="315"/>
      <c r="FQ6" s="315"/>
      <c r="FR6" s="315"/>
      <c r="FS6" s="315"/>
      <c r="FT6" s="315"/>
      <c r="FU6" s="315"/>
      <c r="FV6" s="315"/>
      <c r="FW6" s="315"/>
      <c r="FX6" s="315"/>
      <c r="FY6" s="315"/>
      <c r="FZ6" s="315"/>
      <c r="GA6" s="315"/>
      <c r="GB6" s="315"/>
      <c r="GC6" s="315"/>
      <c r="GD6" s="315"/>
      <c r="GE6" s="315"/>
      <c r="GF6" s="315"/>
      <c r="GG6" s="315"/>
      <c r="GH6" s="315"/>
      <c r="GI6" s="315"/>
      <c r="GJ6" s="315"/>
      <c r="GK6" s="315"/>
      <c r="GL6" s="315"/>
      <c r="GM6" s="315"/>
      <c r="GN6" s="315"/>
      <c r="GO6" s="315"/>
      <c r="GP6" s="315"/>
      <c r="GQ6" s="315"/>
      <c r="GR6" s="315"/>
      <c r="GS6" s="315"/>
      <c r="GT6" s="315"/>
      <c r="GU6" s="315"/>
      <c r="GV6" s="315"/>
      <c r="GW6" s="315"/>
      <c r="GX6" s="315"/>
      <c r="GY6" s="315"/>
      <c r="GZ6" s="315"/>
      <c r="HA6" s="315"/>
      <c r="HB6" s="315"/>
      <c r="HC6" s="315"/>
      <c r="HD6" s="315"/>
      <c r="HE6" s="315"/>
      <c r="HF6" s="315"/>
      <c r="HG6" s="315"/>
      <c r="HH6" s="315"/>
      <c r="HI6" s="315"/>
      <c r="HJ6" s="315"/>
      <c r="HK6" s="315"/>
      <c r="HL6" s="315"/>
      <c r="HM6" s="315"/>
      <c r="HN6" s="315"/>
      <c r="HO6" s="315"/>
      <c r="HP6" s="315"/>
      <c r="HQ6" s="315"/>
      <c r="HR6" s="315"/>
      <c r="HS6" s="315"/>
      <c r="HT6" s="315"/>
      <c r="HU6" s="315"/>
      <c r="HV6" s="315"/>
      <c r="HW6" s="315"/>
      <c r="HX6" s="315"/>
      <c r="HY6" s="315"/>
      <c r="HZ6" s="315"/>
      <c r="IA6" s="315"/>
      <c r="IB6" s="315"/>
      <c r="IC6" s="315"/>
      <c r="ID6" s="315"/>
      <c r="IE6" s="315"/>
      <c r="IF6" s="315"/>
      <c r="IG6" s="315"/>
      <c r="IH6" s="315"/>
      <c r="II6" s="315"/>
      <c r="IJ6" s="315"/>
      <c r="IK6" s="315"/>
      <c r="IL6" s="315"/>
      <c r="IM6" s="315"/>
      <c r="IN6" s="315"/>
      <c r="IO6" s="315"/>
      <c r="IP6" s="315"/>
      <c r="IQ6" s="315"/>
      <c r="IR6" s="315"/>
      <c r="IS6" s="315"/>
      <c r="IT6" s="315"/>
      <c r="IU6" s="315"/>
      <c r="IV6" s="315"/>
      <c r="IW6" s="315"/>
    </row>
    <row r="7" customFormat="false" ht="12.75" hidden="false" customHeight="false" outlineLevel="0" collapsed="false">
      <c r="R7" s="33"/>
      <c r="S7" s="33"/>
      <c r="T7" s="33"/>
      <c r="U7" s="33"/>
    </row>
    <row r="8" customFormat="false" ht="12.75" hidden="false" customHeight="false" outlineLevel="0" collapsed="false">
      <c r="A8" s="316" t="s">
        <v>159</v>
      </c>
      <c r="B8" s="6" t="e">
        <f aca="false">IS!B33-IS!B13</f>
        <v>#VALUE!</v>
      </c>
      <c r="C8" s="6" t="e">
        <f aca="false">IS!C33-IS!C13</f>
        <v>#VALUE!</v>
      </c>
      <c r="D8" s="6" t="e">
        <f aca="false">IS!D33-IS!D13</f>
        <v>#VALUE!</v>
      </c>
      <c r="E8" s="6" t="n">
        <f aca="false">IS!E33</f>
        <v>208938.043807967</v>
      </c>
      <c r="F8" s="6" t="n">
        <f aca="false">IS!F33</f>
        <v>219875.441542811</v>
      </c>
      <c r="G8" s="6" t="n">
        <f aca="false">IS!G33</f>
        <v>223054.461129475</v>
      </c>
      <c r="H8" s="6" t="n">
        <f aca="false">IS!H33</f>
        <v>226335.840764583</v>
      </c>
      <c r="I8" s="6" t="n">
        <f aca="false">IS!I33</f>
        <v>229727.586325624</v>
      </c>
      <c r="J8" s="6" t="n">
        <f aca="false">IS!J33</f>
        <v>233294.508253625</v>
      </c>
      <c r="K8" s="6" t="n">
        <f aca="false">IS!K33</f>
        <v>236013.122164922</v>
      </c>
      <c r="L8" s="6" t="n">
        <f aca="false">IS!L33</f>
        <v>240433.332116597</v>
      </c>
      <c r="M8" s="6" t="n">
        <f aca="false">IS!M33</f>
        <v>245117.257577604</v>
      </c>
      <c r="N8" s="6" t="n">
        <f aca="false">IS!N33</f>
        <v>249370.941038235</v>
      </c>
      <c r="O8" s="6" t="n">
        <f aca="false">IS!O33</f>
        <v>253791.032787681</v>
      </c>
      <c r="P8" s="6" t="n">
        <f aca="false">IS!P33</f>
        <v>257789.17525697</v>
      </c>
      <c r="Q8" s="6" t="n">
        <f aca="false">IS!Q33</f>
        <v>261943.963724459</v>
      </c>
      <c r="R8" s="6" t="n">
        <f aca="false">IS!R33</f>
        <v>265543.871286866</v>
      </c>
      <c r="S8" s="6" t="n">
        <f aca="false">IS!S33</f>
        <v>269185.693158552</v>
      </c>
      <c r="T8" s="6" t="n">
        <f aca="false">IS!T33</f>
        <v>272869.739274732</v>
      </c>
      <c r="U8" s="6" t="n">
        <f aca="false">IS!U33</f>
        <v>276605.688020762</v>
      </c>
    </row>
    <row r="9" customFormat="false" ht="12.75" hidden="false" customHeight="false" outlineLevel="0" collapsed="false">
      <c r="B9" s="5"/>
      <c r="C9" s="317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</row>
    <row r="10" customFormat="false" ht="12.75" hidden="false" customHeight="false" outlineLevel="0" collapsed="false">
      <c r="A10" s="318" t="s">
        <v>16</v>
      </c>
      <c r="B10" s="5"/>
      <c r="C10" s="317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customFormat="false" ht="13.5" hidden="false" customHeight="false" outlineLevel="0" collapsed="false">
      <c r="B11" s="319" t="n">
        <f aca="false">'Summary Output'!$B$19</f>
        <v>36892</v>
      </c>
      <c r="C11" s="319" t="n">
        <v>37257</v>
      </c>
      <c r="D11" s="319" t="n">
        <v>37622</v>
      </c>
      <c r="E11" s="319" t="n">
        <v>37987</v>
      </c>
      <c r="F11" s="319" t="n">
        <v>38353</v>
      </c>
      <c r="G11" s="319" t="n">
        <v>38718</v>
      </c>
      <c r="H11" s="319" t="n">
        <v>39083</v>
      </c>
      <c r="I11" s="319" t="n">
        <v>39448</v>
      </c>
      <c r="J11" s="319" t="n">
        <v>39814</v>
      </c>
      <c r="K11" s="319" t="n">
        <v>40179</v>
      </c>
      <c r="L11" s="319" t="n">
        <v>40544</v>
      </c>
      <c r="M11" s="319" t="n">
        <v>40909</v>
      </c>
      <c r="N11" s="319" t="n">
        <v>41275</v>
      </c>
      <c r="O11" s="319" t="n">
        <v>41640</v>
      </c>
      <c r="P11" s="319" t="n">
        <v>42005</v>
      </c>
      <c r="Q11" s="319" t="n">
        <v>42370</v>
      </c>
      <c r="R11" s="319" t="n">
        <v>42736</v>
      </c>
      <c r="S11" s="319" t="n">
        <v>43101</v>
      </c>
      <c r="T11" s="319" t="n">
        <v>43466</v>
      </c>
      <c r="U11" s="319" t="n">
        <v>43831</v>
      </c>
      <c r="W11" s="320" t="s">
        <v>160</v>
      </c>
      <c r="X11" s="320" t="s">
        <v>161</v>
      </c>
    </row>
    <row r="12" customFormat="false" ht="12.75" hidden="false" customHeight="false" outlineLevel="0" collapsed="false">
      <c r="A12" s="107" t="s">
        <v>162</v>
      </c>
      <c r="B12" s="26" t="n">
        <v>0</v>
      </c>
      <c r="C12" s="26" t="n">
        <f aca="false">B28</f>
        <v>34500</v>
      </c>
      <c r="D12" s="26" t="n">
        <f aca="false">C28</f>
        <v>17875</v>
      </c>
      <c r="E12" s="26" t="n">
        <f aca="false">D28</f>
        <v>0</v>
      </c>
      <c r="F12" s="26" t="n">
        <f aca="false">E28</f>
        <v>0</v>
      </c>
      <c r="G12" s="26" t="n">
        <f aca="false">F28</f>
        <v>0</v>
      </c>
      <c r="H12" s="26" t="n">
        <f aca="false">G28</f>
        <v>0</v>
      </c>
      <c r="I12" s="26" t="n">
        <f aca="false">H28</f>
        <v>0</v>
      </c>
      <c r="J12" s="26" t="n">
        <f aca="false">I28</f>
        <v>0</v>
      </c>
      <c r="K12" s="26" t="n">
        <f aca="false">J28</f>
        <v>0</v>
      </c>
      <c r="L12" s="26" t="n">
        <f aca="false">K28</f>
        <v>0</v>
      </c>
      <c r="M12" s="26" t="n">
        <f aca="false">L28</f>
        <v>0</v>
      </c>
      <c r="N12" s="26" t="n">
        <f aca="false">M28</f>
        <v>0</v>
      </c>
      <c r="O12" s="26" t="n">
        <f aca="false">N28</f>
        <v>0</v>
      </c>
      <c r="P12" s="26" t="n">
        <f aca="false">O28</f>
        <v>0</v>
      </c>
      <c r="Q12" s="26" t="n">
        <f aca="false">P28</f>
        <v>0</v>
      </c>
      <c r="R12" s="26" t="n">
        <f aca="false">Q28</f>
        <v>0</v>
      </c>
      <c r="S12" s="26" t="n">
        <f aca="false">R28</f>
        <v>0</v>
      </c>
      <c r="T12" s="26" t="n">
        <f aca="false">S28</f>
        <v>0</v>
      </c>
      <c r="U12" s="26" t="n">
        <f aca="false">T28</f>
        <v>0</v>
      </c>
      <c r="W12" s="321"/>
      <c r="X12" s="321"/>
    </row>
    <row r="13" customFormat="false" ht="12.75" hidden="false" customHeight="false" outlineLevel="0" collapsed="false">
      <c r="A13" s="107" t="s">
        <v>163</v>
      </c>
      <c r="B13" s="322" t="n">
        <v>0</v>
      </c>
      <c r="C13" s="322" t="n">
        <f aca="false">C12*$E$97*(C11-B23)/365.25</f>
        <v>8.5482546201232</v>
      </c>
      <c r="D13" s="322" t="n">
        <f aca="false">D12*$E$97*(D11-C23)/365.25</f>
        <v>4.42898699520876</v>
      </c>
      <c r="E13" s="322" t="n">
        <f aca="false">E12*$E$97*(E11-D23)/365.25</f>
        <v>0</v>
      </c>
      <c r="F13" s="322" t="n">
        <f aca="false">F12*$E$97*(F11-E23)/365.25</f>
        <v>0</v>
      </c>
      <c r="G13" s="322" t="n">
        <f aca="false">G12*$E$97*(G11-F23)/365.25</f>
        <v>0</v>
      </c>
      <c r="H13" s="322" t="n">
        <f aca="false">H12*$E$97*(H11-G23)/365.25</f>
        <v>0</v>
      </c>
      <c r="I13" s="322" t="n">
        <f aca="false">I12*$E$97*(I11-H23)/365.25</f>
        <v>0</v>
      </c>
      <c r="J13" s="322" t="n">
        <f aca="false">J12*$E$97*(J11-I23)/365.25</f>
        <v>0</v>
      </c>
      <c r="K13" s="322" t="n">
        <f aca="false">K12*$E$97*(K11-J23)/365.25</f>
        <v>0</v>
      </c>
      <c r="L13" s="322" t="n">
        <f aca="false">L12*$E$97*(L11-K23)/365.25</f>
        <v>0</v>
      </c>
      <c r="M13" s="322" t="n">
        <f aca="false">M12*$E$97*(M11-L23)/365.25</f>
        <v>0</v>
      </c>
      <c r="N13" s="322" t="n">
        <f aca="false">N12*$E$97*(N11-M23)/365.25</f>
        <v>0</v>
      </c>
      <c r="O13" s="322" t="n">
        <f aca="false">O12*$E$97*(O11-N23)/365.25</f>
        <v>0</v>
      </c>
      <c r="P13" s="322" t="n">
        <f aca="false">P12*$E$97*(P11-O23)/365.25</f>
        <v>0</v>
      </c>
      <c r="Q13" s="322" t="n">
        <f aca="false">Q12*$E$97*(Q11-P23)/365.25</f>
        <v>0</v>
      </c>
      <c r="R13" s="322" t="n">
        <f aca="false">R12*$E$97*(R11-Q23)/365.25</f>
        <v>0</v>
      </c>
      <c r="S13" s="322" t="n">
        <f aca="false">S12*$E$97*(S11-R23)/365.25</f>
        <v>0</v>
      </c>
      <c r="T13" s="322" t="n">
        <f aca="false">T12*$E$97*(T11-S23)/365.25</f>
        <v>0</v>
      </c>
      <c r="U13" s="322" t="n">
        <f aca="false">U12*$E$97*(U11-T23)/365.25</f>
        <v>0</v>
      </c>
      <c r="W13" s="321"/>
      <c r="X13" s="321"/>
    </row>
    <row r="14" customFormat="false" ht="13.5" hidden="false" customHeight="false" outlineLevel="0" collapsed="false">
      <c r="A14" s="107" t="s">
        <v>164</v>
      </c>
      <c r="B14" s="220" t="n">
        <f aca="false">'Summary Output'!B20</f>
        <v>50000</v>
      </c>
      <c r="C14" s="26" t="n">
        <f aca="false">C12</f>
        <v>34500</v>
      </c>
      <c r="D14" s="26" t="n">
        <f aca="false">D12</f>
        <v>17875</v>
      </c>
      <c r="E14" s="26" t="n">
        <f aca="false">E12</f>
        <v>0</v>
      </c>
      <c r="F14" s="26" t="n">
        <f aca="false">F12</f>
        <v>0</v>
      </c>
      <c r="G14" s="26" t="n">
        <f aca="false">G12</f>
        <v>0</v>
      </c>
      <c r="H14" s="26" t="n">
        <f aca="false">H12</f>
        <v>0</v>
      </c>
      <c r="I14" s="26" t="n">
        <f aca="false">I12</f>
        <v>0</v>
      </c>
      <c r="J14" s="26" t="n">
        <f aca="false">J12</f>
        <v>0</v>
      </c>
      <c r="K14" s="26" t="n">
        <f aca="false">K12</f>
        <v>0</v>
      </c>
      <c r="L14" s="26" t="n">
        <f aca="false">L12</f>
        <v>0</v>
      </c>
      <c r="M14" s="26" t="n">
        <f aca="false">M12</f>
        <v>0</v>
      </c>
      <c r="N14" s="26" t="n">
        <f aca="false">N12</f>
        <v>0</v>
      </c>
      <c r="O14" s="26" t="n">
        <f aca="false">O12</f>
        <v>0</v>
      </c>
      <c r="P14" s="26" t="n">
        <f aca="false">P12</f>
        <v>0</v>
      </c>
      <c r="Q14" s="26" t="n">
        <f aca="false">Q12</f>
        <v>0</v>
      </c>
      <c r="R14" s="26" t="n">
        <f aca="false">R12</f>
        <v>0</v>
      </c>
      <c r="S14" s="26" t="n">
        <f aca="false">S12</f>
        <v>0</v>
      </c>
      <c r="T14" s="26" t="n">
        <f aca="false">T12</f>
        <v>0</v>
      </c>
      <c r="U14" s="26" t="n">
        <f aca="false">U12</f>
        <v>0</v>
      </c>
      <c r="W14" s="323" t="n">
        <f aca="false">SUM(B19:U19,B26:U26)</f>
        <v>50000</v>
      </c>
      <c r="X14" s="324" t="n">
        <f aca="false">B14-W14</f>
        <v>0</v>
      </c>
    </row>
    <row r="15" customFormat="false" ht="12.75" hidden="false" customHeight="false" outlineLevel="0" collapsed="false">
      <c r="B15" s="325"/>
      <c r="C15" s="317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W15" s="321"/>
      <c r="X15" s="321"/>
    </row>
    <row r="16" customFormat="false" ht="12.75" hidden="false" customHeight="false" outlineLevel="0" collapsed="false">
      <c r="A16" s="228"/>
      <c r="B16" s="319" t="n">
        <v>37072</v>
      </c>
      <c r="C16" s="319" t="n">
        <v>37437</v>
      </c>
      <c r="D16" s="319" t="n">
        <v>37802</v>
      </c>
      <c r="E16" s="319" t="n">
        <v>38168</v>
      </c>
      <c r="F16" s="319" t="n">
        <v>38533</v>
      </c>
      <c r="G16" s="319" t="n">
        <v>38898</v>
      </c>
      <c r="H16" s="319" t="n">
        <v>39263</v>
      </c>
      <c r="I16" s="319" t="n">
        <v>39629</v>
      </c>
      <c r="J16" s="319" t="n">
        <v>39994</v>
      </c>
      <c r="K16" s="319" t="n">
        <v>40359</v>
      </c>
      <c r="L16" s="319" t="n">
        <v>40724</v>
      </c>
      <c r="M16" s="319" t="n">
        <v>41090</v>
      </c>
      <c r="N16" s="319" t="n">
        <v>41455</v>
      </c>
      <c r="O16" s="319" t="n">
        <v>41820</v>
      </c>
      <c r="P16" s="319" t="n">
        <v>42185</v>
      </c>
      <c r="Q16" s="319" t="n">
        <v>42551</v>
      </c>
      <c r="R16" s="319" t="n">
        <v>42916</v>
      </c>
      <c r="S16" s="319" t="n">
        <v>43281</v>
      </c>
      <c r="T16" s="319" t="n">
        <v>43646</v>
      </c>
      <c r="U16" s="319" t="n">
        <v>44012</v>
      </c>
      <c r="W16" s="321"/>
      <c r="X16" s="321"/>
    </row>
    <row r="17" customFormat="false" ht="12.75" hidden="false" customHeight="false" outlineLevel="0" collapsed="false">
      <c r="A17" s="107" t="s">
        <v>162</v>
      </c>
      <c r="B17" s="26" t="n">
        <f aca="false">B14</f>
        <v>50000</v>
      </c>
      <c r="C17" s="26" t="n">
        <f aca="false">C14</f>
        <v>34500</v>
      </c>
      <c r="D17" s="26" t="n">
        <f aca="false">D14</f>
        <v>17875</v>
      </c>
      <c r="E17" s="26" t="n">
        <f aca="false">E14</f>
        <v>0</v>
      </c>
      <c r="F17" s="26" t="n">
        <f aca="false">F14</f>
        <v>0</v>
      </c>
      <c r="G17" s="26" t="n">
        <f aca="false">G14</f>
        <v>0</v>
      </c>
      <c r="H17" s="26" t="n">
        <f aca="false">H14</f>
        <v>0</v>
      </c>
      <c r="I17" s="26" t="n">
        <f aca="false">I14</f>
        <v>0</v>
      </c>
      <c r="J17" s="26" t="n">
        <f aca="false">J14</f>
        <v>0</v>
      </c>
      <c r="K17" s="26" t="n">
        <f aca="false">K14</f>
        <v>0</v>
      </c>
      <c r="L17" s="26" t="n">
        <f aca="false">L14</f>
        <v>0</v>
      </c>
      <c r="M17" s="26" t="n">
        <f aca="false">M14</f>
        <v>0</v>
      </c>
      <c r="N17" s="26" t="n">
        <f aca="false">N14</f>
        <v>0</v>
      </c>
      <c r="O17" s="26" t="n">
        <f aca="false">O14</f>
        <v>0</v>
      </c>
      <c r="P17" s="26" t="n">
        <f aca="false">P14</f>
        <v>0</v>
      </c>
      <c r="Q17" s="26" t="n">
        <f aca="false">Q14</f>
        <v>0</v>
      </c>
      <c r="R17" s="26" t="n">
        <f aca="false">R14</f>
        <v>0</v>
      </c>
      <c r="S17" s="26" t="n">
        <f aca="false">S14</f>
        <v>0</v>
      </c>
      <c r="T17" s="26" t="n">
        <f aca="false">T14</f>
        <v>0</v>
      </c>
      <c r="U17" s="26" t="n">
        <f aca="false">U14</f>
        <v>0</v>
      </c>
      <c r="W17" s="321"/>
      <c r="X17" s="321"/>
    </row>
    <row r="18" customFormat="false" ht="12.75" hidden="false" customHeight="false" outlineLevel="0" collapsed="false">
      <c r="A18" s="107" t="s">
        <v>165</v>
      </c>
      <c r="B18" s="326" t="n">
        <v>0.155</v>
      </c>
      <c r="C18" s="326" t="n">
        <v>0.165</v>
      </c>
      <c r="D18" s="326" t="n">
        <v>0.25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W18" s="321"/>
      <c r="X18" s="321"/>
    </row>
    <row r="19" customFormat="false" ht="12.75" hidden="false" customHeight="false" outlineLevel="0" collapsed="false">
      <c r="A19" s="107" t="s">
        <v>166</v>
      </c>
      <c r="B19" s="26" t="n">
        <f aca="false">$B$14*B18</f>
        <v>7750</v>
      </c>
      <c r="C19" s="26" t="n">
        <f aca="false">$B$14*C18</f>
        <v>8250</v>
      </c>
      <c r="D19" s="26" t="n">
        <f aca="false">$B$14*D18</f>
        <v>12500</v>
      </c>
      <c r="E19" s="26" t="n">
        <f aca="false">$B$14*E18</f>
        <v>0</v>
      </c>
      <c r="F19" s="26" t="n">
        <f aca="false">$B$14*F18</f>
        <v>0</v>
      </c>
      <c r="G19" s="26" t="n">
        <f aca="false">$B$14*G18</f>
        <v>0</v>
      </c>
      <c r="H19" s="26" t="n">
        <f aca="false">$B$14*H18</f>
        <v>0</v>
      </c>
      <c r="I19" s="26" t="n">
        <f aca="false">$B$14*I18</f>
        <v>0</v>
      </c>
      <c r="J19" s="26" t="n">
        <f aca="false">$B$14*J18</f>
        <v>0</v>
      </c>
      <c r="K19" s="26" t="n">
        <f aca="false">$B$14*K18</f>
        <v>0</v>
      </c>
      <c r="L19" s="26" t="n">
        <f aca="false">$B$14*L18</f>
        <v>0</v>
      </c>
      <c r="M19" s="26" t="n">
        <f aca="false">$B$14*M18</f>
        <v>0</v>
      </c>
      <c r="N19" s="26" t="n">
        <f aca="false">$B$14*N18</f>
        <v>0</v>
      </c>
      <c r="O19" s="26" t="n">
        <f aca="false">$B$14*O18</f>
        <v>0</v>
      </c>
      <c r="P19" s="26" t="n">
        <f aca="false">$B$14*P18</f>
        <v>0</v>
      </c>
      <c r="Q19" s="26" t="n">
        <f aca="false">$B$14*Q18</f>
        <v>0</v>
      </c>
      <c r="R19" s="26" t="n">
        <f aca="false">$B$14*R18</f>
        <v>0</v>
      </c>
      <c r="S19" s="26" t="n">
        <f aca="false">$B$14*S18</f>
        <v>0</v>
      </c>
      <c r="T19" s="26" t="n">
        <f aca="false">$B$14*T18</f>
        <v>0</v>
      </c>
      <c r="U19" s="26" t="n">
        <f aca="false">$B$14*U18</f>
        <v>0</v>
      </c>
      <c r="V19" s="5"/>
      <c r="W19" s="327"/>
      <c r="X19" s="327"/>
      <c r="Y19" s="5"/>
    </row>
    <row r="20" customFormat="false" ht="12.75" hidden="false" customHeight="false" outlineLevel="0" collapsed="false">
      <c r="A20" s="107" t="s">
        <v>163</v>
      </c>
      <c r="B20" s="322" t="n">
        <f aca="false">B17*$E$97*(B16-B11)/365.25</f>
        <v>2229.9794661191</v>
      </c>
      <c r="C20" s="322" t="n">
        <f aca="false">C17*$E$97*(C16-C11)/365.25</f>
        <v>1538.68583162218</v>
      </c>
      <c r="D20" s="322" t="n">
        <f aca="false">D17*$E$97*(D16-D11)/365.25</f>
        <v>797.217659137577</v>
      </c>
      <c r="E20" s="322" t="n">
        <f aca="false">E17*$E$97*(E16-E11)/365.25</f>
        <v>0</v>
      </c>
      <c r="F20" s="322" t="n">
        <f aca="false">F17*$E$97*(F16-F11)/365.25</f>
        <v>0</v>
      </c>
      <c r="G20" s="322" t="n">
        <f aca="false">G17*$E$97*(G16-G11)/365.25</f>
        <v>0</v>
      </c>
      <c r="H20" s="322" t="n">
        <f aca="false">H17*$E$97*(H16-H11)/365.25</f>
        <v>0</v>
      </c>
      <c r="I20" s="322" t="n">
        <f aca="false">I17*$E$97*(I16-I11)/365.25</f>
        <v>0</v>
      </c>
      <c r="J20" s="322" t="n">
        <f aca="false">J17*$E$97*(J16-J11)/365.25</f>
        <v>0</v>
      </c>
      <c r="K20" s="322" t="n">
        <f aca="false">K17*$E$97*(K16-K11)/365.25</f>
        <v>0</v>
      </c>
      <c r="L20" s="322" t="n">
        <f aca="false">L17*$E$97*(L16-L11)/365.25</f>
        <v>0</v>
      </c>
      <c r="M20" s="322" t="n">
        <f aca="false">M17*$E$97*(M16-M11)/365.25</f>
        <v>0</v>
      </c>
      <c r="N20" s="322" t="n">
        <f aca="false">N17*$E$97*(N16-N11)/365.25</f>
        <v>0</v>
      </c>
      <c r="O20" s="322" t="n">
        <f aca="false">O17*$E$97*(O16-O11)/365.25</f>
        <v>0</v>
      </c>
      <c r="P20" s="322" t="n">
        <f aca="false">P17*$E$97*(P16-P11)/365.25</f>
        <v>0</v>
      </c>
      <c r="Q20" s="322" t="n">
        <f aca="false">Q17*$E$97*(Q16-Q11)/365.25</f>
        <v>0</v>
      </c>
      <c r="R20" s="322" t="n">
        <f aca="false">R17*$E$97*(R16-R11)/365.25</f>
        <v>0</v>
      </c>
      <c r="S20" s="322" t="n">
        <f aca="false">S17*$E$97*(S16-S11)/365.25</f>
        <v>0</v>
      </c>
      <c r="T20" s="322" t="n">
        <f aca="false">T17*$E$97*(T16-T11)/365.25</f>
        <v>0</v>
      </c>
      <c r="U20" s="322" t="n">
        <f aca="false">U17*$E$97*(U16-U11)/365.25</f>
        <v>0</v>
      </c>
      <c r="V20" s="5"/>
      <c r="W20" s="327"/>
      <c r="X20" s="327"/>
      <c r="Y20" s="5"/>
    </row>
    <row r="21" customFormat="false" ht="12.75" hidden="false" customHeight="false" outlineLevel="0" collapsed="false">
      <c r="A21" s="107" t="s">
        <v>164</v>
      </c>
      <c r="B21" s="26" t="n">
        <f aca="false">B17-B19</f>
        <v>42250</v>
      </c>
      <c r="C21" s="26" t="n">
        <f aca="false">C17-C19</f>
        <v>26250</v>
      </c>
      <c r="D21" s="26" t="n">
        <f aca="false">D17-D19</f>
        <v>5375</v>
      </c>
      <c r="E21" s="26" t="n">
        <f aca="false">E17-E19</f>
        <v>0</v>
      </c>
      <c r="F21" s="26" t="n">
        <f aca="false">F17-F19</f>
        <v>0</v>
      </c>
      <c r="G21" s="26" t="n">
        <f aca="false">G17-G19</f>
        <v>0</v>
      </c>
      <c r="H21" s="26" t="n">
        <f aca="false">H17-H19</f>
        <v>0</v>
      </c>
      <c r="I21" s="26" t="n">
        <f aca="false">I17-I19</f>
        <v>0</v>
      </c>
      <c r="J21" s="26" t="n">
        <f aca="false">J17-J19</f>
        <v>0</v>
      </c>
      <c r="K21" s="26" t="n">
        <f aca="false">K17-K19</f>
        <v>0</v>
      </c>
      <c r="L21" s="26" t="n">
        <f aca="false">L17-L19</f>
        <v>0</v>
      </c>
      <c r="M21" s="26" t="n">
        <f aca="false">M17-M19</f>
        <v>0</v>
      </c>
      <c r="N21" s="26" t="n">
        <f aca="false">N17-N19</f>
        <v>0</v>
      </c>
      <c r="O21" s="26" t="n">
        <f aca="false">O17-O19</f>
        <v>0</v>
      </c>
      <c r="P21" s="26" t="n">
        <f aca="false">P17-P19</f>
        <v>0</v>
      </c>
      <c r="Q21" s="26" t="n">
        <f aca="false">Q17-Q19</f>
        <v>0</v>
      </c>
      <c r="R21" s="26" t="n">
        <f aca="false">R17-R19</f>
        <v>0</v>
      </c>
      <c r="S21" s="26" t="n">
        <f aca="false">S17-S19</f>
        <v>0</v>
      </c>
      <c r="T21" s="26" t="n">
        <f aca="false">T17-T19</f>
        <v>0</v>
      </c>
      <c r="U21" s="26" t="n">
        <f aca="false">U17-U19</f>
        <v>0</v>
      </c>
      <c r="V21" s="5"/>
      <c r="W21" s="327"/>
      <c r="X21" s="327"/>
      <c r="Y21" s="5"/>
    </row>
    <row r="22" customFormat="false" ht="12.75" hidden="false" customHeight="false" outlineLevel="0" collapsed="false">
      <c r="A22" s="107"/>
      <c r="B22" s="328"/>
      <c r="C22" s="328"/>
      <c r="D22" s="328"/>
      <c r="E22" s="328"/>
      <c r="F22" s="328"/>
      <c r="G22" s="328"/>
      <c r="H22" s="328"/>
      <c r="I22" s="328"/>
      <c r="J22" s="328"/>
      <c r="K22" s="328"/>
      <c r="L22" s="328"/>
      <c r="M22" s="328"/>
      <c r="N22" s="328"/>
      <c r="O22" s="328"/>
      <c r="P22" s="328"/>
      <c r="Q22" s="328"/>
      <c r="R22" s="328"/>
      <c r="S22" s="328"/>
      <c r="T22" s="328"/>
      <c r="U22" s="328"/>
      <c r="V22" s="5"/>
      <c r="W22" s="327"/>
      <c r="X22" s="327"/>
      <c r="Y22" s="5"/>
    </row>
    <row r="23" customFormat="false" ht="12.75" hidden="false" customHeight="false" outlineLevel="0" collapsed="false">
      <c r="A23" s="228"/>
      <c r="B23" s="319" t="n">
        <v>37256</v>
      </c>
      <c r="C23" s="319" t="n">
        <v>37621</v>
      </c>
      <c r="D23" s="319" t="n">
        <v>37986</v>
      </c>
      <c r="E23" s="319" t="n">
        <v>38352</v>
      </c>
      <c r="F23" s="319" t="n">
        <v>38717</v>
      </c>
      <c r="G23" s="319" t="n">
        <v>39082</v>
      </c>
      <c r="H23" s="319" t="n">
        <v>39447</v>
      </c>
      <c r="I23" s="319" t="n">
        <v>39813</v>
      </c>
      <c r="J23" s="319" t="n">
        <v>40178</v>
      </c>
      <c r="K23" s="319" t="n">
        <v>40543</v>
      </c>
      <c r="L23" s="319" t="n">
        <v>40908</v>
      </c>
      <c r="M23" s="319" t="n">
        <v>41274</v>
      </c>
      <c r="N23" s="319" t="n">
        <v>41639</v>
      </c>
      <c r="O23" s="319" t="n">
        <v>42004</v>
      </c>
      <c r="P23" s="319" t="n">
        <v>42369</v>
      </c>
      <c r="Q23" s="319" t="n">
        <v>42735</v>
      </c>
      <c r="R23" s="319" t="n">
        <v>43100</v>
      </c>
      <c r="S23" s="319" t="n">
        <v>43465</v>
      </c>
      <c r="T23" s="319" t="n">
        <v>43830</v>
      </c>
      <c r="U23" s="319" t="n">
        <v>44196</v>
      </c>
      <c r="V23" s="5"/>
      <c r="W23" s="327"/>
      <c r="X23" s="327"/>
      <c r="Y23" s="5"/>
    </row>
    <row r="24" customFormat="false" ht="12.75" hidden="false" customHeight="false" outlineLevel="0" collapsed="false">
      <c r="A24" s="107" t="s">
        <v>162</v>
      </c>
      <c r="B24" s="26" t="n">
        <f aca="false">B21</f>
        <v>42250</v>
      </c>
      <c r="C24" s="26" t="n">
        <f aca="false">C21</f>
        <v>26250</v>
      </c>
      <c r="D24" s="26" t="n">
        <f aca="false">D21</f>
        <v>5375</v>
      </c>
      <c r="E24" s="26" t="n">
        <f aca="false">E21</f>
        <v>0</v>
      </c>
      <c r="F24" s="26" t="n">
        <f aca="false">F21</f>
        <v>0</v>
      </c>
      <c r="G24" s="26" t="n">
        <f aca="false">G21</f>
        <v>0</v>
      </c>
      <c r="H24" s="26" t="n">
        <f aca="false">H21</f>
        <v>0</v>
      </c>
      <c r="I24" s="26" t="n">
        <f aca="false">I21</f>
        <v>0</v>
      </c>
      <c r="J24" s="26" t="n">
        <f aca="false">J21</f>
        <v>0</v>
      </c>
      <c r="K24" s="26" t="n">
        <f aca="false">K21</f>
        <v>0</v>
      </c>
      <c r="L24" s="26" t="n">
        <f aca="false">L21</f>
        <v>0</v>
      </c>
      <c r="M24" s="26" t="n">
        <f aca="false">M21</f>
        <v>0</v>
      </c>
      <c r="N24" s="26" t="n">
        <f aca="false">N21</f>
        <v>0</v>
      </c>
      <c r="O24" s="26" t="n">
        <f aca="false">O21</f>
        <v>0</v>
      </c>
      <c r="P24" s="26" t="n">
        <f aca="false">P21</f>
        <v>0</v>
      </c>
      <c r="Q24" s="26" t="n">
        <f aca="false">Q21</f>
        <v>0</v>
      </c>
      <c r="R24" s="26" t="n">
        <f aca="false">R21</f>
        <v>0</v>
      </c>
      <c r="S24" s="26" t="n">
        <f aca="false">S21</f>
        <v>0</v>
      </c>
      <c r="T24" s="26" t="n">
        <f aca="false">T21</f>
        <v>0</v>
      </c>
      <c r="U24" s="26" t="n">
        <f aca="false">U21</f>
        <v>0</v>
      </c>
      <c r="V24" s="5"/>
      <c r="W24" s="327"/>
      <c r="X24" s="327"/>
      <c r="Y24" s="5"/>
    </row>
    <row r="25" customFormat="false" ht="12.75" hidden="false" customHeight="false" outlineLevel="0" collapsed="false">
      <c r="A25" s="107" t="s">
        <v>165</v>
      </c>
      <c r="B25" s="326" t="n">
        <v>0.155</v>
      </c>
      <c r="C25" s="326" t="n">
        <v>0.1675</v>
      </c>
      <c r="D25" s="326" t="n">
        <v>0.1075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5"/>
      <c r="W25" s="327"/>
      <c r="X25" s="327"/>
      <c r="Y25" s="5"/>
    </row>
    <row r="26" customFormat="false" ht="12.75" hidden="false" customHeight="false" outlineLevel="0" collapsed="false">
      <c r="A26" s="107" t="s">
        <v>166</v>
      </c>
      <c r="B26" s="26" t="n">
        <f aca="false">B25*$B$14</f>
        <v>7750</v>
      </c>
      <c r="C26" s="26" t="n">
        <f aca="false">C25*$B$14</f>
        <v>8375</v>
      </c>
      <c r="D26" s="26" t="n">
        <f aca="false">D25*$B$14</f>
        <v>5375</v>
      </c>
      <c r="E26" s="26" t="n">
        <f aca="false">E25*$B$14</f>
        <v>0</v>
      </c>
      <c r="F26" s="26" t="n">
        <f aca="false">F25*$B$14</f>
        <v>0</v>
      </c>
      <c r="G26" s="26" t="n">
        <f aca="false">G25*$B$14</f>
        <v>0</v>
      </c>
      <c r="H26" s="26" t="n">
        <f aca="false">H25*$B$14</f>
        <v>0</v>
      </c>
      <c r="I26" s="26" t="n">
        <f aca="false">I25*$B$14</f>
        <v>0</v>
      </c>
      <c r="J26" s="26" t="n">
        <f aca="false">J25*$B$14</f>
        <v>0</v>
      </c>
      <c r="K26" s="26" t="n">
        <f aca="false">K25*$B$14</f>
        <v>0</v>
      </c>
      <c r="L26" s="26" t="n">
        <f aca="false">L25*$B$14</f>
        <v>0</v>
      </c>
      <c r="M26" s="26" t="n">
        <f aca="false">M25*$B$14</f>
        <v>0</v>
      </c>
      <c r="N26" s="26" t="n">
        <f aca="false">N25*$B$14</f>
        <v>0</v>
      </c>
      <c r="O26" s="26" t="n">
        <f aca="false">O25*$B$14</f>
        <v>0</v>
      </c>
      <c r="P26" s="26" t="n">
        <f aca="false">P25*$B$14</f>
        <v>0</v>
      </c>
      <c r="Q26" s="26" t="n">
        <f aca="false">Q25*$B$14</f>
        <v>0</v>
      </c>
      <c r="R26" s="26" t="n">
        <f aca="false">R25*$B$14</f>
        <v>0</v>
      </c>
      <c r="S26" s="26" t="n">
        <f aca="false">S25*$B$14</f>
        <v>0</v>
      </c>
      <c r="T26" s="26" t="n">
        <f aca="false">T25*$B$14</f>
        <v>0</v>
      </c>
      <c r="U26" s="26" t="n">
        <f aca="false">U25*$B$14</f>
        <v>0</v>
      </c>
      <c r="V26" s="5"/>
      <c r="W26" s="327"/>
      <c r="X26" s="327"/>
      <c r="Y26" s="5"/>
    </row>
    <row r="27" customFormat="false" ht="12.75" hidden="false" customHeight="false" outlineLevel="0" collapsed="false">
      <c r="A27" s="107" t="s">
        <v>163</v>
      </c>
      <c r="B27" s="322" t="n">
        <f aca="false">B24*$E$97*(B23-B16)/365.25</f>
        <v>1926.20670773443</v>
      </c>
      <c r="C27" s="322" t="n">
        <f aca="false">C24*$E$97*(C23-C16)/365.25</f>
        <v>1196.75564681725</v>
      </c>
      <c r="D27" s="322" t="n">
        <f aca="false">D24*$E$97*(D23-D16)/365.25</f>
        <v>245.049965776865</v>
      </c>
      <c r="E27" s="322" t="n">
        <f aca="false">E24*$E$97*(E23-E16)/365.25</f>
        <v>0</v>
      </c>
      <c r="F27" s="322" t="n">
        <f aca="false">F24*$E$97*(F23-F16)/365.25</f>
        <v>0</v>
      </c>
      <c r="G27" s="322" t="n">
        <f aca="false">G24*$E$97*(G23-G16)/365.25</f>
        <v>0</v>
      </c>
      <c r="H27" s="322" t="n">
        <f aca="false">H24*$E$97*(H23-H16)/365.25</f>
        <v>0</v>
      </c>
      <c r="I27" s="322" t="n">
        <f aca="false">I24*$E$97*(I23-I16)/365.25</f>
        <v>0</v>
      </c>
      <c r="J27" s="322" t="n">
        <f aca="false">J24*$E$97*(J23-J16)/365.25</f>
        <v>0</v>
      </c>
      <c r="K27" s="322" t="n">
        <f aca="false">K24*$E$97*(K23-K16)/365.25</f>
        <v>0</v>
      </c>
      <c r="L27" s="322" t="n">
        <f aca="false">L24*$E$97*(L23-L16)/365.25</f>
        <v>0</v>
      </c>
      <c r="M27" s="322" t="n">
        <f aca="false">M24*$E$97*(M23-M16)/365.25</f>
        <v>0</v>
      </c>
      <c r="N27" s="322" t="n">
        <f aca="false">N24*$E$97*(N23-N16)/365.25</f>
        <v>0</v>
      </c>
      <c r="O27" s="322" t="n">
        <f aca="false">O24*$E$97*(O23-O16)/365.25</f>
        <v>0</v>
      </c>
      <c r="P27" s="322" t="n">
        <f aca="false">P24*$E$97*(P23-P16)/365.25</f>
        <v>0</v>
      </c>
      <c r="Q27" s="322" t="n">
        <f aca="false">Q24*$E$97*(Q23-Q16)/365.25</f>
        <v>0</v>
      </c>
      <c r="R27" s="322" t="n">
        <f aca="false">R24*$E$97*(R23-R16)/365.25</f>
        <v>0</v>
      </c>
      <c r="S27" s="322" t="n">
        <f aca="false">S24*$E$97*(S23-S16)/365.25</f>
        <v>0</v>
      </c>
      <c r="T27" s="322" t="n">
        <f aca="false">T24*$E$97*(T23-T16)/365.25</f>
        <v>0</v>
      </c>
      <c r="U27" s="322" t="n">
        <f aca="false">U24*$E$97*(U23-U16)/365.25</f>
        <v>0</v>
      </c>
      <c r="V27" s="5"/>
      <c r="W27" s="327"/>
      <c r="X27" s="327"/>
      <c r="Y27" s="5"/>
    </row>
    <row r="28" customFormat="false" ht="12.75" hidden="false" customHeight="false" outlineLevel="0" collapsed="false">
      <c r="A28" s="107" t="s">
        <v>164</v>
      </c>
      <c r="B28" s="26" t="n">
        <f aca="false">B24-B26</f>
        <v>34500</v>
      </c>
      <c r="C28" s="26" t="n">
        <f aca="false">C24-C26</f>
        <v>17875</v>
      </c>
      <c r="D28" s="26" t="n">
        <f aca="false">D24-D26</f>
        <v>0</v>
      </c>
      <c r="E28" s="26" t="n">
        <f aca="false">E24-E26</f>
        <v>0</v>
      </c>
      <c r="F28" s="26" t="n">
        <f aca="false">F24-F26</f>
        <v>0</v>
      </c>
      <c r="G28" s="26" t="n">
        <f aca="false">G24-G26</f>
        <v>0</v>
      </c>
      <c r="H28" s="26" t="n">
        <f aca="false">H24-H26</f>
        <v>0</v>
      </c>
      <c r="I28" s="26" t="n">
        <f aca="false">I24-I26</f>
        <v>0</v>
      </c>
      <c r="J28" s="26" t="n">
        <f aca="false">J24-J26</f>
        <v>0</v>
      </c>
      <c r="K28" s="26" t="n">
        <f aca="false">K24-K26</f>
        <v>0</v>
      </c>
      <c r="L28" s="26" t="n">
        <f aca="false">L24-L26</f>
        <v>0</v>
      </c>
      <c r="M28" s="26" t="n">
        <f aca="false">M24-M26</f>
        <v>0</v>
      </c>
      <c r="N28" s="26" t="n">
        <f aca="false">N24-N26</f>
        <v>0</v>
      </c>
      <c r="O28" s="26" t="n">
        <f aca="false">O24-O26</f>
        <v>0</v>
      </c>
      <c r="P28" s="26" t="n">
        <f aca="false">P24-P26</f>
        <v>0</v>
      </c>
      <c r="Q28" s="26" t="n">
        <f aca="false">Q24-Q26</f>
        <v>0</v>
      </c>
      <c r="R28" s="26" t="n">
        <f aca="false">R24-R26</f>
        <v>0</v>
      </c>
      <c r="S28" s="26" t="n">
        <f aca="false">S24-S26</f>
        <v>0</v>
      </c>
      <c r="T28" s="26" t="n">
        <f aca="false">T24-T26</f>
        <v>0</v>
      </c>
      <c r="U28" s="26" t="n">
        <f aca="false">U24-U26</f>
        <v>0</v>
      </c>
      <c r="W28" s="321"/>
      <c r="X28" s="321"/>
    </row>
    <row r="29" customFormat="false" ht="12.75" hidden="false" customHeight="false" outlineLevel="0" collapsed="false">
      <c r="A29" s="107"/>
      <c r="B29" s="328"/>
      <c r="C29" s="328"/>
      <c r="D29" s="328"/>
      <c r="E29" s="328"/>
      <c r="F29" s="328"/>
      <c r="G29" s="328"/>
      <c r="H29" s="328"/>
      <c r="I29" s="328"/>
      <c r="J29" s="328"/>
      <c r="K29" s="328"/>
      <c r="L29" s="328"/>
      <c r="M29" s="328"/>
      <c r="N29" s="328"/>
      <c r="O29" s="328"/>
      <c r="P29" s="328"/>
      <c r="Q29" s="328"/>
      <c r="R29" s="328"/>
      <c r="S29" s="328"/>
      <c r="T29" s="328"/>
      <c r="U29" s="328"/>
      <c r="W29" s="321"/>
      <c r="X29" s="321"/>
    </row>
    <row r="30" customFormat="false" ht="12.75" hidden="false" customHeight="false" outlineLevel="0" collapsed="false">
      <c r="A30" s="318" t="s">
        <v>17</v>
      </c>
      <c r="B30" s="5"/>
      <c r="C30" s="317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W30" s="321"/>
      <c r="X30" s="321"/>
    </row>
    <row r="31" customFormat="false" ht="12.75" hidden="false" customHeight="false" outlineLevel="0" collapsed="false">
      <c r="B31" s="319" t="n">
        <f aca="false">'Summary Output'!$B$19</f>
        <v>36892</v>
      </c>
      <c r="C31" s="319" t="n">
        <v>37257</v>
      </c>
      <c r="D31" s="319" t="n">
        <v>37622</v>
      </c>
      <c r="E31" s="319" t="n">
        <v>37987</v>
      </c>
      <c r="F31" s="319" t="n">
        <v>38353</v>
      </c>
      <c r="G31" s="319" t="n">
        <v>38718</v>
      </c>
      <c r="H31" s="319" t="n">
        <v>39083</v>
      </c>
      <c r="I31" s="319" t="n">
        <v>39448</v>
      </c>
      <c r="J31" s="319" t="n">
        <v>39814</v>
      </c>
      <c r="K31" s="319" t="n">
        <v>40179</v>
      </c>
      <c r="L31" s="319" t="n">
        <v>40544</v>
      </c>
      <c r="M31" s="319" t="n">
        <v>40909</v>
      </c>
      <c r="N31" s="319" t="n">
        <v>41275</v>
      </c>
      <c r="O31" s="319" t="n">
        <v>41640</v>
      </c>
      <c r="P31" s="319" t="n">
        <v>42005</v>
      </c>
      <c r="Q31" s="319" t="n">
        <v>42370</v>
      </c>
      <c r="R31" s="319" t="n">
        <v>42736</v>
      </c>
      <c r="S31" s="319" t="n">
        <v>43101</v>
      </c>
      <c r="T31" s="319" t="n">
        <v>43466</v>
      </c>
      <c r="U31" s="319" t="n">
        <v>43831</v>
      </c>
      <c r="W31" s="321"/>
      <c r="X31" s="321"/>
    </row>
    <row r="32" customFormat="false" ht="12.75" hidden="false" customHeight="false" outlineLevel="0" collapsed="false">
      <c r="A32" s="107" t="s">
        <v>162</v>
      </c>
      <c r="B32" s="26" t="n">
        <v>0</v>
      </c>
      <c r="C32" s="26" t="n">
        <f aca="false">B48</f>
        <v>210000</v>
      </c>
      <c r="D32" s="26" t="n">
        <f aca="false">C48</f>
        <v>210000</v>
      </c>
      <c r="E32" s="26" t="n">
        <f aca="false">D48</f>
        <v>210000</v>
      </c>
      <c r="F32" s="26" t="n">
        <f aca="false">E48</f>
        <v>192150</v>
      </c>
      <c r="G32" s="26" t="n">
        <f aca="false">F48</f>
        <v>167580</v>
      </c>
      <c r="H32" s="26" t="n">
        <f aca="false">G48</f>
        <v>139650</v>
      </c>
      <c r="I32" s="26" t="n">
        <f aca="false">H48</f>
        <v>109200</v>
      </c>
      <c r="J32" s="26" t="n">
        <f aca="false">I48</f>
        <v>74550</v>
      </c>
      <c r="K32" s="26" t="n">
        <f aca="false">J48</f>
        <v>36540</v>
      </c>
      <c r="L32" s="26" t="n">
        <f aca="false">K48</f>
        <v>0</v>
      </c>
      <c r="M32" s="26" t="n">
        <f aca="false">L48</f>
        <v>0</v>
      </c>
      <c r="N32" s="26" t="n">
        <f aca="false">M48</f>
        <v>0</v>
      </c>
      <c r="O32" s="26" t="n">
        <f aca="false">N48</f>
        <v>0</v>
      </c>
      <c r="P32" s="26" t="n">
        <f aca="false">O48</f>
        <v>0</v>
      </c>
      <c r="Q32" s="26" t="n">
        <f aca="false">P48</f>
        <v>0</v>
      </c>
      <c r="R32" s="26" t="n">
        <f aca="false">Q48</f>
        <v>0</v>
      </c>
      <c r="S32" s="26" t="n">
        <f aca="false">R48</f>
        <v>0</v>
      </c>
      <c r="T32" s="26" t="n">
        <f aca="false">S48</f>
        <v>0</v>
      </c>
      <c r="U32" s="26" t="n">
        <f aca="false">T48</f>
        <v>0</v>
      </c>
      <c r="W32" s="321"/>
      <c r="X32" s="321"/>
    </row>
    <row r="33" customFormat="false" ht="12.75" hidden="false" customHeight="false" outlineLevel="0" collapsed="false">
      <c r="A33" s="107" t="s">
        <v>163</v>
      </c>
      <c r="B33" s="322" t="n">
        <v>0</v>
      </c>
      <c r="C33" s="322" t="n">
        <f aca="false">C32*$J$97*(C31-B43)/365.25</f>
        <v>63.2443531827515</v>
      </c>
      <c r="D33" s="322" t="n">
        <f aca="false">D32*$J$97*(D31-C43)/365.25</f>
        <v>63.2443531827515</v>
      </c>
      <c r="E33" s="322" t="n">
        <f aca="false">E32*$J$97*(E31-D43)/365.25</f>
        <v>63.2443531827515</v>
      </c>
      <c r="F33" s="322" t="n">
        <f aca="false">F32*$J$97*(F31-E43)/365.25</f>
        <v>57.8685831622177</v>
      </c>
      <c r="G33" s="322" t="n">
        <f aca="false">G32*$J$97*(G31-F43)/365.25</f>
        <v>50.4689938398357</v>
      </c>
      <c r="H33" s="322" t="n">
        <f aca="false">H32*$J$97*(H31-G43)/365.25</f>
        <v>42.0574948665298</v>
      </c>
      <c r="I33" s="322" t="n">
        <f aca="false">I32*$J$97*(I31-H43)/365.25</f>
        <v>32.8870636550308</v>
      </c>
      <c r="J33" s="322" t="n">
        <f aca="false">J32*$J$97*(J31-I43)/365.25</f>
        <v>22.4517453798768</v>
      </c>
      <c r="K33" s="322" t="n">
        <f aca="false">K32*$J$97*(K31-J43)/365.25</f>
        <v>11.0045174537988</v>
      </c>
      <c r="L33" s="322" t="n">
        <f aca="false">L32*$J$97*(L31-K43)/365.25</f>
        <v>0</v>
      </c>
      <c r="M33" s="322" t="n">
        <f aca="false">M32*$J$97*(M31-L43)/365.25</f>
        <v>0</v>
      </c>
      <c r="N33" s="322" t="n">
        <f aca="false">N32*$J$97*(N31-M43)/365.25</f>
        <v>0</v>
      </c>
      <c r="O33" s="322" t="n">
        <f aca="false">O32*$J$97*(O31-N43)/365.25</f>
        <v>0</v>
      </c>
      <c r="P33" s="322" t="n">
        <f aca="false">P32*$J$97*(P31-O43)/365.25</f>
        <v>0</v>
      </c>
      <c r="Q33" s="322" t="n">
        <f aca="false">Q32*$J$97*(Q31-P43)/365.25</f>
        <v>0</v>
      </c>
      <c r="R33" s="322" t="n">
        <f aca="false">R32*$J$97*(R31-Q43)/365.25</f>
        <v>0</v>
      </c>
      <c r="S33" s="322" t="n">
        <f aca="false">S32*$J$97*(S31-R43)/365.25</f>
        <v>0</v>
      </c>
      <c r="T33" s="322" t="n">
        <f aca="false">T32*$J$97*(T31-S43)/365.25</f>
        <v>0</v>
      </c>
      <c r="U33" s="322" t="n">
        <f aca="false">U32*$J$97*(U31-T43)/365.25</f>
        <v>0</v>
      </c>
      <c r="V33" s="5"/>
      <c r="W33" s="327"/>
      <c r="X33" s="327"/>
      <c r="Y33" s="5"/>
    </row>
    <row r="34" customFormat="false" ht="13.5" hidden="false" customHeight="false" outlineLevel="0" collapsed="false">
      <c r="A34" s="107" t="s">
        <v>164</v>
      </c>
      <c r="B34" s="220" t="n">
        <f aca="false">'Summary Output'!C20</f>
        <v>210000</v>
      </c>
      <c r="C34" s="26" t="n">
        <f aca="false">C32</f>
        <v>210000</v>
      </c>
      <c r="D34" s="26" t="n">
        <f aca="false">D32</f>
        <v>210000</v>
      </c>
      <c r="E34" s="26" t="n">
        <f aca="false">E32</f>
        <v>210000</v>
      </c>
      <c r="F34" s="26" t="n">
        <f aca="false">F32</f>
        <v>192150</v>
      </c>
      <c r="G34" s="26" t="n">
        <f aca="false">G32</f>
        <v>167580</v>
      </c>
      <c r="H34" s="26" t="n">
        <f aca="false">H32</f>
        <v>139650</v>
      </c>
      <c r="I34" s="26" t="n">
        <f aca="false">I32</f>
        <v>109200</v>
      </c>
      <c r="J34" s="26" t="n">
        <f aca="false">J32</f>
        <v>74550</v>
      </c>
      <c r="K34" s="26" t="n">
        <f aca="false">K32</f>
        <v>36540</v>
      </c>
      <c r="L34" s="26" t="n">
        <f aca="false">L32</f>
        <v>0</v>
      </c>
      <c r="M34" s="26" t="n">
        <f aca="false">M32</f>
        <v>0</v>
      </c>
      <c r="N34" s="26" t="n">
        <f aca="false">N32</f>
        <v>0</v>
      </c>
      <c r="O34" s="26" t="n">
        <f aca="false">O32</f>
        <v>0</v>
      </c>
      <c r="P34" s="26" t="n">
        <f aca="false">P32</f>
        <v>0</v>
      </c>
      <c r="Q34" s="26" t="n">
        <f aca="false">Q32</f>
        <v>0</v>
      </c>
      <c r="R34" s="26" t="n">
        <f aca="false">R32</f>
        <v>0</v>
      </c>
      <c r="S34" s="26" t="n">
        <f aca="false">S32</f>
        <v>0</v>
      </c>
      <c r="T34" s="26" t="n">
        <f aca="false">T32</f>
        <v>0</v>
      </c>
      <c r="U34" s="26" t="n">
        <f aca="false">U32</f>
        <v>0</v>
      </c>
      <c r="V34" s="5"/>
      <c r="W34" s="323" t="n">
        <f aca="false">SUM(B39:U39,B46:U46)</f>
        <v>210000</v>
      </c>
      <c r="X34" s="324" t="n">
        <f aca="false">B34-W34</f>
        <v>0</v>
      </c>
      <c r="Y34" s="5"/>
    </row>
    <row r="35" customFormat="false" ht="12.75" hidden="false" customHeight="false" outlineLevel="0" collapsed="false">
      <c r="B35" s="325"/>
      <c r="C35" s="317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327"/>
      <c r="X35" s="327"/>
      <c r="Y35" s="5"/>
    </row>
    <row r="36" customFormat="false" ht="12.75" hidden="false" customHeight="false" outlineLevel="0" collapsed="false">
      <c r="A36" s="228"/>
      <c r="B36" s="319" t="n">
        <v>37072</v>
      </c>
      <c r="C36" s="319" t="n">
        <v>37437</v>
      </c>
      <c r="D36" s="319" t="n">
        <v>37802</v>
      </c>
      <c r="E36" s="319" t="n">
        <v>38168</v>
      </c>
      <c r="F36" s="319" t="n">
        <v>38533</v>
      </c>
      <c r="G36" s="319" t="n">
        <v>38898</v>
      </c>
      <c r="H36" s="319" t="n">
        <v>39263</v>
      </c>
      <c r="I36" s="319" t="n">
        <v>39629</v>
      </c>
      <c r="J36" s="319" t="n">
        <v>39994</v>
      </c>
      <c r="K36" s="319" t="n">
        <v>40359</v>
      </c>
      <c r="L36" s="319" t="n">
        <v>40724</v>
      </c>
      <c r="M36" s="319" t="n">
        <v>41090</v>
      </c>
      <c r="N36" s="319" t="n">
        <v>41455</v>
      </c>
      <c r="O36" s="319" t="n">
        <v>41820</v>
      </c>
      <c r="P36" s="319" t="n">
        <v>42185</v>
      </c>
      <c r="Q36" s="319" t="n">
        <v>42551</v>
      </c>
      <c r="R36" s="319" t="n">
        <v>42916</v>
      </c>
      <c r="S36" s="319" t="n">
        <v>43281</v>
      </c>
      <c r="T36" s="319" t="n">
        <v>43646</v>
      </c>
      <c r="U36" s="319" t="n">
        <v>44012</v>
      </c>
      <c r="V36" s="5"/>
      <c r="W36" s="327"/>
      <c r="X36" s="327"/>
      <c r="Y36" s="5"/>
    </row>
    <row r="37" customFormat="false" ht="12.75" hidden="false" customHeight="false" outlineLevel="0" collapsed="false">
      <c r="A37" s="107" t="s">
        <v>162</v>
      </c>
      <c r="B37" s="26" t="n">
        <f aca="false">B34</f>
        <v>210000</v>
      </c>
      <c r="C37" s="26" t="n">
        <f aca="false">C34</f>
        <v>210000</v>
      </c>
      <c r="D37" s="26" t="n">
        <f aca="false">D34</f>
        <v>210000</v>
      </c>
      <c r="E37" s="26" t="n">
        <f aca="false">E34</f>
        <v>210000</v>
      </c>
      <c r="F37" s="26" t="n">
        <f aca="false">F34</f>
        <v>192150</v>
      </c>
      <c r="G37" s="26" t="n">
        <f aca="false">G34</f>
        <v>167580</v>
      </c>
      <c r="H37" s="26" t="n">
        <f aca="false">H34</f>
        <v>139650</v>
      </c>
      <c r="I37" s="26" t="n">
        <f aca="false">I34</f>
        <v>109200</v>
      </c>
      <c r="J37" s="26" t="n">
        <f aca="false">J34</f>
        <v>74550</v>
      </c>
      <c r="K37" s="26" t="n">
        <f aca="false">K34</f>
        <v>36540</v>
      </c>
      <c r="L37" s="26" t="n">
        <f aca="false">L34</f>
        <v>0</v>
      </c>
      <c r="M37" s="26" t="n">
        <f aca="false">M34</f>
        <v>0</v>
      </c>
      <c r="N37" s="26" t="n">
        <f aca="false">N34</f>
        <v>0</v>
      </c>
      <c r="O37" s="26" t="n">
        <f aca="false">O34</f>
        <v>0</v>
      </c>
      <c r="P37" s="26" t="n">
        <f aca="false">P34</f>
        <v>0</v>
      </c>
      <c r="Q37" s="26" t="n">
        <f aca="false">Q34</f>
        <v>0</v>
      </c>
      <c r="R37" s="26" t="n">
        <f aca="false">R34</f>
        <v>0</v>
      </c>
      <c r="S37" s="26" t="n">
        <f aca="false">S34</f>
        <v>0</v>
      </c>
      <c r="T37" s="26" t="n">
        <f aca="false">T34</f>
        <v>0</v>
      </c>
      <c r="U37" s="26" t="n">
        <f aca="false">U34</f>
        <v>0</v>
      </c>
      <c r="V37" s="5"/>
      <c r="W37" s="327"/>
      <c r="X37" s="327"/>
      <c r="Y37" s="5"/>
    </row>
    <row r="38" customFormat="false" ht="12.75" hidden="false" customHeight="false" outlineLevel="0" collapsed="false">
      <c r="A38" s="107" t="s">
        <v>165</v>
      </c>
      <c r="B38" s="326" t="n">
        <v>0</v>
      </c>
      <c r="C38" s="326" t="n">
        <v>0</v>
      </c>
      <c r="D38" s="326" t="n">
        <v>0</v>
      </c>
      <c r="E38" s="326" t="n">
        <v>0.0425</v>
      </c>
      <c r="F38" s="326" t="n">
        <v>0.0585</v>
      </c>
      <c r="G38" s="326" t="n">
        <v>0.0665</v>
      </c>
      <c r="H38" s="326" t="n">
        <v>0.0725</v>
      </c>
      <c r="I38" s="326" t="n">
        <v>0.0825</v>
      </c>
      <c r="J38" s="326" t="n">
        <v>0.0905</v>
      </c>
      <c r="K38" s="326" t="n">
        <v>0.12</v>
      </c>
      <c r="L38" s="26"/>
      <c r="M38" s="26"/>
      <c r="N38" s="26"/>
      <c r="O38" s="26"/>
      <c r="P38" s="26"/>
      <c r="Q38" s="26"/>
      <c r="R38" s="26"/>
      <c r="S38" s="26"/>
      <c r="T38" s="26"/>
      <c r="U38" s="26"/>
      <c r="W38" s="321"/>
      <c r="X38" s="321"/>
    </row>
    <row r="39" customFormat="false" ht="12.75" hidden="false" customHeight="false" outlineLevel="0" collapsed="false">
      <c r="A39" s="107" t="s">
        <v>166</v>
      </c>
      <c r="B39" s="26" t="n">
        <f aca="false">B38*$B$34</f>
        <v>0</v>
      </c>
      <c r="C39" s="26" t="n">
        <f aca="false">C38*$B$34</f>
        <v>0</v>
      </c>
      <c r="D39" s="26" t="n">
        <f aca="false">D38*$B$34</f>
        <v>0</v>
      </c>
      <c r="E39" s="26" t="n">
        <f aca="false">E38*$B$34</f>
        <v>8925</v>
      </c>
      <c r="F39" s="26" t="n">
        <f aca="false">F38*$B$34</f>
        <v>12285</v>
      </c>
      <c r="G39" s="26" t="n">
        <f aca="false">G38*$B$34</f>
        <v>13965</v>
      </c>
      <c r="H39" s="26" t="n">
        <f aca="false">H38*$B$34</f>
        <v>15225</v>
      </c>
      <c r="I39" s="26" t="n">
        <f aca="false">I38*$B$34</f>
        <v>17325</v>
      </c>
      <c r="J39" s="26" t="n">
        <f aca="false">J38*$B$34</f>
        <v>19005</v>
      </c>
      <c r="K39" s="26" t="n">
        <f aca="false">K38*$B$34</f>
        <v>25200</v>
      </c>
      <c r="L39" s="26" t="n">
        <f aca="false">L38*$B$34</f>
        <v>0</v>
      </c>
      <c r="M39" s="26" t="n">
        <f aca="false">M38*$B$34</f>
        <v>0</v>
      </c>
      <c r="N39" s="26" t="n">
        <f aca="false">N38*$B$34</f>
        <v>0</v>
      </c>
      <c r="O39" s="26" t="n">
        <f aca="false">O38*$B$34</f>
        <v>0</v>
      </c>
      <c r="P39" s="26" t="n">
        <f aca="false">P38*$B$34</f>
        <v>0</v>
      </c>
      <c r="Q39" s="26" t="n">
        <f aca="false">Q38*$B$34</f>
        <v>0</v>
      </c>
      <c r="R39" s="26" t="n">
        <f aca="false">R38*$B$34</f>
        <v>0</v>
      </c>
      <c r="S39" s="26" t="n">
        <f aca="false">S38*$B$34</f>
        <v>0</v>
      </c>
      <c r="T39" s="26" t="n">
        <f aca="false">T38*$B$34</f>
        <v>0</v>
      </c>
      <c r="U39" s="26" t="n">
        <f aca="false">U38*$B$34</f>
        <v>0</v>
      </c>
      <c r="V39" s="5"/>
      <c r="W39" s="327"/>
      <c r="X39" s="327"/>
      <c r="Y39" s="5"/>
    </row>
    <row r="40" customFormat="false" ht="12.75" hidden="false" customHeight="false" outlineLevel="0" collapsed="false">
      <c r="A40" s="107" t="s">
        <v>163</v>
      </c>
      <c r="B40" s="322" t="n">
        <f aca="false">B37*$J$97*(B36-B31)/365.25</f>
        <v>11383.9835728953</v>
      </c>
      <c r="C40" s="322" t="n">
        <f aca="false">C37*$J$97*(C36-C31)/365.25</f>
        <v>11383.9835728953</v>
      </c>
      <c r="D40" s="322" t="n">
        <f aca="false">D37*$J$97*(D36-D31)/365.25</f>
        <v>11383.9835728953</v>
      </c>
      <c r="E40" s="322" t="n">
        <f aca="false">E37*$J$97*(E36-E31)/365.25</f>
        <v>11447.227926078</v>
      </c>
      <c r="F40" s="322" t="n">
        <f aca="false">F37*$J$97*(F36-F31)/365.25</f>
        <v>10416.3449691992</v>
      </c>
      <c r="G40" s="322" t="n">
        <f aca="false">G37*$J$97*(G36-G31)/365.25</f>
        <v>9084.41889117043</v>
      </c>
      <c r="H40" s="322" t="n">
        <f aca="false">H37*$J$97*(H36-H31)/365.25</f>
        <v>7570.34907597536</v>
      </c>
      <c r="I40" s="322" t="n">
        <f aca="false">I37*$J$97*(I36-I31)/365.25</f>
        <v>5952.55852156058</v>
      </c>
      <c r="J40" s="322" t="n">
        <f aca="false">J37*$J$97*(J36-J31)/365.25</f>
        <v>4041.31416837782</v>
      </c>
      <c r="K40" s="322" t="n">
        <f aca="false">K37*$J$97*(K36-K31)/365.25</f>
        <v>1980.81314168378</v>
      </c>
      <c r="L40" s="322" t="n">
        <f aca="false">L37*$J$97*(L36-L31)/365.25</f>
        <v>0</v>
      </c>
      <c r="M40" s="322" t="n">
        <f aca="false">M37*$J$97*(M36-M31)/365.25</f>
        <v>0</v>
      </c>
      <c r="N40" s="322" t="n">
        <f aca="false">N37*$J$97*(N36-N31)/365.25</f>
        <v>0</v>
      </c>
      <c r="O40" s="322" t="n">
        <f aca="false">O37*$J$97*(O36-O31)/365.25</f>
        <v>0</v>
      </c>
      <c r="P40" s="322" t="n">
        <f aca="false">P37*$J$97*(P36-P31)/365.25</f>
        <v>0</v>
      </c>
      <c r="Q40" s="322" t="n">
        <f aca="false">Q37*$J$97*(Q36-Q31)/365.25</f>
        <v>0</v>
      </c>
      <c r="R40" s="322" t="n">
        <f aca="false">R37*$J$97*(R36-R31)/365.25</f>
        <v>0</v>
      </c>
      <c r="S40" s="322" t="n">
        <f aca="false">S37*$J$97*(S36-S31)/365.25</f>
        <v>0</v>
      </c>
      <c r="T40" s="322" t="n">
        <f aca="false">T37*$J$97*(T36-T31)/365.25</f>
        <v>0</v>
      </c>
      <c r="U40" s="322" t="n">
        <f aca="false">U37*$J$97*(U36-U31)/365.25</f>
        <v>0</v>
      </c>
      <c r="V40" s="5"/>
      <c r="W40" s="327"/>
      <c r="X40" s="327"/>
      <c r="Y40" s="5"/>
    </row>
    <row r="41" customFormat="false" ht="12.75" hidden="false" customHeight="false" outlineLevel="0" collapsed="false">
      <c r="A41" s="107" t="s">
        <v>164</v>
      </c>
      <c r="B41" s="26" t="n">
        <f aca="false">B37-B39</f>
        <v>210000</v>
      </c>
      <c r="C41" s="26" t="n">
        <f aca="false">C37-C39</f>
        <v>210000</v>
      </c>
      <c r="D41" s="26" t="n">
        <f aca="false">D37-D39</f>
        <v>210000</v>
      </c>
      <c r="E41" s="26" t="n">
        <f aca="false">E37-E39</f>
        <v>201075</v>
      </c>
      <c r="F41" s="26" t="n">
        <f aca="false">F37-F39</f>
        <v>179865</v>
      </c>
      <c r="G41" s="26" t="n">
        <f aca="false">G37-G39</f>
        <v>153615</v>
      </c>
      <c r="H41" s="26" t="n">
        <f aca="false">H37-H39</f>
        <v>124425</v>
      </c>
      <c r="I41" s="26" t="n">
        <f aca="false">I37-I39</f>
        <v>91875</v>
      </c>
      <c r="J41" s="26" t="n">
        <f aca="false">J37-J39</f>
        <v>55545</v>
      </c>
      <c r="K41" s="26" t="n">
        <f aca="false">K37-K39</f>
        <v>11340</v>
      </c>
      <c r="L41" s="26" t="n">
        <f aca="false">L37-L39</f>
        <v>0</v>
      </c>
      <c r="M41" s="26" t="n">
        <f aca="false">M37-M39</f>
        <v>0</v>
      </c>
      <c r="N41" s="26" t="n">
        <f aca="false">N37-N39</f>
        <v>0</v>
      </c>
      <c r="O41" s="26" t="n">
        <f aca="false">O37-O39</f>
        <v>0</v>
      </c>
      <c r="P41" s="26" t="n">
        <f aca="false">P37-P39</f>
        <v>0</v>
      </c>
      <c r="Q41" s="26" t="n">
        <f aca="false">Q37-Q39</f>
        <v>0</v>
      </c>
      <c r="R41" s="26" t="n">
        <f aca="false">R37-R39</f>
        <v>0</v>
      </c>
      <c r="S41" s="26" t="n">
        <f aca="false">S37-S39</f>
        <v>0</v>
      </c>
      <c r="T41" s="26" t="n">
        <f aca="false">T37-T39</f>
        <v>0</v>
      </c>
      <c r="U41" s="26" t="n">
        <f aca="false">U37-U39</f>
        <v>0</v>
      </c>
      <c r="V41" s="5"/>
      <c r="W41" s="327"/>
      <c r="X41" s="327"/>
      <c r="Y41" s="5"/>
    </row>
    <row r="42" customFormat="false" ht="12.75" hidden="false" customHeight="false" outlineLevel="0" collapsed="false">
      <c r="A42" s="107"/>
      <c r="B42" s="328"/>
      <c r="C42" s="328"/>
      <c r="D42" s="328"/>
      <c r="E42" s="328"/>
      <c r="F42" s="328"/>
      <c r="G42" s="328"/>
      <c r="H42" s="328"/>
      <c r="I42" s="328"/>
      <c r="J42" s="328"/>
      <c r="K42" s="328"/>
      <c r="L42" s="328"/>
      <c r="M42" s="328"/>
      <c r="N42" s="328"/>
      <c r="O42" s="328"/>
      <c r="P42" s="328"/>
      <c r="Q42" s="328"/>
      <c r="R42" s="328"/>
      <c r="S42" s="328"/>
      <c r="T42" s="328"/>
      <c r="U42" s="328"/>
      <c r="W42" s="321"/>
      <c r="X42" s="321"/>
    </row>
    <row r="43" customFormat="false" ht="12.75" hidden="false" customHeight="false" outlineLevel="0" collapsed="false">
      <c r="A43" s="228"/>
      <c r="B43" s="319" t="n">
        <v>37256</v>
      </c>
      <c r="C43" s="319" t="n">
        <v>37621</v>
      </c>
      <c r="D43" s="319" t="n">
        <v>37986</v>
      </c>
      <c r="E43" s="319" t="n">
        <v>38352</v>
      </c>
      <c r="F43" s="319" t="n">
        <v>38717</v>
      </c>
      <c r="G43" s="319" t="n">
        <v>39082</v>
      </c>
      <c r="H43" s="319" t="n">
        <v>39447</v>
      </c>
      <c r="I43" s="319" t="n">
        <v>39813</v>
      </c>
      <c r="J43" s="319" t="n">
        <v>40178</v>
      </c>
      <c r="K43" s="319" t="n">
        <v>40543</v>
      </c>
      <c r="L43" s="319" t="n">
        <v>40908</v>
      </c>
      <c r="M43" s="319" t="n">
        <v>41274</v>
      </c>
      <c r="N43" s="319" t="n">
        <v>41639</v>
      </c>
      <c r="O43" s="319" t="n">
        <v>42004</v>
      </c>
      <c r="P43" s="319" t="n">
        <v>42369</v>
      </c>
      <c r="Q43" s="319" t="n">
        <v>42735</v>
      </c>
      <c r="R43" s="319" t="n">
        <v>43100</v>
      </c>
      <c r="S43" s="319" t="n">
        <v>43465</v>
      </c>
      <c r="T43" s="319" t="n">
        <v>43830</v>
      </c>
      <c r="U43" s="319" t="n">
        <v>44196</v>
      </c>
      <c r="W43" s="321"/>
      <c r="X43" s="321"/>
    </row>
    <row r="44" customFormat="false" ht="12.75" hidden="false" customHeight="false" outlineLevel="0" collapsed="false">
      <c r="A44" s="107" t="s">
        <v>162</v>
      </c>
      <c r="B44" s="26" t="n">
        <f aca="false">B41</f>
        <v>210000</v>
      </c>
      <c r="C44" s="26" t="n">
        <f aca="false">C41</f>
        <v>210000</v>
      </c>
      <c r="D44" s="26" t="n">
        <f aca="false">D41</f>
        <v>210000</v>
      </c>
      <c r="E44" s="26" t="n">
        <f aca="false">E41</f>
        <v>201075</v>
      </c>
      <c r="F44" s="26" t="n">
        <f aca="false">F41</f>
        <v>179865</v>
      </c>
      <c r="G44" s="26" t="n">
        <f aca="false">G41</f>
        <v>153615</v>
      </c>
      <c r="H44" s="26" t="n">
        <f aca="false">H41</f>
        <v>124425</v>
      </c>
      <c r="I44" s="26" t="n">
        <f aca="false">I41</f>
        <v>91875</v>
      </c>
      <c r="J44" s="26" t="n">
        <f aca="false">J41</f>
        <v>55545</v>
      </c>
      <c r="K44" s="26" t="n">
        <f aca="false">K41</f>
        <v>11340</v>
      </c>
      <c r="L44" s="26" t="n">
        <f aca="false">L41</f>
        <v>0</v>
      </c>
      <c r="M44" s="26" t="n">
        <f aca="false">M41</f>
        <v>0</v>
      </c>
      <c r="N44" s="26" t="n">
        <f aca="false">N41</f>
        <v>0</v>
      </c>
      <c r="O44" s="26" t="n">
        <f aca="false">O41</f>
        <v>0</v>
      </c>
      <c r="P44" s="26" t="n">
        <f aca="false">P41</f>
        <v>0</v>
      </c>
      <c r="Q44" s="26" t="n">
        <f aca="false">Q41</f>
        <v>0</v>
      </c>
      <c r="R44" s="26" t="n">
        <f aca="false">R41</f>
        <v>0</v>
      </c>
      <c r="S44" s="26" t="n">
        <f aca="false">S41</f>
        <v>0</v>
      </c>
      <c r="T44" s="26" t="n">
        <f aca="false">T41</f>
        <v>0</v>
      </c>
      <c r="U44" s="26" t="n">
        <f aca="false">U41</f>
        <v>0</v>
      </c>
      <c r="W44" s="321"/>
      <c r="X44" s="321"/>
    </row>
    <row r="45" customFormat="false" ht="12.75" hidden="false" customHeight="false" outlineLevel="0" collapsed="false">
      <c r="A45" s="107" t="s">
        <v>165</v>
      </c>
      <c r="B45" s="326" t="n">
        <v>0</v>
      </c>
      <c r="C45" s="326" t="n">
        <v>0</v>
      </c>
      <c r="D45" s="326" t="n">
        <v>0</v>
      </c>
      <c r="E45" s="326" t="n">
        <v>0.0425</v>
      </c>
      <c r="F45" s="326" t="n">
        <v>0.0585</v>
      </c>
      <c r="G45" s="326" t="n">
        <v>0.0665</v>
      </c>
      <c r="H45" s="326" t="n">
        <v>0.0725</v>
      </c>
      <c r="I45" s="326" t="n">
        <v>0.0825</v>
      </c>
      <c r="J45" s="326" t="n">
        <v>0.0905</v>
      </c>
      <c r="K45" s="326" t="n">
        <v>0.0539999999999999</v>
      </c>
      <c r="L45" s="26"/>
      <c r="M45" s="26"/>
      <c r="N45" s="26"/>
      <c r="O45" s="26"/>
      <c r="P45" s="26"/>
      <c r="Q45" s="26"/>
      <c r="R45" s="26"/>
      <c r="S45" s="26"/>
      <c r="T45" s="26"/>
      <c r="U45" s="26"/>
      <c r="W45" s="321"/>
      <c r="X45" s="321"/>
    </row>
    <row r="46" customFormat="false" ht="12.75" hidden="false" customHeight="false" outlineLevel="0" collapsed="false">
      <c r="A46" s="107" t="s">
        <v>166</v>
      </c>
      <c r="B46" s="26" t="n">
        <f aca="false">B45*$B$34</f>
        <v>0</v>
      </c>
      <c r="C46" s="26" t="n">
        <f aca="false">C45*$B$34</f>
        <v>0</v>
      </c>
      <c r="D46" s="26" t="n">
        <f aca="false">D45*$B$34</f>
        <v>0</v>
      </c>
      <c r="E46" s="26" t="n">
        <f aca="false">E45*$B$34</f>
        <v>8925</v>
      </c>
      <c r="F46" s="26" t="n">
        <f aca="false">F45*$B$34</f>
        <v>12285</v>
      </c>
      <c r="G46" s="26" t="n">
        <f aca="false">G45*$B$34</f>
        <v>13965</v>
      </c>
      <c r="H46" s="26" t="n">
        <f aca="false">H45*$B$34</f>
        <v>15225</v>
      </c>
      <c r="I46" s="26" t="n">
        <f aca="false">I45*$B$34</f>
        <v>17325</v>
      </c>
      <c r="J46" s="26" t="n">
        <f aca="false">J45*$B$34</f>
        <v>19005</v>
      </c>
      <c r="K46" s="26" t="n">
        <f aca="false">K45*$B$34</f>
        <v>11340</v>
      </c>
      <c r="L46" s="26" t="n">
        <f aca="false">L45*$B$34</f>
        <v>0</v>
      </c>
      <c r="M46" s="26" t="n">
        <f aca="false">M45*$B$34</f>
        <v>0</v>
      </c>
      <c r="N46" s="26" t="n">
        <f aca="false">N45*$B$34</f>
        <v>0</v>
      </c>
      <c r="O46" s="26" t="n">
        <f aca="false">O45*$B$34</f>
        <v>0</v>
      </c>
      <c r="P46" s="26" t="n">
        <f aca="false">P45*$B$34</f>
        <v>0</v>
      </c>
      <c r="Q46" s="26" t="n">
        <f aca="false">Q45*$B$34</f>
        <v>0</v>
      </c>
      <c r="R46" s="26" t="n">
        <f aca="false">R45*$B$34</f>
        <v>0</v>
      </c>
      <c r="S46" s="26" t="n">
        <f aca="false">S45*$B$34</f>
        <v>0</v>
      </c>
      <c r="T46" s="26" t="n">
        <f aca="false">T45*$B$34</f>
        <v>0</v>
      </c>
      <c r="U46" s="26" t="n">
        <f aca="false">U45*$B$34</f>
        <v>0</v>
      </c>
      <c r="W46" s="321"/>
      <c r="X46" s="321"/>
    </row>
    <row r="47" customFormat="false" ht="12.75" hidden="false" customHeight="false" outlineLevel="0" collapsed="false">
      <c r="A47" s="107" t="s">
        <v>163</v>
      </c>
      <c r="B47" s="322" t="n">
        <f aca="false">B44*$J$97*(B43-B36)/365.25</f>
        <v>11636.9609856263</v>
      </c>
      <c r="C47" s="322" t="n">
        <f aca="false">C44*$J$97*(C43-C36)/365.25</f>
        <v>11636.9609856263</v>
      </c>
      <c r="D47" s="322" t="n">
        <f aca="false">D44*$J$97*(D43-D36)/365.25</f>
        <v>11636.9609856263</v>
      </c>
      <c r="E47" s="322" t="n">
        <f aca="false">E44*$J$97*(E43-E36)/365.25</f>
        <v>11142.3901437372</v>
      </c>
      <c r="F47" s="322" t="n">
        <f aca="false">F44*$J$97*(F43-F36)/365.25</f>
        <v>9967.05708418891</v>
      </c>
      <c r="G47" s="322" t="n">
        <f aca="false">G44*$J$97*(G43-G36)/365.25</f>
        <v>8512.43696098563</v>
      </c>
      <c r="H47" s="322" t="n">
        <f aca="false">H44*$J$97*(H43-H36)/365.25</f>
        <v>6894.89938398357</v>
      </c>
      <c r="I47" s="322" t="n">
        <f aca="false">I44*$J$97*(I43-I36)/365.25</f>
        <v>5091.1704312115</v>
      </c>
      <c r="J47" s="322" t="n">
        <f aca="false">J44*$J$97*(J43-J36)/365.25</f>
        <v>3077.97618069815</v>
      </c>
      <c r="K47" s="322" t="n">
        <f aca="false">K44*$J$97*(K43-K36)/365.25</f>
        <v>628.395893223819</v>
      </c>
      <c r="L47" s="322" t="n">
        <f aca="false">L44*$J$97*(L43-L36)/365.25</f>
        <v>0</v>
      </c>
      <c r="M47" s="322" t="n">
        <f aca="false">M44*$J$97*(M43-M36)/365.25</f>
        <v>0</v>
      </c>
      <c r="N47" s="322" t="n">
        <f aca="false">N44*$J$97*(N43-N36)/365.25</f>
        <v>0</v>
      </c>
      <c r="O47" s="322" t="n">
        <f aca="false">O44*$J$97*(O43-O36)/365.25</f>
        <v>0</v>
      </c>
      <c r="P47" s="322" t="n">
        <f aca="false">P44*$J$97*(P43-P36)/365.25</f>
        <v>0</v>
      </c>
      <c r="Q47" s="322" t="n">
        <f aca="false">Q44*$J$97*(Q43-Q36)/365.25</f>
        <v>0</v>
      </c>
      <c r="R47" s="322" t="n">
        <f aca="false">R44*$J$97*(R43-R36)/365.25</f>
        <v>0</v>
      </c>
      <c r="S47" s="322" t="n">
        <f aca="false">S44*$J$97*(S43-S36)/365.25</f>
        <v>0</v>
      </c>
      <c r="T47" s="322" t="n">
        <f aca="false">T44*$J$97*(T43-T36)/365.25</f>
        <v>0</v>
      </c>
      <c r="U47" s="322" t="n">
        <f aca="false">U44*$J$97*(U43-U36)/365.25</f>
        <v>0</v>
      </c>
      <c r="W47" s="321"/>
      <c r="X47" s="321"/>
    </row>
    <row r="48" customFormat="false" ht="12.75" hidden="false" customHeight="false" outlineLevel="0" collapsed="false">
      <c r="A48" s="107" t="s">
        <v>164</v>
      </c>
      <c r="B48" s="26" t="n">
        <f aca="false">B44-B46</f>
        <v>210000</v>
      </c>
      <c r="C48" s="26" t="n">
        <f aca="false">C44-C46</f>
        <v>210000</v>
      </c>
      <c r="D48" s="26" t="n">
        <f aca="false">D44-D46</f>
        <v>210000</v>
      </c>
      <c r="E48" s="26" t="n">
        <f aca="false">E44-E46</f>
        <v>192150</v>
      </c>
      <c r="F48" s="26" t="n">
        <f aca="false">F44-F46</f>
        <v>167580</v>
      </c>
      <c r="G48" s="26" t="n">
        <f aca="false">G44-G46</f>
        <v>139650</v>
      </c>
      <c r="H48" s="26" t="n">
        <f aca="false">H44-H46</f>
        <v>109200</v>
      </c>
      <c r="I48" s="26" t="n">
        <f aca="false">I44-I46</f>
        <v>74550</v>
      </c>
      <c r="J48" s="26" t="n">
        <f aca="false">J44-J46</f>
        <v>36540</v>
      </c>
      <c r="K48" s="26" t="n">
        <f aca="false">K44-K46</f>
        <v>0</v>
      </c>
      <c r="L48" s="26" t="n">
        <f aca="false">L44-L46</f>
        <v>0</v>
      </c>
      <c r="M48" s="26" t="n">
        <f aca="false">M44-M46</f>
        <v>0</v>
      </c>
      <c r="N48" s="26" t="n">
        <f aca="false">N44-N46</f>
        <v>0</v>
      </c>
      <c r="O48" s="26" t="n">
        <f aca="false">O44-O46</f>
        <v>0</v>
      </c>
      <c r="P48" s="26" t="n">
        <f aca="false">P44-P46</f>
        <v>0</v>
      </c>
      <c r="Q48" s="26" t="n">
        <f aca="false">Q44-Q46</f>
        <v>0</v>
      </c>
      <c r="R48" s="26" t="n">
        <f aca="false">R44-R46</f>
        <v>0</v>
      </c>
      <c r="S48" s="26" t="n">
        <f aca="false">S44-S46</f>
        <v>0</v>
      </c>
      <c r="T48" s="26" t="n">
        <f aca="false">T44-T46</f>
        <v>0</v>
      </c>
      <c r="U48" s="26" t="n">
        <f aca="false">U44-U46</f>
        <v>0</v>
      </c>
      <c r="W48" s="321"/>
      <c r="X48" s="321"/>
    </row>
    <row r="49" customFormat="false" ht="12.75" hidden="false" customHeight="false" outlineLevel="0" collapsed="false">
      <c r="A49" s="107"/>
      <c r="B49" s="325"/>
      <c r="C49" s="325"/>
      <c r="D49" s="325"/>
      <c r="E49" s="325"/>
      <c r="F49" s="325"/>
      <c r="G49" s="325"/>
      <c r="H49" s="325"/>
      <c r="I49" s="325"/>
      <c r="J49" s="325"/>
      <c r="K49" s="325"/>
      <c r="L49" s="325"/>
      <c r="M49" s="325"/>
      <c r="N49" s="325"/>
      <c r="O49" s="325"/>
      <c r="P49" s="325"/>
      <c r="Q49" s="325"/>
      <c r="R49" s="325"/>
      <c r="S49" s="325"/>
      <c r="T49" s="325"/>
      <c r="U49" s="325"/>
      <c r="W49" s="321"/>
      <c r="X49" s="321"/>
    </row>
    <row r="50" customFormat="false" ht="12.75" hidden="false" customHeight="false" outlineLevel="0" collapsed="false">
      <c r="A50" s="318" t="s">
        <v>18</v>
      </c>
      <c r="B50" s="5"/>
      <c r="C50" s="317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W50" s="321"/>
      <c r="X50" s="321"/>
    </row>
    <row r="51" customFormat="false" ht="12.75" hidden="false" customHeight="false" outlineLevel="0" collapsed="false">
      <c r="B51" s="319" t="n">
        <f aca="false">'Summary Output'!$B$19</f>
        <v>36892</v>
      </c>
      <c r="C51" s="319" t="n">
        <v>37257</v>
      </c>
      <c r="D51" s="319" t="n">
        <v>37622</v>
      </c>
      <c r="E51" s="319" t="n">
        <v>37987</v>
      </c>
      <c r="F51" s="319" t="n">
        <v>38353</v>
      </c>
      <c r="G51" s="319" t="n">
        <v>38718</v>
      </c>
      <c r="H51" s="319" t="n">
        <v>39083</v>
      </c>
      <c r="I51" s="319" t="n">
        <v>39448</v>
      </c>
      <c r="J51" s="319" t="n">
        <v>39814</v>
      </c>
      <c r="K51" s="319" t="n">
        <v>40179</v>
      </c>
      <c r="L51" s="319" t="n">
        <v>40544</v>
      </c>
      <c r="M51" s="319" t="n">
        <v>40909</v>
      </c>
      <c r="N51" s="319" t="n">
        <v>41275</v>
      </c>
      <c r="O51" s="319" t="n">
        <v>41640</v>
      </c>
      <c r="P51" s="319" t="n">
        <v>42005</v>
      </c>
      <c r="Q51" s="319" t="n">
        <v>42370</v>
      </c>
      <c r="R51" s="319" t="n">
        <v>42736</v>
      </c>
      <c r="S51" s="319" t="n">
        <v>43101</v>
      </c>
      <c r="T51" s="319" t="n">
        <v>43466</v>
      </c>
      <c r="U51" s="319" t="n">
        <v>43831</v>
      </c>
      <c r="W51" s="321"/>
      <c r="X51" s="321"/>
    </row>
    <row r="52" customFormat="false" ht="12.75" hidden="false" customHeight="false" outlineLevel="0" collapsed="false">
      <c r="A52" s="107" t="s">
        <v>162</v>
      </c>
      <c r="B52" s="26" t="n">
        <v>0</v>
      </c>
      <c r="C52" s="26" t="n">
        <f aca="false">B68</f>
        <v>475000</v>
      </c>
      <c r="D52" s="26" t="n">
        <f aca="false">C68</f>
        <v>475000</v>
      </c>
      <c r="E52" s="26" t="n">
        <f aca="false">D68</f>
        <v>475000</v>
      </c>
      <c r="F52" s="26" t="n">
        <f aca="false">E68</f>
        <v>475000</v>
      </c>
      <c r="G52" s="26" t="n">
        <f aca="false">F68</f>
        <v>475000</v>
      </c>
      <c r="H52" s="26" t="n">
        <f aca="false">G68</f>
        <v>475000</v>
      </c>
      <c r="I52" s="26" t="n">
        <f aca="false">H68</f>
        <v>475000</v>
      </c>
      <c r="J52" s="26" t="n">
        <f aca="false">I68</f>
        <v>475000</v>
      </c>
      <c r="K52" s="26" t="n">
        <f aca="false">J68</f>
        <v>475000</v>
      </c>
      <c r="L52" s="26" t="n">
        <f aca="false">K68</f>
        <v>467875</v>
      </c>
      <c r="M52" s="26" t="n">
        <f aca="false">L68</f>
        <v>420375</v>
      </c>
      <c r="N52" s="26" t="n">
        <f aca="false">M68</f>
        <v>372875</v>
      </c>
      <c r="O52" s="26" t="n">
        <f aca="false">N68</f>
        <v>325375</v>
      </c>
      <c r="P52" s="26" t="n">
        <f aca="false">O68</f>
        <v>277875</v>
      </c>
      <c r="Q52" s="26" t="n">
        <f aca="false">P68</f>
        <v>228000</v>
      </c>
      <c r="R52" s="26" t="n">
        <f aca="false">Q68</f>
        <v>175750</v>
      </c>
      <c r="S52" s="26" t="n">
        <f aca="false">R68</f>
        <v>123500</v>
      </c>
      <c r="T52" s="26" t="n">
        <f aca="false">S68</f>
        <v>80750</v>
      </c>
      <c r="U52" s="26" t="n">
        <f aca="false">T68</f>
        <v>38000</v>
      </c>
      <c r="W52" s="321"/>
      <c r="X52" s="321"/>
    </row>
    <row r="53" customFormat="false" ht="12.75" hidden="false" customHeight="false" outlineLevel="0" collapsed="false">
      <c r="A53" s="329" t="s">
        <v>163</v>
      </c>
      <c r="B53" s="322" t="n">
        <v>0</v>
      </c>
      <c r="C53" s="322" t="n">
        <f aca="false">C52*$O$97*(C51-B63)/365.25</f>
        <v>145.653661875428</v>
      </c>
      <c r="D53" s="322" t="n">
        <f aca="false">D52*$O$97*(D51-C63)/365.25</f>
        <v>145.653661875428</v>
      </c>
      <c r="E53" s="322" t="n">
        <f aca="false">E52*$O$97*(E51-D63)/365.25</f>
        <v>145.653661875428</v>
      </c>
      <c r="F53" s="322" t="n">
        <f aca="false">F52*$O$97*(F51-E63)/365.25</f>
        <v>145.653661875428</v>
      </c>
      <c r="G53" s="322" t="n">
        <f aca="false">G52*$O$97*(G51-F63)/365.25</f>
        <v>145.653661875428</v>
      </c>
      <c r="H53" s="322" t="n">
        <f aca="false">H52*$O$97*(H51-G63)/365.25</f>
        <v>145.653661875428</v>
      </c>
      <c r="I53" s="322" t="n">
        <f aca="false">I52*$O$97*(I51-H63)/365.25</f>
        <v>145.653661875428</v>
      </c>
      <c r="J53" s="322" t="n">
        <f aca="false">J52*$O$97*(J51-I63)/365.25</f>
        <v>145.653661875428</v>
      </c>
      <c r="K53" s="322" t="n">
        <f aca="false">K52*$O$97*(K51-J63)/365.25</f>
        <v>145.653661875428</v>
      </c>
      <c r="L53" s="322" t="n">
        <f aca="false">L52*$O$97*(L51-K63)/365.25</f>
        <v>143.468856947296</v>
      </c>
      <c r="M53" s="322" t="n">
        <f aca="false">M52*$O$97*(M51-L63)/365.25</f>
        <v>128.903490759754</v>
      </c>
      <c r="N53" s="322" t="n">
        <f aca="false">N52*$O$97*(N51-M63)/365.25</f>
        <v>114.338124572211</v>
      </c>
      <c r="O53" s="322" t="n">
        <f aca="false">O52*$O$97*(O51-N63)/365.25</f>
        <v>99.772758384668</v>
      </c>
      <c r="P53" s="322" t="n">
        <f aca="false">P52*$O$97*(P51-O63)/365.25</f>
        <v>85.2073921971253</v>
      </c>
      <c r="Q53" s="322" t="n">
        <f aca="false">Q52*$O$97*(Q51-P63)/365.25</f>
        <v>69.9137577002053</v>
      </c>
      <c r="R53" s="322" t="n">
        <f aca="false">R52*$O$97*(R51-Q63)/365.25</f>
        <v>53.8918548939083</v>
      </c>
      <c r="S53" s="322" t="n">
        <f aca="false">S52*$O$97*(S51-R63)/365.25</f>
        <v>37.8699520876112</v>
      </c>
      <c r="T53" s="322" t="n">
        <f aca="false">T52*$O$97*(T51-S63)/365.25</f>
        <v>24.7611225188227</v>
      </c>
      <c r="U53" s="322" t="n">
        <f aca="false">U52*$O$97*(U51-T63)/365.25</f>
        <v>11.6522929500342</v>
      </c>
      <c r="W53" s="321"/>
      <c r="X53" s="321"/>
    </row>
    <row r="54" customFormat="false" ht="13.5" hidden="false" customHeight="false" outlineLevel="0" collapsed="false">
      <c r="A54" s="329" t="s">
        <v>164</v>
      </c>
      <c r="B54" s="220" t="n">
        <f aca="false">'Summary Output'!D20</f>
        <v>475000</v>
      </c>
      <c r="C54" s="26" t="n">
        <f aca="false">C52</f>
        <v>475000</v>
      </c>
      <c r="D54" s="26" t="n">
        <f aca="false">D52</f>
        <v>475000</v>
      </c>
      <c r="E54" s="26" t="n">
        <f aca="false">E52</f>
        <v>475000</v>
      </c>
      <c r="F54" s="26" t="n">
        <f aca="false">F52</f>
        <v>475000</v>
      </c>
      <c r="G54" s="26" t="n">
        <f aca="false">G52</f>
        <v>475000</v>
      </c>
      <c r="H54" s="26" t="n">
        <f aca="false">H52</f>
        <v>475000</v>
      </c>
      <c r="I54" s="26" t="n">
        <f aca="false">I52</f>
        <v>475000</v>
      </c>
      <c r="J54" s="26" t="n">
        <f aca="false">J52</f>
        <v>475000</v>
      </c>
      <c r="K54" s="26" t="n">
        <f aca="false">K52</f>
        <v>475000</v>
      </c>
      <c r="L54" s="26" t="n">
        <f aca="false">L52</f>
        <v>467875</v>
      </c>
      <c r="M54" s="26" t="n">
        <f aca="false">M52</f>
        <v>420375</v>
      </c>
      <c r="N54" s="26" t="n">
        <f aca="false">N52</f>
        <v>372875</v>
      </c>
      <c r="O54" s="26" t="n">
        <f aca="false">O52</f>
        <v>325375</v>
      </c>
      <c r="P54" s="26" t="n">
        <f aca="false">P52</f>
        <v>277875</v>
      </c>
      <c r="Q54" s="26" t="n">
        <f aca="false">Q52</f>
        <v>228000</v>
      </c>
      <c r="R54" s="26" t="n">
        <f aca="false">R52</f>
        <v>175750</v>
      </c>
      <c r="S54" s="26" t="n">
        <f aca="false">S52</f>
        <v>123500</v>
      </c>
      <c r="T54" s="26" t="n">
        <f aca="false">T52</f>
        <v>80750</v>
      </c>
      <c r="U54" s="26" t="n">
        <f aca="false">U52</f>
        <v>38000</v>
      </c>
      <c r="W54" s="323" t="n">
        <f aca="false">SUM(B59:U59,B66:U66)</f>
        <v>475000</v>
      </c>
      <c r="X54" s="324" t="n">
        <f aca="false">B54-W54</f>
        <v>0</v>
      </c>
    </row>
    <row r="55" customFormat="false" ht="12.75" hidden="false" customHeight="false" outlineLevel="0" collapsed="false">
      <c r="B55" s="325"/>
      <c r="C55" s="317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321"/>
      <c r="X55" s="321"/>
    </row>
    <row r="56" customFormat="false" ht="12.75" hidden="false" customHeight="false" outlineLevel="0" collapsed="false">
      <c r="A56" s="317"/>
      <c r="B56" s="319" t="n">
        <v>37072</v>
      </c>
      <c r="C56" s="319" t="n">
        <v>37437</v>
      </c>
      <c r="D56" s="319" t="n">
        <v>37802</v>
      </c>
      <c r="E56" s="319" t="n">
        <v>38168</v>
      </c>
      <c r="F56" s="319" t="n">
        <v>38533</v>
      </c>
      <c r="G56" s="319" t="n">
        <v>38898</v>
      </c>
      <c r="H56" s="319" t="n">
        <v>39263</v>
      </c>
      <c r="I56" s="319" t="n">
        <v>39629</v>
      </c>
      <c r="J56" s="319" t="n">
        <v>39994</v>
      </c>
      <c r="K56" s="319" t="n">
        <v>40359</v>
      </c>
      <c r="L56" s="319" t="n">
        <v>40724</v>
      </c>
      <c r="M56" s="319" t="n">
        <v>41090</v>
      </c>
      <c r="N56" s="319" t="n">
        <v>41455</v>
      </c>
      <c r="O56" s="319" t="n">
        <v>41820</v>
      </c>
      <c r="P56" s="319" t="n">
        <v>42185</v>
      </c>
      <c r="Q56" s="319" t="n">
        <v>42551</v>
      </c>
      <c r="R56" s="319" t="n">
        <v>42916</v>
      </c>
      <c r="S56" s="319" t="n">
        <v>43281</v>
      </c>
      <c r="T56" s="319" t="n">
        <v>43646</v>
      </c>
      <c r="U56" s="319" t="n">
        <v>44012</v>
      </c>
      <c r="W56" s="321"/>
      <c r="X56" s="321"/>
    </row>
    <row r="57" customFormat="false" ht="12.75" hidden="false" customHeight="false" outlineLevel="0" collapsed="false">
      <c r="A57" s="329" t="s">
        <v>162</v>
      </c>
      <c r="B57" s="26" t="n">
        <f aca="false">B54</f>
        <v>475000</v>
      </c>
      <c r="C57" s="26" t="n">
        <f aca="false">C54</f>
        <v>475000</v>
      </c>
      <c r="D57" s="26" t="n">
        <f aca="false">D54</f>
        <v>475000</v>
      </c>
      <c r="E57" s="26" t="n">
        <f aca="false">E54</f>
        <v>475000</v>
      </c>
      <c r="F57" s="26" t="n">
        <f aca="false">F54</f>
        <v>475000</v>
      </c>
      <c r="G57" s="26" t="n">
        <f aca="false">G54</f>
        <v>475000</v>
      </c>
      <c r="H57" s="26" t="n">
        <f aca="false">H54</f>
        <v>475000</v>
      </c>
      <c r="I57" s="26" t="n">
        <f aca="false">I54</f>
        <v>475000</v>
      </c>
      <c r="J57" s="26" t="n">
        <f aca="false">J54</f>
        <v>475000</v>
      </c>
      <c r="K57" s="26" t="n">
        <f aca="false">K54</f>
        <v>475000</v>
      </c>
      <c r="L57" s="26" t="n">
        <f aca="false">L54</f>
        <v>467875</v>
      </c>
      <c r="M57" s="26" t="n">
        <f aca="false">M54</f>
        <v>420375</v>
      </c>
      <c r="N57" s="26" t="n">
        <f aca="false">N54</f>
        <v>372875</v>
      </c>
      <c r="O57" s="26" t="n">
        <f aca="false">O54</f>
        <v>325375</v>
      </c>
      <c r="P57" s="26" t="n">
        <f aca="false">P54</f>
        <v>277875</v>
      </c>
      <c r="Q57" s="26" t="n">
        <f aca="false">Q54</f>
        <v>228000</v>
      </c>
      <c r="R57" s="26" t="n">
        <f aca="false">R54</f>
        <v>175750</v>
      </c>
      <c r="S57" s="26" t="n">
        <f aca="false">S54</f>
        <v>123500</v>
      </c>
      <c r="T57" s="26" t="n">
        <f aca="false">T54</f>
        <v>80750</v>
      </c>
      <c r="U57" s="26" t="n">
        <f aca="false">U54</f>
        <v>38000</v>
      </c>
      <c r="W57" s="321"/>
      <c r="X57" s="321"/>
    </row>
    <row r="58" customFormat="false" ht="12.75" hidden="false" customHeight="false" outlineLevel="0" collapsed="false">
      <c r="A58" s="107" t="s">
        <v>165</v>
      </c>
      <c r="B58" s="326" t="n">
        <v>0</v>
      </c>
      <c r="C58" s="326" t="n">
        <v>0</v>
      </c>
      <c r="D58" s="326" t="n">
        <v>0</v>
      </c>
      <c r="E58" s="326" t="n">
        <v>0</v>
      </c>
      <c r="F58" s="326" t="n">
        <v>0</v>
      </c>
      <c r="G58" s="326" t="n">
        <v>0</v>
      </c>
      <c r="H58" s="326" t="n">
        <v>0</v>
      </c>
      <c r="I58" s="326" t="n">
        <v>0</v>
      </c>
      <c r="J58" s="326" t="n">
        <v>0</v>
      </c>
      <c r="K58" s="326" t="n">
        <v>0</v>
      </c>
      <c r="L58" s="326" t="n">
        <v>0.05</v>
      </c>
      <c r="M58" s="326" t="n">
        <v>0.05</v>
      </c>
      <c r="N58" s="326" t="n">
        <v>0.05</v>
      </c>
      <c r="O58" s="326" t="n">
        <v>0.05</v>
      </c>
      <c r="P58" s="326" t="n">
        <v>0.0525</v>
      </c>
      <c r="Q58" s="326" t="n">
        <v>0.055</v>
      </c>
      <c r="R58" s="326" t="n">
        <v>0.055</v>
      </c>
      <c r="S58" s="326" t="n">
        <v>0.045</v>
      </c>
      <c r="T58" s="326" t="n">
        <v>0.045</v>
      </c>
      <c r="U58" s="326" t="n">
        <v>0.045</v>
      </c>
      <c r="W58" s="321"/>
      <c r="X58" s="321"/>
    </row>
    <row r="59" customFormat="false" ht="12.75" hidden="false" customHeight="false" outlineLevel="0" collapsed="false">
      <c r="A59" s="329" t="s">
        <v>166</v>
      </c>
      <c r="B59" s="26" t="n">
        <f aca="false">$B$54*B58</f>
        <v>0</v>
      </c>
      <c r="C59" s="26" t="n">
        <f aca="false">$B$54*C58</f>
        <v>0</v>
      </c>
      <c r="D59" s="26" t="n">
        <f aca="false">$B$54*D58</f>
        <v>0</v>
      </c>
      <c r="E59" s="26" t="n">
        <f aca="false">$B$54*E58</f>
        <v>0</v>
      </c>
      <c r="F59" s="26" t="n">
        <f aca="false">$B$54*F58</f>
        <v>0</v>
      </c>
      <c r="G59" s="26" t="n">
        <f aca="false">$B$54*G58</f>
        <v>0</v>
      </c>
      <c r="H59" s="26" t="n">
        <f aca="false">$B$54*H58</f>
        <v>0</v>
      </c>
      <c r="I59" s="26" t="n">
        <f aca="false">$B$54*I58</f>
        <v>0</v>
      </c>
      <c r="J59" s="26" t="n">
        <f aca="false">$B$54*J58</f>
        <v>0</v>
      </c>
      <c r="K59" s="26" t="n">
        <f aca="false">$B$54*K58</f>
        <v>0</v>
      </c>
      <c r="L59" s="26" t="n">
        <f aca="false">$B$54*L58</f>
        <v>23750</v>
      </c>
      <c r="M59" s="26" t="n">
        <f aca="false">$B$54*M58</f>
        <v>23750</v>
      </c>
      <c r="N59" s="26" t="n">
        <f aca="false">$B$54*N58</f>
        <v>23750</v>
      </c>
      <c r="O59" s="26" t="n">
        <f aca="false">$B$54*O58</f>
        <v>23750</v>
      </c>
      <c r="P59" s="26" t="n">
        <f aca="false">$B$54*P58</f>
        <v>24937.5</v>
      </c>
      <c r="Q59" s="26" t="n">
        <f aca="false">$B$54*Q58</f>
        <v>26125</v>
      </c>
      <c r="R59" s="26" t="n">
        <f aca="false">$B$54*R58</f>
        <v>26125</v>
      </c>
      <c r="S59" s="26" t="n">
        <f aca="false">$B$54*S58</f>
        <v>21375</v>
      </c>
      <c r="T59" s="26" t="n">
        <f aca="false">$B$54*T58</f>
        <v>21375</v>
      </c>
      <c r="U59" s="26" t="n">
        <f aca="false">$B$54*U58</f>
        <v>21375</v>
      </c>
      <c r="W59" s="330"/>
      <c r="X59" s="330"/>
    </row>
    <row r="60" customFormat="false" ht="12.75" hidden="false" customHeight="false" outlineLevel="0" collapsed="false">
      <c r="A60" s="107" t="s">
        <v>163</v>
      </c>
      <c r="B60" s="322" t="n">
        <f aca="false">B57*$O$97*(B56-B51)/365.25</f>
        <v>26217.659137577</v>
      </c>
      <c r="C60" s="322" t="n">
        <f aca="false">C57*$O$97*(C56-C51)/365.25</f>
        <v>26217.659137577</v>
      </c>
      <c r="D60" s="322" t="n">
        <f aca="false">D57*$O$97*(D56-D51)/365.25</f>
        <v>26217.659137577</v>
      </c>
      <c r="E60" s="322" t="n">
        <f aca="false">E57*$O$97*(E56-E51)/365.25</f>
        <v>26363.3127994524</v>
      </c>
      <c r="F60" s="322" t="n">
        <f aca="false">F57*$O$97*(F56-F51)/365.25</f>
        <v>26217.659137577</v>
      </c>
      <c r="G60" s="322" t="n">
        <f aca="false">G57*$O$97*(G56-G51)/365.25</f>
        <v>26217.659137577</v>
      </c>
      <c r="H60" s="322" t="n">
        <f aca="false">H57*$O$97*(H56-H51)/365.25</f>
        <v>26217.659137577</v>
      </c>
      <c r="I60" s="322" t="n">
        <f aca="false">I57*$O$97*(I56-I51)/365.25</f>
        <v>26363.3127994524</v>
      </c>
      <c r="J60" s="322" t="n">
        <f aca="false">J57*$O$97*(J56-J51)/365.25</f>
        <v>26217.659137577</v>
      </c>
      <c r="K60" s="322" t="n">
        <f aca="false">K57*$O$97*(K56-K51)/365.25</f>
        <v>26217.659137577</v>
      </c>
      <c r="L60" s="322" t="n">
        <f aca="false">L57*$O$97*(L56-L51)/365.25</f>
        <v>25824.3942505133</v>
      </c>
      <c r="M60" s="322" t="n">
        <f aca="false">M57*$O$97*(M56-M51)/365.25</f>
        <v>23331.5318275154</v>
      </c>
      <c r="N60" s="322" t="n">
        <f aca="false">N57*$O$97*(N56-N51)/365.25</f>
        <v>20580.8624229979</v>
      </c>
      <c r="O60" s="322" t="n">
        <f aca="false">O57*$O$97*(O56-O51)/365.25</f>
        <v>17959.0965092402</v>
      </c>
      <c r="P60" s="322" t="n">
        <f aca="false">P57*$O$97*(P56-P51)/365.25</f>
        <v>15337.3305954825</v>
      </c>
      <c r="Q60" s="322" t="n">
        <f aca="false">Q57*$O$97*(Q56-Q51)/365.25</f>
        <v>12654.3901437372</v>
      </c>
      <c r="R60" s="322" t="n">
        <f aca="false">R57*$O$97*(R56-R51)/365.25</f>
        <v>9700.53388090349</v>
      </c>
      <c r="S60" s="322" t="n">
        <f aca="false">S57*$O$97*(S56-S51)/365.25</f>
        <v>6816.59137577002</v>
      </c>
      <c r="T60" s="322" t="n">
        <f aca="false">T57*$O$97*(T56-T51)/365.25</f>
        <v>4457.00205338809</v>
      </c>
      <c r="U60" s="322" t="n">
        <f aca="false">U57*$O$97*(U56-U51)/365.25</f>
        <v>2109.06502395619</v>
      </c>
      <c r="W60" s="330"/>
      <c r="X60" s="330"/>
    </row>
    <row r="61" customFormat="false" ht="12.75" hidden="false" customHeight="false" outlineLevel="0" collapsed="false">
      <c r="A61" s="107" t="s">
        <v>164</v>
      </c>
      <c r="B61" s="26" t="n">
        <f aca="false">B57-B59</f>
        <v>475000</v>
      </c>
      <c r="C61" s="26" t="n">
        <f aca="false">C57-C59</f>
        <v>475000</v>
      </c>
      <c r="D61" s="26" t="n">
        <f aca="false">D57-D59</f>
        <v>475000</v>
      </c>
      <c r="E61" s="26" t="n">
        <f aca="false">E57-E59</f>
        <v>475000</v>
      </c>
      <c r="F61" s="26" t="n">
        <f aca="false">F57-F59</f>
        <v>475000</v>
      </c>
      <c r="G61" s="26" t="n">
        <f aca="false">G57-G59</f>
        <v>475000</v>
      </c>
      <c r="H61" s="26" t="n">
        <f aca="false">H57-H59</f>
        <v>475000</v>
      </c>
      <c r="I61" s="26" t="n">
        <f aca="false">I57-I59</f>
        <v>475000</v>
      </c>
      <c r="J61" s="26" t="n">
        <f aca="false">J57-J59</f>
        <v>475000</v>
      </c>
      <c r="K61" s="26" t="n">
        <f aca="false">K57-K59</f>
        <v>475000</v>
      </c>
      <c r="L61" s="26" t="n">
        <f aca="false">L57-L59</f>
        <v>444125</v>
      </c>
      <c r="M61" s="26" t="n">
        <f aca="false">M57-M59</f>
        <v>396625</v>
      </c>
      <c r="N61" s="26" t="n">
        <f aca="false">N57-N59</f>
        <v>349125</v>
      </c>
      <c r="O61" s="26" t="n">
        <f aca="false">O57-O59</f>
        <v>301625</v>
      </c>
      <c r="P61" s="26" t="n">
        <f aca="false">P57-P59</f>
        <v>252937.5</v>
      </c>
      <c r="Q61" s="26" t="n">
        <f aca="false">Q57-Q59</f>
        <v>201875</v>
      </c>
      <c r="R61" s="26" t="n">
        <f aca="false">R57-R59</f>
        <v>149625</v>
      </c>
      <c r="S61" s="26" t="n">
        <f aca="false">S57-S59</f>
        <v>102125</v>
      </c>
      <c r="T61" s="26" t="n">
        <f aca="false">T57-T59</f>
        <v>59375</v>
      </c>
      <c r="U61" s="26" t="n">
        <f aca="false">U57-U59</f>
        <v>16625</v>
      </c>
      <c r="W61" s="330"/>
      <c r="X61" s="330"/>
    </row>
    <row r="62" customFormat="false" ht="12.75" hidden="false" customHeight="false" outlineLevel="0" collapsed="false">
      <c r="A62" s="107"/>
      <c r="B62" s="328"/>
      <c r="C62" s="328"/>
      <c r="D62" s="328"/>
      <c r="E62" s="328"/>
      <c r="F62" s="328"/>
      <c r="G62" s="328"/>
      <c r="H62" s="328"/>
      <c r="I62" s="328"/>
      <c r="J62" s="328"/>
      <c r="K62" s="328"/>
      <c r="L62" s="328"/>
      <c r="M62" s="328"/>
      <c r="N62" s="328"/>
      <c r="O62" s="328"/>
      <c r="P62" s="328"/>
      <c r="Q62" s="328"/>
      <c r="R62" s="328"/>
      <c r="S62" s="328"/>
      <c r="T62" s="328"/>
      <c r="U62" s="328"/>
      <c r="W62" s="330"/>
      <c r="X62" s="330"/>
    </row>
    <row r="63" customFormat="false" ht="12.75" hidden="false" customHeight="false" outlineLevel="0" collapsed="false">
      <c r="A63" s="228"/>
      <c r="B63" s="319" t="n">
        <v>37256</v>
      </c>
      <c r="C63" s="319" t="n">
        <v>37621</v>
      </c>
      <c r="D63" s="319" t="n">
        <v>37986</v>
      </c>
      <c r="E63" s="319" t="n">
        <v>38352</v>
      </c>
      <c r="F63" s="319" t="n">
        <v>38717</v>
      </c>
      <c r="G63" s="319" t="n">
        <v>39082</v>
      </c>
      <c r="H63" s="319" t="n">
        <v>39447</v>
      </c>
      <c r="I63" s="319" t="n">
        <v>39813</v>
      </c>
      <c r="J63" s="319" t="n">
        <v>40178</v>
      </c>
      <c r="K63" s="319" t="n">
        <v>40543</v>
      </c>
      <c r="L63" s="319" t="n">
        <v>40908</v>
      </c>
      <c r="M63" s="319" t="n">
        <v>41274</v>
      </c>
      <c r="N63" s="319" t="n">
        <v>41639</v>
      </c>
      <c r="O63" s="319" t="n">
        <v>42004</v>
      </c>
      <c r="P63" s="319" t="n">
        <v>42369</v>
      </c>
      <c r="Q63" s="319" t="n">
        <v>42735</v>
      </c>
      <c r="R63" s="319" t="n">
        <v>43100</v>
      </c>
      <c r="S63" s="319" t="n">
        <v>43465</v>
      </c>
      <c r="T63" s="319" t="n">
        <v>43830</v>
      </c>
      <c r="U63" s="319" t="n">
        <v>44196</v>
      </c>
      <c r="W63" s="330"/>
      <c r="X63" s="330"/>
    </row>
    <row r="64" customFormat="false" ht="12.75" hidden="false" customHeight="false" outlineLevel="0" collapsed="false">
      <c r="A64" s="107" t="s">
        <v>162</v>
      </c>
      <c r="B64" s="26" t="n">
        <f aca="false">B61</f>
        <v>475000</v>
      </c>
      <c r="C64" s="26" t="n">
        <f aca="false">C61</f>
        <v>475000</v>
      </c>
      <c r="D64" s="26" t="n">
        <f aca="false">D61</f>
        <v>475000</v>
      </c>
      <c r="E64" s="26" t="n">
        <f aca="false">E61</f>
        <v>475000</v>
      </c>
      <c r="F64" s="26" t="n">
        <f aca="false">F61</f>
        <v>475000</v>
      </c>
      <c r="G64" s="26" t="n">
        <f aca="false">G61</f>
        <v>475000</v>
      </c>
      <c r="H64" s="26" t="n">
        <f aca="false">H61</f>
        <v>475000</v>
      </c>
      <c r="I64" s="26" t="n">
        <f aca="false">I61</f>
        <v>475000</v>
      </c>
      <c r="J64" s="26" t="n">
        <f aca="false">J61</f>
        <v>475000</v>
      </c>
      <c r="K64" s="26" t="n">
        <f aca="false">K61</f>
        <v>475000</v>
      </c>
      <c r="L64" s="26" t="n">
        <f aca="false">L61</f>
        <v>444125</v>
      </c>
      <c r="M64" s="26" t="n">
        <f aca="false">M61</f>
        <v>396625</v>
      </c>
      <c r="N64" s="26" t="n">
        <f aca="false">N61</f>
        <v>349125</v>
      </c>
      <c r="O64" s="26" t="n">
        <f aca="false">O61</f>
        <v>301625</v>
      </c>
      <c r="P64" s="26" t="n">
        <f aca="false">P61</f>
        <v>252937.5</v>
      </c>
      <c r="Q64" s="26" t="n">
        <f aca="false">Q61</f>
        <v>201875</v>
      </c>
      <c r="R64" s="26" t="n">
        <f aca="false">R61</f>
        <v>149625</v>
      </c>
      <c r="S64" s="26" t="n">
        <f aca="false">S61</f>
        <v>102125</v>
      </c>
      <c r="T64" s="26" t="n">
        <f aca="false">T61</f>
        <v>59375</v>
      </c>
      <c r="U64" s="26" t="n">
        <f aca="false">U61</f>
        <v>16625</v>
      </c>
      <c r="W64" s="330"/>
      <c r="X64" s="330"/>
    </row>
    <row r="65" customFormat="false" ht="12.75" hidden="false" customHeight="false" outlineLevel="0" collapsed="false">
      <c r="A65" s="107" t="s">
        <v>165</v>
      </c>
      <c r="B65" s="326" t="n">
        <v>0</v>
      </c>
      <c r="C65" s="326" t="n">
        <v>0</v>
      </c>
      <c r="D65" s="326" t="n">
        <v>0</v>
      </c>
      <c r="E65" s="326" t="n">
        <v>0</v>
      </c>
      <c r="F65" s="326" t="n">
        <v>0</v>
      </c>
      <c r="G65" s="326" t="n">
        <v>0</v>
      </c>
      <c r="H65" s="326" t="n">
        <v>0</v>
      </c>
      <c r="I65" s="326" t="n">
        <v>0</v>
      </c>
      <c r="J65" s="326" t="n">
        <v>0</v>
      </c>
      <c r="K65" s="326" t="n">
        <v>0.015</v>
      </c>
      <c r="L65" s="326" t="n">
        <v>0.05</v>
      </c>
      <c r="M65" s="326" t="n">
        <v>0.05</v>
      </c>
      <c r="N65" s="326" t="n">
        <v>0.05</v>
      </c>
      <c r="O65" s="326" t="n">
        <v>0.05</v>
      </c>
      <c r="P65" s="326" t="n">
        <v>0.0525</v>
      </c>
      <c r="Q65" s="326" t="n">
        <v>0.055</v>
      </c>
      <c r="R65" s="326" t="n">
        <v>0.055</v>
      </c>
      <c r="S65" s="326" t="n">
        <v>0.045</v>
      </c>
      <c r="T65" s="326" t="n">
        <v>0.045</v>
      </c>
      <c r="U65" s="326" t="n">
        <v>0.0350000000000001</v>
      </c>
      <c r="W65" s="321"/>
      <c r="X65" s="321"/>
    </row>
    <row r="66" customFormat="false" ht="12.75" hidden="false" customHeight="false" outlineLevel="0" collapsed="false">
      <c r="A66" s="329" t="s">
        <v>166</v>
      </c>
      <c r="B66" s="26" t="n">
        <f aca="false">B65*$B$54</f>
        <v>0</v>
      </c>
      <c r="C66" s="26" t="n">
        <f aca="false">C65*$B$54</f>
        <v>0</v>
      </c>
      <c r="D66" s="26" t="n">
        <f aca="false">D65*$B$54</f>
        <v>0</v>
      </c>
      <c r="E66" s="26" t="n">
        <f aca="false">E65*$B$54</f>
        <v>0</v>
      </c>
      <c r="F66" s="26" t="n">
        <f aca="false">F65*$B$54</f>
        <v>0</v>
      </c>
      <c r="G66" s="26" t="n">
        <f aca="false">G65*$B$54</f>
        <v>0</v>
      </c>
      <c r="H66" s="26" t="n">
        <f aca="false">H65*$B$54</f>
        <v>0</v>
      </c>
      <c r="I66" s="26" t="n">
        <f aca="false">I65*$B$54</f>
        <v>0</v>
      </c>
      <c r="J66" s="26" t="n">
        <f aca="false">J65*$B$54</f>
        <v>0</v>
      </c>
      <c r="K66" s="26" t="n">
        <f aca="false">K65*$B$54</f>
        <v>7125</v>
      </c>
      <c r="L66" s="26" t="n">
        <f aca="false">L65*$B$54</f>
        <v>23750</v>
      </c>
      <c r="M66" s="26" t="n">
        <f aca="false">M65*$B$54</f>
        <v>23750</v>
      </c>
      <c r="N66" s="26" t="n">
        <f aca="false">N65*$B$54</f>
        <v>23750</v>
      </c>
      <c r="O66" s="26" t="n">
        <f aca="false">O65*$B$54</f>
        <v>23750</v>
      </c>
      <c r="P66" s="26" t="n">
        <f aca="false">P65*$B$54</f>
        <v>24937.5</v>
      </c>
      <c r="Q66" s="26" t="n">
        <f aca="false">Q65*$B$54</f>
        <v>26125</v>
      </c>
      <c r="R66" s="26" t="n">
        <f aca="false">R65*$B$54</f>
        <v>26125</v>
      </c>
      <c r="S66" s="26" t="n">
        <f aca="false">S65*$B$54</f>
        <v>21375</v>
      </c>
      <c r="T66" s="26" t="n">
        <f aca="false">T65*$B$54</f>
        <v>21375</v>
      </c>
      <c r="U66" s="26" t="n">
        <f aca="false">U65*$B$54</f>
        <v>16625</v>
      </c>
      <c r="W66" s="330"/>
      <c r="X66" s="330"/>
    </row>
    <row r="67" customFormat="false" ht="12.75" hidden="false" customHeight="false" outlineLevel="0" collapsed="false">
      <c r="A67" s="107" t="s">
        <v>163</v>
      </c>
      <c r="B67" s="322" t="n">
        <f aca="false">B64*$O$97*(B63-B56)/365.25</f>
        <v>26800.2737850787</v>
      </c>
      <c r="C67" s="322" t="n">
        <f aca="false">C64*$O$97*(C63-C56)/365.25</f>
        <v>26800.2737850787</v>
      </c>
      <c r="D67" s="322" t="n">
        <f aca="false">D64*$O$97*(D63-D56)/365.25</f>
        <v>26800.2737850787</v>
      </c>
      <c r="E67" s="322" t="n">
        <f aca="false">E64*$O$97*(E63-E56)/365.25</f>
        <v>26800.2737850787</v>
      </c>
      <c r="F67" s="322" t="n">
        <f aca="false">F64*$O$97*(F63-F56)/365.25</f>
        <v>26800.2737850787</v>
      </c>
      <c r="G67" s="322" t="n">
        <f aca="false">G64*$O$97*(G63-G56)/365.25</f>
        <v>26800.2737850787</v>
      </c>
      <c r="H67" s="322" t="n">
        <f aca="false">H64*$O$97*(H63-H56)/365.25</f>
        <v>26800.2737850787</v>
      </c>
      <c r="I67" s="322" t="n">
        <f aca="false">I64*$O$97*(I63-I56)/365.25</f>
        <v>26800.2737850787</v>
      </c>
      <c r="J67" s="322" t="n">
        <f aca="false">J64*$O$97*(J63-J56)/365.25</f>
        <v>26800.2737850787</v>
      </c>
      <c r="K67" s="322" t="n">
        <f aca="false">K64*$O$97*(K63-K56)/365.25</f>
        <v>26800.2737850787</v>
      </c>
      <c r="L67" s="322" t="n">
        <f aca="false">L64*$O$97*(L63-L56)/365.25</f>
        <v>25058.2559890486</v>
      </c>
      <c r="M67" s="322" t="n">
        <f aca="false">M64*$O$97*(M63-M56)/365.25</f>
        <v>22378.2286105407</v>
      </c>
      <c r="N67" s="322" t="n">
        <f aca="false">N64*$O$97*(N63-N56)/365.25</f>
        <v>19698.2012320329</v>
      </c>
      <c r="O67" s="322" t="n">
        <f aca="false">O64*$O$97*(O63-O56)/365.25</f>
        <v>17018.173853525</v>
      </c>
      <c r="P67" s="322" t="n">
        <f aca="false">P64*$O$97*(P63-P56)/365.25</f>
        <v>14271.1457905544</v>
      </c>
      <c r="Q67" s="322" t="n">
        <f aca="false">Q64*$O$97*(Q63-Q56)/365.25</f>
        <v>11390.1163586585</v>
      </c>
      <c r="R67" s="322" t="n">
        <f aca="false">R64*$O$97*(R63-R56)/365.25</f>
        <v>8442.08624229979</v>
      </c>
      <c r="S67" s="322" t="n">
        <f aca="false">S64*$O$97*(S63-S56)/365.25</f>
        <v>5762.05886379192</v>
      </c>
      <c r="T67" s="322" t="n">
        <f aca="false">T64*$O$97*(T63-T56)/365.25</f>
        <v>3350.03422313484</v>
      </c>
      <c r="U67" s="322" t="n">
        <f aca="false">U64*$O$97*(U63-U56)/365.25</f>
        <v>938.009582477755</v>
      </c>
      <c r="W67" s="330"/>
      <c r="X67" s="330"/>
    </row>
    <row r="68" customFormat="false" ht="12.75" hidden="false" customHeight="false" outlineLevel="0" collapsed="false">
      <c r="A68" s="107" t="s">
        <v>164</v>
      </c>
      <c r="B68" s="26" t="n">
        <f aca="false">B64-B66</f>
        <v>475000</v>
      </c>
      <c r="C68" s="26" t="n">
        <f aca="false">C64-C66</f>
        <v>475000</v>
      </c>
      <c r="D68" s="26" t="n">
        <f aca="false">D64-D66</f>
        <v>475000</v>
      </c>
      <c r="E68" s="26" t="n">
        <f aca="false">E64-E66</f>
        <v>475000</v>
      </c>
      <c r="F68" s="26" t="n">
        <f aca="false">F64-F66</f>
        <v>475000</v>
      </c>
      <c r="G68" s="26" t="n">
        <f aca="false">G64-G66</f>
        <v>475000</v>
      </c>
      <c r="H68" s="26" t="n">
        <f aca="false">H64-H66</f>
        <v>475000</v>
      </c>
      <c r="I68" s="26" t="n">
        <f aca="false">I64-I66</f>
        <v>475000</v>
      </c>
      <c r="J68" s="26" t="n">
        <f aca="false">J64-J66</f>
        <v>475000</v>
      </c>
      <c r="K68" s="26" t="n">
        <f aca="false">K64-K66</f>
        <v>467875</v>
      </c>
      <c r="L68" s="26" t="n">
        <f aca="false">L64-L66</f>
        <v>420375</v>
      </c>
      <c r="M68" s="26" t="n">
        <f aca="false">M64-M66</f>
        <v>372875</v>
      </c>
      <c r="N68" s="26" t="n">
        <f aca="false">N64-N66</f>
        <v>325375</v>
      </c>
      <c r="O68" s="26" t="n">
        <f aca="false">O64-O66</f>
        <v>277875</v>
      </c>
      <c r="P68" s="26" t="n">
        <f aca="false">P64-P66</f>
        <v>228000</v>
      </c>
      <c r="Q68" s="26" t="n">
        <f aca="false">Q64-Q66</f>
        <v>175750</v>
      </c>
      <c r="R68" s="26" t="n">
        <f aca="false">R64-R66</f>
        <v>123500</v>
      </c>
      <c r="S68" s="26" t="n">
        <f aca="false">S64-S66</f>
        <v>80750</v>
      </c>
      <c r="T68" s="26" t="n">
        <f aca="false">T64-T66</f>
        <v>38000</v>
      </c>
      <c r="U68" s="26" t="n">
        <f aca="false">U64-U66</f>
        <v>0</v>
      </c>
      <c r="W68" s="330"/>
      <c r="X68" s="330"/>
    </row>
    <row r="69" customFormat="false" ht="12.75" hidden="false" customHeight="false" outlineLevel="0" collapsed="false">
      <c r="A69" s="107"/>
      <c r="B69" s="328"/>
      <c r="C69" s="328"/>
      <c r="D69" s="328"/>
      <c r="E69" s="328"/>
      <c r="F69" s="328"/>
      <c r="G69" s="328"/>
      <c r="H69" s="328"/>
      <c r="I69" s="328"/>
      <c r="J69" s="328"/>
      <c r="K69" s="328"/>
      <c r="L69" s="328"/>
      <c r="M69" s="328"/>
      <c r="N69" s="328"/>
      <c r="O69" s="328"/>
      <c r="P69" s="328"/>
      <c r="Q69" s="328"/>
      <c r="R69" s="328"/>
      <c r="S69" s="328"/>
      <c r="T69" s="328"/>
      <c r="U69" s="328"/>
    </row>
    <row r="70" customFormat="false" ht="12.75" hidden="false" customHeight="false" outlineLevel="0" collapsed="false">
      <c r="A70" s="331" t="s">
        <v>167</v>
      </c>
      <c r="B70" s="325"/>
      <c r="C70" s="325"/>
      <c r="D70" s="325"/>
      <c r="E70" s="325"/>
      <c r="F70" s="325"/>
      <c r="G70" s="325"/>
      <c r="H70" s="325"/>
      <c r="I70" s="325"/>
      <c r="J70" s="325"/>
      <c r="K70" s="325"/>
      <c r="L70" s="325"/>
      <c r="M70" s="325"/>
      <c r="N70" s="325"/>
      <c r="O70" s="325"/>
      <c r="P70" s="325"/>
      <c r="Q70" s="325"/>
      <c r="R70" s="325"/>
      <c r="S70" s="325"/>
      <c r="T70" s="325"/>
      <c r="U70" s="325"/>
      <c r="V70" s="332"/>
      <c r="W70" s="332"/>
      <c r="X70" s="332"/>
      <c r="Y70" s="332"/>
      <c r="Z70" s="332"/>
    </row>
    <row r="71" customFormat="false" ht="12.75" hidden="false" customHeight="false" outlineLevel="0" collapsed="false">
      <c r="A71" s="331"/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/>
      <c r="N71" s="325"/>
      <c r="O71" s="325"/>
      <c r="P71" s="325"/>
      <c r="Q71" s="325"/>
      <c r="R71" s="325"/>
      <c r="S71" s="325"/>
      <c r="T71" s="325"/>
      <c r="U71" s="325"/>
      <c r="V71" s="332"/>
      <c r="W71" s="332"/>
      <c r="X71" s="332"/>
      <c r="Y71" s="332"/>
      <c r="Z71" s="332"/>
    </row>
    <row r="72" customFormat="false" ht="12.75" hidden="false" customHeight="false" outlineLevel="0" collapsed="false">
      <c r="A72" s="107" t="s">
        <v>162</v>
      </c>
      <c r="B72" s="328" t="n">
        <f aca="false">B54+B34+B14</f>
        <v>735000</v>
      </c>
      <c r="C72" s="328" t="n">
        <f aca="false">C52+C32+C12</f>
        <v>719500</v>
      </c>
      <c r="D72" s="328" t="n">
        <f aca="false">D52+D32+D12</f>
        <v>702875</v>
      </c>
      <c r="E72" s="328" t="n">
        <f aca="false">E52+E32+E12</f>
        <v>685000</v>
      </c>
      <c r="F72" s="328" t="n">
        <f aca="false">F52+F32+F12</f>
        <v>667150</v>
      </c>
      <c r="G72" s="328" t="n">
        <f aca="false">G52+G32+G12</f>
        <v>642580</v>
      </c>
      <c r="H72" s="328" t="n">
        <f aca="false">H52+H32+H12</f>
        <v>614650</v>
      </c>
      <c r="I72" s="328" t="n">
        <f aca="false">I52+I32+I12</f>
        <v>584200</v>
      </c>
      <c r="J72" s="328" t="n">
        <f aca="false">J52+J32+J12</f>
        <v>549550</v>
      </c>
      <c r="K72" s="328" t="n">
        <f aca="false">K52+K32+K12</f>
        <v>511540</v>
      </c>
      <c r="L72" s="328" t="n">
        <f aca="false">L52+L32+L12</f>
        <v>467875</v>
      </c>
      <c r="M72" s="328" t="n">
        <f aca="false">M52+M32+M12</f>
        <v>420375</v>
      </c>
      <c r="N72" s="328" t="n">
        <f aca="false">N52+N32+N12</f>
        <v>372875</v>
      </c>
      <c r="O72" s="328" t="n">
        <f aca="false">O52+O32+O12</f>
        <v>325375</v>
      </c>
      <c r="P72" s="328" t="n">
        <f aca="false">P52+P32+P12</f>
        <v>277875</v>
      </c>
      <c r="Q72" s="328" t="n">
        <f aca="false">Q52+Q32+Q12</f>
        <v>228000</v>
      </c>
      <c r="R72" s="328" t="n">
        <f aca="false">R52+R32+R12</f>
        <v>175750</v>
      </c>
      <c r="S72" s="328" t="n">
        <f aca="false">S52+S32+S12</f>
        <v>123500</v>
      </c>
      <c r="T72" s="328" t="n">
        <f aca="false">T52+T32+T12</f>
        <v>80750</v>
      </c>
      <c r="U72" s="328" t="n">
        <f aca="false">U52+U32+U12</f>
        <v>38000</v>
      </c>
      <c r="V72" s="332"/>
      <c r="W72" s="332"/>
      <c r="X72" s="332"/>
      <c r="Y72" s="332"/>
      <c r="Z72" s="332"/>
    </row>
    <row r="73" customFormat="false" ht="12.75" hidden="false" customHeight="false" outlineLevel="0" collapsed="false">
      <c r="A73" s="107" t="s">
        <v>164</v>
      </c>
      <c r="B73" s="328" t="n">
        <f aca="false">B68+B48+B28</f>
        <v>719500</v>
      </c>
      <c r="C73" s="328" t="n">
        <f aca="false">C68+C48+C28</f>
        <v>702875</v>
      </c>
      <c r="D73" s="328" t="n">
        <f aca="false">D68+D48+D28</f>
        <v>685000</v>
      </c>
      <c r="E73" s="328" t="n">
        <f aca="false">E68+E48+E28</f>
        <v>667150</v>
      </c>
      <c r="F73" s="328" t="n">
        <f aca="false">F68+F48+F28</f>
        <v>642580</v>
      </c>
      <c r="G73" s="328" t="n">
        <f aca="false">G68+G48+G28</f>
        <v>614650</v>
      </c>
      <c r="H73" s="328" t="n">
        <f aca="false">H68+H48+H28</f>
        <v>584200</v>
      </c>
      <c r="I73" s="328" t="n">
        <f aca="false">I68+I48+I28</f>
        <v>549550</v>
      </c>
      <c r="J73" s="328" t="n">
        <f aca="false">J68+J48+J28</f>
        <v>511540</v>
      </c>
      <c r="K73" s="328" t="n">
        <f aca="false">K68+K48+K28</f>
        <v>467875</v>
      </c>
      <c r="L73" s="328" t="n">
        <f aca="false">L68+L48+L28</f>
        <v>420375</v>
      </c>
      <c r="M73" s="328" t="n">
        <f aca="false">M68+M48+M28</f>
        <v>372875</v>
      </c>
      <c r="N73" s="328" t="n">
        <f aca="false">N68+N48+N28</f>
        <v>325375</v>
      </c>
      <c r="O73" s="328" t="n">
        <f aca="false">O68+O48+O28</f>
        <v>277875</v>
      </c>
      <c r="P73" s="328" t="n">
        <f aca="false">P68+P48+P28</f>
        <v>228000</v>
      </c>
      <c r="Q73" s="328" t="n">
        <f aca="false">Q68+Q48+Q28</f>
        <v>175750</v>
      </c>
      <c r="R73" s="328" t="n">
        <f aca="false">R68+R48+R28</f>
        <v>123500</v>
      </c>
      <c r="S73" s="328" t="n">
        <f aca="false">S68+S48+S28</f>
        <v>80750</v>
      </c>
      <c r="T73" s="328" t="n">
        <f aca="false">T68+T48+T28</f>
        <v>38000</v>
      </c>
      <c r="U73" s="328" t="n">
        <f aca="false">U68+U48+U28</f>
        <v>0</v>
      </c>
      <c r="V73" s="332"/>
      <c r="W73" s="332"/>
      <c r="X73" s="332"/>
      <c r="Y73" s="332"/>
      <c r="Z73" s="332"/>
    </row>
    <row r="74" customFormat="false" ht="12.75" hidden="false" customHeight="false" outlineLevel="0" collapsed="false">
      <c r="A74" s="107"/>
      <c r="B74" s="325"/>
      <c r="C74" s="325"/>
      <c r="D74" s="325"/>
      <c r="E74" s="325"/>
      <c r="F74" s="325"/>
      <c r="G74" s="325"/>
      <c r="H74" s="325"/>
      <c r="I74" s="325"/>
      <c r="J74" s="325"/>
      <c r="K74" s="325"/>
      <c r="L74" s="325"/>
      <c r="M74" s="325"/>
      <c r="N74" s="325"/>
      <c r="O74" s="325"/>
      <c r="P74" s="325"/>
      <c r="Q74" s="325"/>
      <c r="R74" s="325"/>
      <c r="S74" s="325"/>
      <c r="T74" s="325"/>
      <c r="U74" s="325"/>
      <c r="V74" s="332"/>
      <c r="W74" s="332"/>
      <c r="X74" s="332"/>
      <c r="Y74" s="332"/>
      <c r="Z74" s="332"/>
    </row>
    <row r="75" customFormat="false" ht="12.75" hidden="false" customHeight="false" outlineLevel="0" collapsed="false">
      <c r="A75" s="107" t="s">
        <v>168</v>
      </c>
      <c r="B75" s="328" t="n">
        <f aca="false">SUM(B66,B59,B46,B39,B26,B19)</f>
        <v>15500</v>
      </c>
      <c r="C75" s="328" t="n">
        <f aca="false">SUM(C66,C59,C46,C39,C26,C19)</f>
        <v>16625</v>
      </c>
      <c r="D75" s="328" t="n">
        <f aca="false">SUM(D66,D59,D46,D39,D26,D19)</f>
        <v>17875</v>
      </c>
      <c r="E75" s="328" t="n">
        <f aca="false">SUM(E66,E59,E46,E39,E26,E19)</f>
        <v>17850</v>
      </c>
      <c r="F75" s="328" t="n">
        <f aca="false">SUM(F66,F59,F46,F39,F26,F19)</f>
        <v>24570</v>
      </c>
      <c r="G75" s="328" t="n">
        <f aca="false">SUM(G66,G59,G46,G39,G26,G19)</f>
        <v>27930</v>
      </c>
      <c r="H75" s="328" t="n">
        <f aca="false">SUM(H66,H59,H46,H39,H26,H19)</f>
        <v>30450</v>
      </c>
      <c r="I75" s="328" t="n">
        <f aca="false">SUM(I66,I59,I46,I39,I26,I19)</f>
        <v>34650</v>
      </c>
      <c r="J75" s="328" t="n">
        <f aca="false">SUM(J66,J59,J46,J39,J26,J19)</f>
        <v>38010</v>
      </c>
      <c r="K75" s="328" t="n">
        <f aca="false">SUM(K66,K59,K46,K39,K26,K19)</f>
        <v>43665</v>
      </c>
      <c r="L75" s="328" t="n">
        <f aca="false">SUM(L66,L59,L46,L39,L26,L19)</f>
        <v>47500</v>
      </c>
      <c r="M75" s="328" t="n">
        <f aca="false">SUM(M66,M59,M46,M39,M26,M19)</f>
        <v>47500</v>
      </c>
      <c r="N75" s="328" t="n">
        <f aca="false">SUM(N66,N59,N46,N39,N26,N19)</f>
        <v>47500</v>
      </c>
      <c r="O75" s="328" t="n">
        <f aca="false">SUM(O66,O59,O46,O39,O26,O19)</f>
        <v>47500</v>
      </c>
      <c r="P75" s="328" t="n">
        <f aca="false">SUM(P66,P59,P46,P39,P26,P19)</f>
        <v>49875</v>
      </c>
      <c r="Q75" s="328" t="n">
        <f aca="false">SUM(Q66,Q59,Q46,Q39,Q26,Q19)</f>
        <v>52250</v>
      </c>
      <c r="R75" s="328" t="n">
        <f aca="false">SUM(R66,R59,R46,R39,R26,R19)</f>
        <v>52250</v>
      </c>
      <c r="S75" s="328" t="n">
        <f aca="false">SUM(S66,S59,S46,S39,S26,S19)</f>
        <v>42750</v>
      </c>
      <c r="T75" s="328" t="n">
        <f aca="false">SUM(T66,T59,T46,T39,T26,T19)</f>
        <v>42750</v>
      </c>
      <c r="U75" s="328" t="n">
        <f aca="false">SUM(U66,U59,U46,U39,U26,U19)</f>
        <v>38000</v>
      </c>
      <c r="V75" s="332"/>
      <c r="W75" s="332"/>
      <c r="X75" s="332"/>
      <c r="Y75" s="332"/>
      <c r="Z75" s="332"/>
    </row>
    <row r="76" customFormat="false" ht="12.75" hidden="false" customHeight="false" outlineLevel="0" collapsed="false">
      <c r="A76" s="333" t="s">
        <v>137</v>
      </c>
      <c r="B76" s="334" t="n">
        <f aca="false">SUM(B13,B20,B33,B40,B53,B60,B67,B47,B27)</f>
        <v>80195.0636550308</v>
      </c>
      <c r="C76" s="334" t="n">
        <f aca="false">SUM(C13,C20,C33,C40,C53,C60,C67,C47,C27)</f>
        <v>78991.765229295</v>
      </c>
      <c r="D76" s="334" t="n">
        <f aca="false">SUM(D13,D20,D33,D40,D53,D60,D67,D47,D27)</f>
        <v>77294.4721081451</v>
      </c>
      <c r="E76" s="334" t="n">
        <f aca="false">SUM(E13,E20,E33,E40,E53,E60,E67,E47,E27)</f>
        <v>75962.1026694045</v>
      </c>
      <c r="F76" s="334" t="n">
        <f aca="false">SUM(F13,F20,F33,F40,F53,F60,F67,F47,F27)</f>
        <v>73604.8572210815</v>
      </c>
      <c r="G76" s="334" t="n">
        <f aca="false">SUM(G13,G20,G33,G40,G53,G60,G67,G47,G27)</f>
        <v>70810.911430527</v>
      </c>
      <c r="H76" s="334" t="n">
        <f aca="false">SUM(H13,H20,H33,H40,H53,H60,H67,H47,H27)</f>
        <v>67670.8925393566</v>
      </c>
      <c r="I76" s="334" t="n">
        <f aca="false">SUM(I13,I20,I33,I40,I53,I60,I67,I47,I27)</f>
        <v>64385.8562628337</v>
      </c>
      <c r="J76" s="334" t="n">
        <f aca="false">SUM(J13,J20,J33,J40,J53,J60,J67,J47,J27)</f>
        <v>60305.328678987</v>
      </c>
      <c r="K76" s="334" t="n">
        <f aca="false">SUM(K13,K20,K33,K40,K53,K60,K67,K47,K27)</f>
        <v>55783.8001368925</v>
      </c>
      <c r="L76" s="334" t="n">
        <f aca="false">SUM(L13,L20,L33,L40,L53,L60,L67,L47,L27)</f>
        <v>51026.1190965092</v>
      </c>
      <c r="M76" s="334" t="n">
        <f aca="false">SUM(M13,M20,M33,M40,M53,M60,M67,M47,M27)</f>
        <v>45838.6639288159</v>
      </c>
      <c r="N76" s="334" t="n">
        <f aca="false">SUM(N13,N20,N33,N40,N53,N60,N67,N47,N27)</f>
        <v>40393.401779603</v>
      </c>
      <c r="O76" s="334" t="n">
        <f aca="false">SUM(O13,O20,O33,O40,O53,O60,O67,O47,O27)</f>
        <v>35077.0431211499</v>
      </c>
      <c r="P76" s="334" t="n">
        <f aca="false">SUM(P13,P20,P33,P40,P53,P60,P67,P47,P27)</f>
        <v>29693.6837782341</v>
      </c>
      <c r="Q76" s="334" t="n">
        <f aca="false">SUM(Q13,Q20,Q33,Q40,Q53,Q60,Q67,Q47,Q27)</f>
        <v>24114.4202600958</v>
      </c>
      <c r="R76" s="334" t="n">
        <f aca="false">SUM(R13,R20,R33,R40,R53,R60,R67,R47,R27)</f>
        <v>18196.5119780972</v>
      </c>
      <c r="S76" s="334" t="n">
        <f aca="false">SUM(S13,S20,S33,S40,S53,S60,S67,S47,S27)</f>
        <v>12616.5201916496</v>
      </c>
      <c r="T76" s="334" t="n">
        <f aca="false">SUM(T13,T20,T33,T40,T53,T60,T67,T47,T27)</f>
        <v>7831.79739904175</v>
      </c>
      <c r="U76" s="334" t="n">
        <f aca="false">SUM(U13,U20,U33,U40,U53,U60,U67,U47,U27)</f>
        <v>3058.72689938398</v>
      </c>
      <c r="V76" s="332"/>
      <c r="W76" s="332"/>
      <c r="X76" s="332"/>
      <c r="Y76" s="332"/>
      <c r="Z76" s="332"/>
    </row>
    <row r="77" customFormat="false" ht="12.75" hidden="false" customHeight="false" outlineLevel="0" collapsed="false">
      <c r="A77" s="332" t="s">
        <v>169</v>
      </c>
      <c r="B77" s="332" t="n">
        <f aca="false">SUM(B75:B76)</f>
        <v>95695.0636550308</v>
      </c>
      <c r="C77" s="332" t="n">
        <f aca="false">SUM(C75:C76)</f>
        <v>95616.765229295</v>
      </c>
      <c r="D77" s="332" t="n">
        <f aca="false">SUM(D75:D76)</f>
        <v>95169.4721081451</v>
      </c>
      <c r="E77" s="332" t="n">
        <f aca="false">SUM(E75:E76)</f>
        <v>93812.1026694045</v>
      </c>
      <c r="F77" s="332" t="n">
        <f aca="false">SUM(F75:F76)</f>
        <v>98174.8572210815</v>
      </c>
      <c r="G77" s="332" t="n">
        <f aca="false">SUM(G75:G76)</f>
        <v>98740.911430527</v>
      </c>
      <c r="H77" s="332" t="n">
        <f aca="false">SUM(H75:H76)</f>
        <v>98120.8925393566</v>
      </c>
      <c r="I77" s="332" t="n">
        <f aca="false">SUM(I75:I76)</f>
        <v>99035.8562628337</v>
      </c>
      <c r="J77" s="332" t="n">
        <f aca="false">SUM(J75:J76)</f>
        <v>98315.328678987</v>
      </c>
      <c r="K77" s="332" t="n">
        <f aca="false">SUM(K75:K76)</f>
        <v>99448.8001368925</v>
      </c>
      <c r="L77" s="332" t="n">
        <f aca="false">SUM(L75:L76)</f>
        <v>98526.1190965092</v>
      </c>
      <c r="M77" s="332" t="n">
        <f aca="false">SUM(M75:M76)</f>
        <v>93338.6639288159</v>
      </c>
      <c r="N77" s="332" t="n">
        <f aca="false">SUM(N75:N76)</f>
        <v>87893.401779603</v>
      </c>
      <c r="O77" s="332" t="n">
        <f aca="false">SUM(O75:O76)</f>
        <v>82577.0431211499</v>
      </c>
      <c r="P77" s="332" t="n">
        <f aca="false">SUM(P75:P76)</f>
        <v>79568.6837782341</v>
      </c>
      <c r="Q77" s="332" t="n">
        <f aca="false">SUM(Q75:Q76)</f>
        <v>76364.4202600958</v>
      </c>
      <c r="R77" s="332" t="n">
        <f aca="false">SUM(R75:R76)</f>
        <v>70446.5119780972</v>
      </c>
      <c r="S77" s="332" t="n">
        <f aca="false">SUM(S75:S76)</f>
        <v>55366.5201916496</v>
      </c>
      <c r="T77" s="332" t="n">
        <f aca="false">SUM(T75:T76)</f>
        <v>50581.7973990418</v>
      </c>
      <c r="U77" s="332" t="n">
        <f aca="false">SUM(U75:U76)</f>
        <v>41058.726899384</v>
      </c>
      <c r="V77" s="332"/>
      <c r="W77" s="332"/>
      <c r="X77" s="332"/>
      <c r="Y77" s="332"/>
      <c r="Z77" s="332"/>
    </row>
    <row r="78" customFormat="false" ht="13.5" hidden="false" customHeight="false" outlineLevel="0" collapsed="false">
      <c r="A78" s="332"/>
      <c r="B78" s="332"/>
      <c r="C78" s="332"/>
      <c r="D78" s="332"/>
      <c r="E78" s="332"/>
      <c r="F78" s="332"/>
      <c r="G78" s="332"/>
      <c r="H78" s="332"/>
      <c r="I78" s="332"/>
      <c r="J78" s="332"/>
      <c r="K78" s="332"/>
      <c r="L78" s="332"/>
      <c r="M78" s="332"/>
      <c r="N78" s="332"/>
      <c r="O78" s="332"/>
      <c r="P78" s="332"/>
      <c r="Q78" s="332"/>
      <c r="R78" s="332"/>
      <c r="S78" s="332"/>
      <c r="T78" s="332"/>
      <c r="U78" s="332"/>
      <c r="V78" s="332"/>
      <c r="W78" s="332"/>
      <c r="X78" s="332"/>
      <c r="Y78" s="332"/>
      <c r="Z78" s="332"/>
    </row>
    <row r="79" customFormat="false" ht="13.5" hidden="false" customHeight="false" outlineLevel="0" collapsed="false">
      <c r="A79" s="335" t="s">
        <v>170</v>
      </c>
      <c r="B79" s="336" t="e">
        <f aca="false">IF(B77&gt;0.1,B8/B77," ")</f>
        <v>#VALUE!</v>
      </c>
      <c r="C79" s="336" t="e">
        <f aca="false">IF(C77&gt;0.1,C8/C77," ")</f>
        <v>#VALUE!</v>
      </c>
      <c r="D79" s="336" t="e">
        <f aca="false">IF(D77&gt;0.1,D8/D77," ")</f>
        <v>#VALUE!</v>
      </c>
      <c r="E79" s="337" t="n">
        <f aca="false">IF(E77&gt;0.1,E8/E77," ")</f>
        <v>2.22719710850389</v>
      </c>
      <c r="F79" s="337" t="n">
        <f aca="false">IF(F77&gt;0.1,F8/F77," ")</f>
        <v>2.23963087664767</v>
      </c>
      <c r="G79" s="337" t="n">
        <f aca="false">IF(G77&gt;0.1,G8/G77," ")</f>
        <v>2.25898726169257</v>
      </c>
      <c r="H79" s="337" t="n">
        <f aca="false">IF(H77&gt;0.1,H8/H77," ")</f>
        <v>2.30670385182033</v>
      </c>
      <c r="I79" s="337" t="n">
        <f aca="false">IF(I77&gt;0.1,I8/I77," ")</f>
        <v>2.31964053217195</v>
      </c>
      <c r="J79" s="337" t="n">
        <f aca="false">IF(J77&gt;0.1,J8/J77," ")</f>
        <v>2.37292100212942</v>
      </c>
      <c r="K79" s="337" t="n">
        <f aca="false">IF(K77&gt;0.1,K8/K77," ")</f>
        <v>2.37321236495611</v>
      </c>
      <c r="L79" s="337" t="n">
        <f aca="false">IF(L77&gt;0.1,L8/L77," ")</f>
        <v>2.44030044338888</v>
      </c>
      <c r="M79" s="337" t="n">
        <f aca="false">IF(M77&gt;0.1,M8/M77," ")</f>
        <v>2.6261063450034</v>
      </c>
      <c r="N79" s="337" t="n">
        <f aca="false">IF(N77&gt;0.1,N8/N77," ")</f>
        <v>2.83719751413814</v>
      </c>
      <c r="O79" s="337" t="n">
        <f aca="false">IF(O77&gt;0.1,O8/O77," ")</f>
        <v>3.0733848439613</v>
      </c>
      <c r="P79" s="337" t="n">
        <f aca="false">IF(P77&gt;0.1,P8/P77," ")</f>
        <v>3.2398320924279</v>
      </c>
      <c r="Q79" s="337" t="n">
        <f aca="false">IF(Q77&gt;0.1,Q8/Q77," ")</f>
        <v>3.43018336068397</v>
      </c>
      <c r="R79" s="337" t="n">
        <f aca="false">IF(R77&gt;0.1,R8/R77," ")</f>
        <v>3.7694395908406</v>
      </c>
      <c r="S79" s="337" t="n">
        <f aca="false">IF(S77&gt;0.1,S8/S77," ")</f>
        <v>4.86188570686353</v>
      </c>
      <c r="T79" s="337" t="n">
        <f aca="false">IF(T77&gt;0.1,T8/T77," ")</f>
        <v>5.3946232302117</v>
      </c>
      <c r="U79" s="338" t="n">
        <f aca="false">IF(U77&gt;0.1,U8/U77," ")</f>
        <v>6.73683060603887</v>
      </c>
      <c r="V79" s="315"/>
      <c r="W79" s="315"/>
      <c r="X79" s="315"/>
      <c r="Y79" s="315"/>
      <c r="Z79" s="315"/>
    </row>
    <row r="80" customFormat="false" ht="12.75" hidden="false" customHeight="false" outlineLevel="0" collapsed="false">
      <c r="A80" s="339"/>
      <c r="B80" s="340"/>
      <c r="C80" s="341"/>
      <c r="D80" s="341"/>
      <c r="E80" s="341"/>
      <c r="F80" s="341"/>
      <c r="G80" s="341"/>
      <c r="H80" s="341"/>
      <c r="I80" s="341"/>
      <c r="J80" s="341"/>
      <c r="K80" s="341"/>
      <c r="L80" s="341"/>
      <c r="M80" s="341"/>
      <c r="N80" s="341"/>
      <c r="O80" s="341"/>
      <c r="P80" s="341"/>
      <c r="Q80" s="341"/>
      <c r="R80" s="341"/>
      <c r="S80" s="341"/>
      <c r="T80" s="341"/>
      <c r="U80" s="341"/>
      <c r="V80" s="315"/>
      <c r="W80" s="315"/>
      <c r="X80" s="315"/>
      <c r="Y80" s="315"/>
      <c r="Z80" s="315"/>
    </row>
    <row r="81" customFormat="false" ht="12.75" hidden="false" customHeight="false" outlineLevel="0" collapsed="false">
      <c r="A81" s="339"/>
      <c r="B81" s="342"/>
      <c r="C81" s="342"/>
      <c r="D81" s="342"/>
      <c r="E81" s="342"/>
      <c r="F81" s="342"/>
      <c r="G81" s="342"/>
      <c r="H81" s="342"/>
      <c r="I81" s="342"/>
      <c r="J81" s="342"/>
      <c r="K81" s="342"/>
      <c r="L81" s="342"/>
      <c r="M81" s="342"/>
      <c r="N81" s="342"/>
      <c r="O81" s="342"/>
      <c r="P81" s="342"/>
      <c r="Q81" s="342"/>
      <c r="R81" s="342"/>
      <c r="S81" s="342"/>
      <c r="T81" s="342"/>
      <c r="U81" s="342"/>
      <c r="V81" s="315"/>
      <c r="W81" s="315"/>
      <c r="X81" s="315"/>
      <c r="Y81" s="315"/>
      <c r="Z81" s="315"/>
    </row>
    <row r="82" customFormat="false" ht="12.75" hidden="false" customHeight="false" outlineLevel="0" collapsed="false">
      <c r="A82" s="339"/>
      <c r="B82" s="343" t="s">
        <v>45</v>
      </c>
      <c r="C82" s="343"/>
      <c r="D82" s="343"/>
      <c r="E82" s="343"/>
      <c r="F82" s="343"/>
      <c r="G82" s="343"/>
      <c r="H82" s="342"/>
      <c r="I82" s="342"/>
      <c r="J82" s="342"/>
      <c r="K82" s="342"/>
      <c r="L82" s="342"/>
      <c r="M82" s="342"/>
      <c r="N82" s="342"/>
      <c r="O82" s="342"/>
      <c r="P82" s="342"/>
      <c r="Q82" s="342"/>
      <c r="R82" s="342"/>
      <c r="S82" s="342"/>
      <c r="T82" s="342"/>
      <c r="U82" s="342"/>
      <c r="V82" s="315"/>
      <c r="W82" s="315"/>
      <c r="X82" s="315"/>
      <c r="Y82" s="315"/>
      <c r="Z82" s="315"/>
    </row>
    <row r="83" customFormat="false" ht="12.75" hidden="false" customHeight="false" outlineLevel="0" collapsed="false">
      <c r="A83" s="339"/>
      <c r="B83" s="344" t="s">
        <v>171</v>
      </c>
      <c r="C83" s="345"/>
      <c r="D83" s="346"/>
      <c r="E83" s="344" t="s">
        <v>172</v>
      </c>
      <c r="F83" s="345"/>
      <c r="G83" s="346"/>
      <c r="H83" s="342"/>
      <c r="I83" s="342"/>
      <c r="J83" s="342"/>
      <c r="K83" s="342"/>
      <c r="L83" s="342"/>
      <c r="M83" s="342"/>
      <c r="N83" s="342"/>
      <c r="O83" s="342"/>
      <c r="P83" s="342"/>
      <c r="Q83" s="342"/>
      <c r="R83" s="342"/>
      <c r="S83" s="342"/>
      <c r="T83" s="342"/>
      <c r="U83" s="342"/>
      <c r="V83" s="315"/>
      <c r="W83" s="315"/>
      <c r="X83" s="315"/>
      <c r="Y83" s="315"/>
      <c r="Z83" s="315"/>
    </row>
    <row r="84" customFormat="false" ht="12.75" hidden="false" customHeight="false" outlineLevel="0" collapsed="false">
      <c r="A84" s="339"/>
      <c r="B84" s="347" t="s">
        <v>173</v>
      </c>
      <c r="C84" s="53"/>
      <c r="D84" s="348" t="e">
        <f aca="false">MIN(B79:D79)</f>
        <v>#VALUE!</v>
      </c>
      <c r="E84" s="347" t="s">
        <v>173</v>
      </c>
      <c r="F84" s="53"/>
      <c r="G84" s="348" t="n">
        <f aca="false">MIN(E79:U79)</f>
        <v>2.22719710850389</v>
      </c>
      <c r="H84" s="342"/>
      <c r="I84" s="342"/>
      <c r="J84" s="342"/>
      <c r="K84" s="342"/>
      <c r="L84" s="342"/>
      <c r="M84" s="342"/>
      <c r="N84" s="342"/>
      <c r="O84" s="342"/>
      <c r="P84" s="342"/>
      <c r="Q84" s="342"/>
      <c r="R84" s="342"/>
      <c r="S84" s="342"/>
      <c r="T84" s="342"/>
      <c r="U84" s="342"/>
      <c r="V84" s="315"/>
      <c r="W84" s="315"/>
      <c r="X84" s="315"/>
      <c r="Y84" s="315"/>
      <c r="Z84" s="315"/>
    </row>
    <row r="85" customFormat="false" ht="12.75" hidden="false" customHeight="false" outlineLevel="0" collapsed="false">
      <c r="A85" s="339"/>
      <c r="B85" s="349" t="s">
        <v>174</v>
      </c>
      <c r="C85" s="350"/>
      <c r="D85" s="351" t="e">
        <f aca="false">AVERAGE(B79:D79)</f>
        <v>#VALUE!</v>
      </c>
      <c r="E85" s="349" t="s">
        <v>174</v>
      </c>
      <c r="F85" s="350"/>
      <c r="G85" s="351" t="n">
        <f aca="false">AVERAGE(E79:U79)</f>
        <v>3.20635745479295</v>
      </c>
      <c r="H85" s="342"/>
      <c r="I85" s="342"/>
      <c r="J85" s="342"/>
      <c r="K85" s="342"/>
      <c r="L85" s="342"/>
      <c r="M85" s="342"/>
      <c r="N85" s="342"/>
      <c r="O85" s="342"/>
      <c r="P85" s="342"/>
      <c r="Q85" s="342"/>
      <c r="R85" s="342"/>
      <c r="S85" s="342"/>
      <c r="T85" s="342"/>
      <c r="U85" s="342"/>
      <c r="V85" s="315"/>
      <c r="W85" s="315"/>
      <c r="X85" s="315"/>
      <c r="Y85" s="315"/>
      <c r="Z85" s="315"/>
    </row>
    <row r="86" customFormat="false" ht="12.75" hidden="false" customHeight="false" outlineLevel="0" collapsed="false">
      <c r="A86" s="339"/>
      <c r="F86" s="342"/>
      <c r="G86" s="342"/>
      <c r="H86" s="342"/>
      <c r="I86" s="342"/>
      <c r="J86" s="342"/>
      <c r="K86" s="342"/>
      <c r="L86" s="342"/>
      <c r="M86" s="342"/>
      <c r="N86" s="342"/>
      <c r="O86" s="342"/>
      <c r="P86" s="342"/>
      <c r="Q86" s="342"/>
      <c r="R86" s="342"/>
      <c r="S86" s="342"/>
      <c r="T86" s="342"/>
      <c r="U86" s="342"/>
      <c r="V86" s="315"/>
      <c r="W86" s="315"/>
      <c r="X86" s="315"/>
      <c r="Y86" s="315"/>
      <c r="Z86" s="315"/>
    </row>
    <row r="87" customFormat="false" ht="12.75" hidden="false" customHeight="false" outlineLevel="0" collapsed="false">
      <c r="A87" s="339"/>
      <c r="F87" s="342"/>
      <c r="G87" s="342"/>
      <c r="H87" s="342"/>
      <c r="I87" s="342"/>
      <c r="J87" s="342"/>
      <c r="K87" s="342"/>
      <c r="L87" s="342"/>
      <c r="M87" s="342"/>
      <c r="N87" s="342"/>
      <c r="O87" s="342"/>
      <c r="P87" s="342"/>
      <c r="Q87" s="342"/>
      <c r="R87" s="342"/>
      <c r="S87" s="342"/>
      <c r="T87" s="342"/>
      <c r="U87" s="342"/>
      <c r="V87" s="315"/>
      <c r="W87" s="315"/>
      <c r="X87" s="315"/>
      <c r="Y87" s="315"/>
      <c r="Z87" s="315"/>
    </row>
    <row r="88" customFormat="false" ht="12.75" hidden="false" customHeight="false" outlineLevel="0" collapsed="false">
      <c r="A88" s="339"/>
      <c r="F88" s="342"/>
      <c r="G88" s="342"/>
      <c r="H88" s="342"/>
      <c r="I88" s="342"/>
      <c r="J88" s="342"/>
      <c r="K88" s="342"/>
      <c r="L88" s="342"/>
      <c r="M88" s="342"/>
      <c r="N88" s="342"/>
      <c r="O88" s="342"/>
      <c r="P88" s="342"/>
      <c r="Q88" s="342"/>
      <c r="R88" s="342"/>
      <c r="S88" s="342"/>
      <c r="T88" s="342"/>
      <c r="U88" s="342"/>
      <c r="V88" s="315"/>
      <c r="W88" s="315"/>
      <c r="X88" s="315"/>
      <c r="Y88" s="315"/>
      <c r="Z88" s="315"/>
    </row>
    <row r="89" customFormat="false" ht="12.75" hidden="false" customHeight="false" outlineLevel="0" collapsed="false">
      <c r="A89" s="339"/>
      <c r="B89" s="305"/>
      <c r="C89" s="33"/>
      <c r="D89" s="33"/>
      <c r="E89" s="73"/>
      <c r="F89" s="342"/>
      <c r="G89" s="342"/>
      <c r="H89" s="342"/>
      <c r="I89" s="342"/>
      <c r="J89" s="342"/>
      <c r="K89" s="342"/>
      <c r="L89" s="342"/>
      <c r="M89" s="342"/>
      <c r="N89" s="342"/>
      <c r="O89" s="342"/>
      <c r="P89" s="342"/>
      <c r="Q89" s="342"/>
      <c r="R89" s="342"/>
      <c r="S89" s="342"/>
      <c r="T89" s="342"/>
      <c r="U89" s="342"/>
      <c r="V89" s="315"/>
      <c r="W89" s="315"/>
      <c r="X89" s="315"/>
      <c r="Y89" s="315"/>
      <c r="Z89" s="315"/>
    </row>
    <row r="90" customFormat="false" ht="12.75" hidden="false" customHeight="false" outlineLevel="0" collapsed="false">
      <c r="A90" s="339"/>
      <c r="B90" s="305"/>
      <c r="C90" s="33"/>
      <c r="D90" s="33"/>
      <c r="E90" s="73"/>
      <c r="F90" s="342"/>
      <c r="G90" s="342"/>
      <c r="H90" s="342"/>
      <c r="I90" s="342"/>
      <c r="J90" s="342"/>
      <c r="K90" s="342"/>
      <c r="L90" s="342"/>
      <c r="M90" s="342"/>
      <c r="N90" s="342"/>
      <c r="O90" s="342"/>
      <c r="P90" s="342"/>
      <c r="Q90" s="342"/>
      <c r="R90" s="342"/>
      <c r="S90" s="342"/>
      <c r="T90" s="342"/>
      <c r="U90" s="342"/>
      <c r="V90" s="315"/>
      <c r="W90" s="315"/>
      <c r="X90" s="315"/>
      <c r="Y90" s="315"/>
      <c r="Z90" s="315"/>
    </row>
    <row r="91" customFormat="false" ht="12.75" hidden="false" customHeight="false" outlineLevel="0" collapsed="false">
      <c r="A91" s="339" t="s">
        <v>175</v>
      </c>
      <c r="B91" s="352" t="n">
        <f aca="false">SUM(B13,B20,B27,B33,B40,B47,B53,B60,B67)</f>
        <v>80195.0636550308</v>
      </c>
      <c r="C91" s="352" t="n">
        <f aca="false">SUM(C13,C20,C27,C33,C40,C47,C53,C60,C67)</f>
        <v>78991.765229295</v>
      </c>
      <c r="D91" s="352" t="n">
        <f aca="false">SUM(D13,D20,D27,D33,D40,D47,D53,D60,D67)</f>
        <v>77294.4721081451</v>
      </c>
      <c r="E91" s="352" t="n">
        <f aca="false">SUM(E13,E20,E27,E33,E40,E47,E53,E60,E67)</f>
        <v>75962.1026694045</v>
      </c>
      <c r="F91" s="352" t="n">
        <f aca="false">SUM(F13,F20,F27,F33,F40,F47,F53,F60,F67)</f>
        <v>73604.8572210815</v>
      </c>
      <c r="G91" s="352" t="n">
        <f aca="false">SUM(G13,G20,G27,G33,G40,G47,G53,G60,G67)</f>
        <v>70810.911430527</v>
      </c>
      <c r="H91" s="352" t="n">
        <f aca="false">SUM(H13,H20,H27,H33,H40,H47,H53,H60,H67)</f>
        <v>67670.8925393566</v>
      </c>
      <c r="I91" s="352" t="n">
        <f aca="false">SUM(I13,I20,I27,I33,I40,I47,I53,I60,I67)</f>
        <v>64385.8562628337</v>
      </c>
      <c r="J91" s="352" t="n">
        <f aca="false">SUM(J13,J20,J27,J33,J40,J47,J53,J60,J67)</f>
        <v>60305.328678987</v>
      </c>
      <c r="K91" s="352" t="n">
        <f aca="false">SUM(K13,K20,K27,K33,K40,K47,K53,K60,K67)</f>
        <v>55783.8001368925</v>
      </c>
      <c r="L91" s="352" t="n">
        <f aca="false">SUM(L13,L20,L27,L33,L40,L47,L53,L60,L67)</f>
        <v>51026.1190965092</v>
      </c>
      <c r="M91" s="352" t="n">
        <f aca="false">SUM(M13,M20,M27,M33,M40,M47,M53,M60,M67)</f>
        <v>45838.6639288159</v>
      </c>
      <c r="N91" s="352" t="n">
        <f aca="false">SUM(N13,N20,N27,N33,N40,N47,N53,N60,N67)</f>
        <v>40393.401779603</v>
      </c>
      <c r="O91" s="352" t="n">
        <f aca="false">SUM(O13,O20,O27,O33,O40,O47,O53,O60,O67)</f>
        <v>35077.0431211499</v>
      </c>
      <c r="P91" s="352" t="n">
        <f aca="false">SUM(P13,P20,P27,P33,P40,P47,P53,P60,P67)</f>
        <v>29693.6837782341</v>
      </c>
      <c r="Q91" s="352" t="n">
        <f aca="false">SUM(Q13,Q20,Q27,Q33,Q40,Q47,Q53,Q60,Q67)</f>
        <v>24114.4202600958</v>
      </c>
      <c r="R91" s="352" t="n">
        <f aca="false">SUM(R13,R20,R27,R33,R40,R47,R53,R60,R67)</f>
        <v>18196.5119780972</v>
      </c>
      <c r="S91" s="352" t="n">
        <f aca="false">SUM(S13,S20,S27,S33,S40,S47,S53,S60,S67)</f>
        <v>12616.5201916496</v>
      </c>
      <c r="T91" s="352" t="n">
        <f aca="false">SUM(T13,T20,T27,T33,T40,T47,T53,T60,T67)</f>
        <v>7831.79739904175</v>
      </c>
      <c r="U91" s="352" t="n">
        <f aca="false">SUM(U13,U20,U27,U33,U40,U47,U53,U60,U67)</f>
        <v>3058.72689938398</v>
      </c>
      <c r="V91" s="315"/>
      <c r="W91" s="315"/>
      <c r="X91" s="315"/>
      <c r="Y91" s="315"/>
      <c r="Z91" s="315"/>
    </row>
    <row r="92" customFormat="false" ht="12.75" hidden="false" customHeight="false" outlineLevel="0" collapsed="false">
      <c r="A92" s="339"/>
      <c r="B92" s="305"/>
      <c r="C92" s="33"/>
      <c r="D92" s="33"/>
      <c r="E92" s="73"/>
      <c r="F92" s="342"/>
      <c r="G92" s="342"/>
      <c r="H92" s="342"/>
      <c r="I92" s="342"/>
      <c r="J92" s="342"/>
      <c r="K92" s="342"/>
      <c r="L92" s="342"/>
      <c r="M92" s="342"/>
      <c r="N92" s="342"/>
      <c r="O92" s="342"/>
      <c r="P92" s="342"/>
      <c r="Q92" s="342"/>
      <c r="R92" s="342"/>
      <c r="S92" s="342"/>
      <c r="T92" s="342"/>
      <c r="U92" s="342"/>
      <c r="V92" s="315"/>
      <c r="W92" s="315"/>
      <c r="X92" s="315"/>
      <c r="Y92" s="315"/>
      <c r="Z92" s="315"/>
    </row>
    <row r="93" customFormat="false" ht="12.75" hidden="false" customHeight="false" outlineLevel="0" collapsed="false">
      <c r="A93" s="339"/>
      <c r="B93" s="305"/>
      <c r="C93" s="33"/>
      <c r="D93" s="33"/>
      <c r="E93" s="73"/>
      <c r="F93" s="342"/>
      <c r="G93" s="342"/>
      <c r="H93" s="342"/>
      <c r="I93" s="342"/>
      <c r="J93" s="342"/>
      <c r="K93" s="342"/>
      <c r="L93" s="342"/>
      <c r="M93" s="342"/>
      <c r="N93" s="342"/>
      <c r="O93" s="342"/>
      <c r="P93" s="342"/>
      <c r="Q93" s="342"/>
      <c r="R93" s="342"/>
      <c r="S93" s="342"/>
      <c r="T93" s="342"/>
      <c r="U93" s="342"/>
      <c r="V93" s="315"/>
      <c r="W93" s="315"/>
      <c r="X93" s="315"/>
      <c r="Y93" s="315"/>
      <c r="Z93" s="315"/>
    </row>
    <row r="94" customFormat="false" ht="12.75" hidden="false" customHeight="false" outlineLevel="0" collapsed="false">
      <c r="B94" s="353" t="s">
        <v>16</v>
      </c>
      <c r="C94" s="353"/>
      <c r="D94" s="353"/>
      <c r="E94" s="353"/>
      <c r="F94" s="315"/>
      <c r="G94" s="353" t="s">
        <v>17</v>
      </c>
      <c r="H94" s="353"/>
      <c r="I94" s="353"/>
      <c r="J94" s="353"/>
      <c r="K94" s="315"/>
      <c r="L94" s="353" t="s">
        <v>18</v>
      </c>
      <c r="M94" s="353"/>
      <c r="N94" s="353"/>
      <c r="O94" s="353"/>
      <c r="P94" s="228"/>
      <c r="Q94" s="228"/>
      <c r="R94" s="228"/>
      <c r="S94" s="315"/>
      <c r="T94" s="315"/>
      <c r="U94" s="315"/>
      <c r="V94" s="315"/>
      <c r="W94" s="315"/>
      <c r="X94" s="315"/>
      <c r="Y94" s="315"/>
      <c r="Z94" s="315"/>
    </row>
    <row r="95" customFormat="false" ht="12.75" hidden="false" customHeight="false" outlineLevel="0" collapsed="false">
      <c r="B95" s="354" t="s">
        <v>176</v>
      </c>
      <c r="C95" s="355"/>
      <c r="D95" s="355"/>
      <c r="E95" s="356" t="n">
        <f aca="false">'Summary Output'!B25</f>
        <v>0.068</v>
      </c>
      <c r="F95" s="339"/>
      <c r="G95" s="354" t="s">
        <v>176</v>
      </c>
      <c r="H95" s="355"/>
      <c r="I95" s="355"/>
      <c r="J95" s="356" t="n">
        <f aca="false">'Summary Output'!C25</f>
        <v>0.065</v>
      </c>
      <c r="K95" s="339"/>
      <c r="L95" s="354" t="s">
        <v>176</v>
      </c>
      <c r="M95" s="355"/>
      <c r="N95" s="355"/>
      <c r="O95" s="356" t="n">
        <f aca="false">'Summary Output'!D25</f>
        <v>0.062</v>
      </c>
      <c r="P95" s="228"/>
      <c r="Q95" s="228"/>
      <c r="R95" s="228"/>
      <c r="S95" s="315"/>
      <c r="T95" s="315"/>
      <c r="U95" s="315"/>
      <c r="V95" s="315"/>
      <c r="W95" s="315"/>
      <c r="X95" s="315"/>
      <c r="Y95" s="315"/>
      <c r="Z95" s="315"/>
    </row>
    <row r="96" customFormat="false" ht="12.75" hidden="false" customHeight="false" outlineLevel="0" collapsed="false">
      <c r="B96" s="357" t="s">
        <v>27</v>
      </c>
      <c r="C96" s="33"/>
      <c r="D96" s="33"/>
      <c r="E96" s="358" t="n">
        <f aca="false">'Summary Output'!B26</f>
        <v>0.0225</v>
      </c>
      <c r="G96" s="357" t="s">
        <v>27</v>
      </c>
      <c r="H96" s="33"/>
      <c r="I96" s="33"/>
      <c r="J96" s="358" t="n">
        <f aca="false">'Summary Output'!C26</f>
        <v>0.045</v>
      </c>
      <c r="L96" s="357" t="s">
        <v>27</v>
      </c>
      <c r="M96" s="33"/>
      <c r="N96" s="33"/>
      <c r="O96" s="358" t="n">
        <f aca="false">'Summary Output'!D26</f>
        <v>0.05</v>
      </c>
    </row>
    <row r="97" customFormat="false" ht="12.75" hidden="false" customHeight="false" outlineLevel="0" collapsed="false">
      <c r="A97" s="107"/>
      <c r="B97" s="359" t="s">
        <v>177</v>
      </c>
      <c r="C97" s="174"/>
      <c r="D97" s="174"/>
      <c r="E97" s="360" t="n">
        <f aca="false">E96+E95</f>
        <v>0.0905</v>
      </c>
      <c r="G97" s="359" t="s">
        <v>177</v>
      </c>
      <c r="H97" s="174"/>
      <c r="I97" s="174"/>
      <c r="J97" s="360" t="n">
        <f aca="false">J96+J95</f>
        <v>0.11</v>
      </c>
      <c r="L97" s="359" t="s">
        <v>177</v>
      </c>
      <c r="M97" s="174"/>
      <c r="N97" s="174"/>
      <c r="O97" s="360" t="n">
        <f aca="false">O96+O95</f>
        <v>0.112</v>
      </c>
    </row>
    <row r="98" customFormat="false" ht="12.75" hidden="false" customHeight="false" outlineLevel="0" collapsed="false">
      <c r="B98" s="361" t="s">
        <v>178</v>
      </c>
      <c r="C98" s="355"/>
      <c r="D98" s="355"/>
      <c r="E98" s="362" t="n">
        <f aca="false">('Summary Output'!B22-'Summary Output'!$B$19)/365.25</f>
        <v>2.99520876112252</v>
      </c>
      <c r="G98" s="361" t="s">
        <v>178</v>
      </c>
      <c r="H98" s="355"/>
      <c r="I98" s="355"/>
      <c r="J98" s="362" t="n">
        <f aca="false">('Summary Output'!C22-'Summary Output'!$B$19)/365.25</f>
        <v>9.9958932238193</v>
      </c>
      <c r="L98" s="361" t="s">
        <v>178</v>
      </c>
      <c r="M98" s="355"/>
      <c r="N98" s="355"/>
      <c r="O98" s="362" t="n">
        <f aca="false">('Summary Output'!D22-'Summary Output'!$B$19)/365.25</f>
        <v>19.9972621492129</v>
      </c>
    </row>
    <row r="99" customFormat="false" ht="12.75" hidden="false" customHeight="false" outlineLevel="0" collapsed="false">
      <c r="B99" s="363" t="s">
        <v>179</v>
      </c>
      <c r="C99" s="33"/>
      <c r="D99" s="33"/>
      <c r="E99" s="364" t="n">
        <f aca="false">B109</f>
        <v>1.75621492128679</v>
      </c>
      <c r="G99" s="363" t="s">
        <v>179</v>
      </c>
      <c r="H99" s="33"/>
      <c r="I99" s="33"/>
      <c r="J99" s="364" t="n">
        <f aca="false">B110</f>
        <v>7.15483367556468</v>
      </c>
      <c r="L99" s="363" t="s">
        <v>179</v>
      </c>
      <c r="M99" s="33"/>
      <c r="N99" s="33"/>
      <c r="O99" s="364" t="n">
        <f aca="false">B111</f>
        <v>15.0306091718001</v>
      </c>
    </row>
    <row r="100" customFormat="false" ht="12.75" hidden="false" customHeight="false" outlineLevel="0" collapsed="false">
      <c r="B100" s="359" t="s">
        <v>180</v>
      </c>
      <c r="C100" s="174"/>
      <c r="D100" s="174"/>
      <c r="E100" s="365" t="n">
        <f aca="false">B14</f>
        <v>50000</v>
      </c>
      <c r="G100" s="359" t="s">
        <v>180</v>
      </c>
      <c r="H100" s="174"/>
      <c r="I100" s="174"/>
      <c r="J100" s="365" t="n">
        <f aca="false">B34</f>
        <v>210000</v>
      </c>
      <c r="L100" s="359" t="s">
        <v>180</v>
      </c>
      <c r="M100" s="174"/>
      <c r="N100" s="174"/>
      <c r="O100" s="365" t="n">
        <f aca="false">B54</f>
        <v>475000</v>
      </c>
    </row>
    <row r="101" customFormat="false" ht="12.75" hidden="false" customHeight="false" outlineLevel="0" collapsed="false">
      <c r="B101" s="107"/>
    </row>
    <row r="102" customFormat="false" ht="12.75" hidden="false" customHeight="false" outlineLevel="0" collapsed="false">
      <c r="B102" s="107"/>
    </row>
    <row r="103" customFormat="false" ht="13.5" hidden="false" customHeight="false" outlineLevel="0" collapsed="false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</row>
    <row r="105" customFormat="false" ht="12.75" hidden="false" customHeight="false" outlineLevel="0" collapsed="false">
      <c r="A105" s="316" t="s">
        <v>181</v>
      </c>
      <c r="B105" s="366" t="n">
        <f aca="false">(B16-$B$11)/365.25</f>
        <v>0.492813141683778</v>
      </c>
      <c r="C105" s="366" t="n">
        <f aca="false">(C16-$B$11)/365.25</f>
        <v>1.492128678987</v>
      </c>
      <c r="D105" s="366" t="n">
        <f aca="false">(D16-$B$11)/365.25</f>
        <v>2.49144421629021</v>
      </c>
      <c r="E105" s="366" t="n">
        <f aca="false">(E16-$B$11)/365.25</f>
        <v>3.49349760438056</v>
      </c>
      <c r="F105" s="366" t="n">
        <f aca="false">(F16-$B$11)/365.25</f>
        <v>4.49281314168378</v>
      </c>
      <c r="G105" s="366" t="n">
        <f aca="false">(G16-$B$11)/365.25</f>
        <v>5.492128678987</v>
      </c>
      <c r="H105" s="366" t="n">
        <f aca="false">(H16-$B$11)/365.25</f>
        <v>6.49144421629021</v>
      </c>
      <c r="I105" s="366" t="n">
        <f aca="false">(I16-$B$11)/365.25</f>
        <v>7.49349760438056</v>
      </c>
      <c r="J105" s="366" t="n">
        <f aca="false">(J16-$B$11)/365.25</f>
        <v>8.49281314168378</v>
      </c>
      <c r="K105" s="366" t="n">
        <f aca="false">(K16-$B$11)/365.25</f>
        <v>9.492128678987</v>
      </c>
      <c r="L105" s="366" t="n">
        <f aca="false">(L16-$B$11)/365.25</f>
        <v>10.4914442162902</v>
      </c>
      <c r="M105" s="366" t="n">
        <f aca="false">(M16-$B$11)/365.25</f>
        <v>11.4934976043806</v>
      </c>
      <c r="N105" s="366" t="n">
        <f aca="false">(N16-$B$11)/365.25</f>
        <v>12.4928131416838</v>
      </c>
      <c r="O105" s="366" t="n">
        <f aca="false">(O16-$B$11)/365.25</f>
        <v>13.492128678987</v>
      </c>
      <c r="P105" s="366" t="n">
        <f aca="false">(P16-$B$11)/365.25</f>
        <v>14.4914442162902</v>
      </c>
      <c r="Q105" s="366" t="n">
        <f aca="false">(Q16-$B$11)/365.25</f>
        <v>15.4934976043806</v>
      </c>
      <c r="R105" s="366" t="n">
        <f aca="false">(R16-$B$11)/365.25</f>
        <v>16.4928131416838</v>
      </c>
      <c r="S105" s="366" t="n">
        <f aca="false">(S16-$B$11)/365.25</f>
        <v>17.492128678987</v>
      </c>
      <c r="T105" s="366" t="n">
        <f aca="false">(T16-$B$11)/365.25</f>
        <v>18.4914442162902</v>
      </c>
      <c r="U105" s="366" t="n">
        <f aca="false">(U16-$B$11)/365.25</f>
        <v>19.4934976043806</v>
      </c>
      <c r="V105" s="367"/>
      <c r="W105" s="367"/>
      <c r="X105" s="367"/>
      <c r="Y105" s="367"/>
      <c r="Z105" s="367"/>
      <c r="AA105" s="367"/>
      <c r="AB105" s="367"/>
      <c r="AC105" s="367"/>
      <c r="AD105" s="367"/>
    </row>
    <row r="106" customFormat="false" ht="12.75" hidden="false" customHeight="false" outlineLevel="0" collapsed="false">
      <c r="B106" s="366" t="n">
        <f aca="false">(B23-$B$11)/365.25</f>
        <v>0.996577686516085</v>
      </c>
      <c r="C106" s="366" t="n">
        <f aca="false">(C23-$B$11)/365.25</f>
        <v>1.9958932238193</v>
      </c>
      <c r="D106" s="366" t="n">
        <f aca="false">(D23-$B$11)/365.25</f>
        <v>2.99520876112252</v>
      </c>
      <c r="E106" s="366" t="n">
        <f aca="false">(E23-$B$11)/365.25</f>
        <v>3.99726214921287</v>
      </c>
      <c r="F106" s="366" t="n">
        <f aca="false">(F23-$B$11)/365.25</f>
        <v>4.99657768651609</v>
      </c>
      <c r="G106" s="366" t="n">
        <f aca="false">(G23-$B$11)/365.25</f>
        <v>5.9958932238193</v>
      </c>
      <c r="H106" s="366" t="n">
        <f aca="false">(H23-$B$11)/365.25</f>
        <v>6.99520876112252</v>
      </c>
      <c r="I106" s="366" t="n">
        <f aca="false">(I23-$B$11)/365.25</f>
        <v>7.99726214921287</v>
      </c>
      <c r="J106" s="366" t="n">
        <f aca="false">(J23-$B$11)/365.25</f>
        <v>8.99657768651609</v>
      </c>
      <c r="K106" s="366" t="n">
        <f aca="false">(K23-$B$11)/365.25</f>
        <v>9.9958932238193</v>
      </c>
      <c r="L106" s="366" t="n">
        <f aca="false">(L23-$B$11)/365.25</f>
        <v>10.9952087611225</v>
      </c>
      <c r="M106" s="366" t="n">
        <f aca="false">(M23-$B$11)/365.25</f>
        <v>11.9972621492129</v>
      </c>
      <c r="N106" s="366" t="n">
        <f aca="false">(N23-$B$11)/365.25</f>
        <v>12.9965776865161</v>
      </c>
      <c r="O106" s="366" t="n">
        <f aca="false">(O23-$B$11)/365.25</f>
        <v>13.9958932238193</v>
      </c>
      <c r="P106" s="366" t="n">
        <f aca="false">(P23-$B$11)/365.25</f>
        <v>14.9952087611225</v>
      </c>
      <c r="Q106" s="366" t="n">
        <f aca="false">(Q23-$B$11)/365.25</f>
        <v>15.9972621492129</v>
      </c>
      <c r="R106" s="366" t="n">
        <f aca="false">(R23-$B$11)/365.25</f>
        <v>16.9965776865161</v>
      </c>
      <c r="S106" s="366" t="n">
        <f aca="false">(S23-$B$11)/365.25</f>
        <v>17.9958932238193</v>
      </c>
      <c r="T106" s="366" t="n">
        <f aca="false">(T23-$B$11)/365.25</f>
        <v>18.9952087611225</v>
      </c>
      <c r="U106" s="366" t="n">
        <f aca="false">(U23-$B$11)/365.25</f>
        <v>19.9972621492129</v>
      </c>
      <c r="V106" s="366"/>
      <c r="W106" s="366"/>
      <c r="X106" s="366"/>
      <c r="Y106" s="366"/>
      <c r="Z106" s="366"/>
      <c r="AA106" s="366"/>
      <c r="AB106" s="107"/>
      <c r="AC106" s="107"/>
    </row>
    <row r="107" customFormat="false" ht="12.75" hidden="false" customHeight="false" outlineLevel="0" collapsed="false">
      <c r="B107" s="366"/>
      <c r="C107" s="366"/>
      <c r="D107" s="366"/>
      <c r="E107" s="366"/>
      <c r="F107" s="366"/>
      <c r="G107" s="366"/>
      <c r="H107" s="366"/>
      <c r="I107" s="366"/>
      <c r="J107" s="366"/>
      <c r="K107" s="366"/>
      <c r="L107" s="366"/>
      <c r="M107" s="366"/>
      <c r="N107" s="366"/>
      <c r="O107" s="366"/>
      <c r="P107" s="366"/>
      <c r="Q107" s="366"/>
      <c r="R107" s="366"/>
      <c r="S107" s="366"/>
      <c r="T107" s="366"/>
      <c r="U107" s="366"/>
      <c r="V107" s="366"/>
      <c r="W107" s="366"/>
      <c r="X107" s="366"/>
      <c r="Y107" s="366"/>
      <c r="Z107" s="366"/>
      <c r="AA107" s="366"/>
      <c r="AB107" s="107"/>
      <c r="AC107" s="107"/>
    </row>
    <row r="108" customFormat="false" ht="12.75" hidden="false" customHeight="false" outlineLevel="0" collapsed="false">
      <c r="A108" s="316" t="s">
        <v>182</v>
      </c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</row>
    <row r="109" customFormat="false" ht="12.75" hidden="false" customHeight="false" outlineLevel="0" collapsed="false">
      <c r="A109" s="1" t="s">
        <v>16</v>
      </c>
      <c r="B109" s="368" t="n">
        <f aca="false">(SUMPRODUCT($B$105:$U$105,B19:U19)+SUMPRODUCT($B$106:$U$106,B26:U26))/E100</f>
        <v>1.75621492128679</v>
      </c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</row>
    <row r="110" customFormat="false" ht="12.75" hidden="false" customHeight="false" outlineLevel="0" collapsed="false">
      <c r="A110" s="1" t="s">
        <v>17</v>
      </c>
      <c r="B110" s="368" t="n">
        <f aca="false">(SUMPRODUCT($B$105:$U$105,B39:U39)+SUMPRODUCT($B$106:$U$106,B46:U46))/J100</f>
        <v>7.15483367556468</v>
      </c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</row>
    <row r="111" customFormat="false" ht="12.75" hidden="false" customHeight="false" outlineLevel="0" collapsed="false">
      <c r="A111" s="1" t="s">
        <v>18</v>
      </c>
      <c r="B111" s="368" t="n">
        <f aca="false">(SUMPRODUCT($B$105:$U$105,B59:U59)+SUMPRODUCT($B$106:$U$106,B66:U66))/O100</f>
        <v>15.0306091718001</v>
      </c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</row>
    <row r="112" customFormat="false" ht="13.5" hidden="false" customHeight="false" outlineLevel="0" collapsed="false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</row>
    <row r="113" customFormat="false" ht="12.75" hidden="false" customHeight="false" outlineLevel="0" collapsed="false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</row>
  </sheetData>
  <mergeCells count="4">
    <mergeCell ref="B82:G82"/>
    <mergeCell ref="B94:E94"/>
    <mergeCell ref="G94:J94"/>
    <mergeCell ref="L94:O94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1" manualBreakCount="1">
    <brk id="89" man="true" max="16383" min="0"/>
  </rowBreaks>
  <colBreaks count="1" manualBreakCount="1">
    <brk id="11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39.56"/>
    <col collapsed="false" customWidth="true" hidden="false" outlineLevel="0" max="2" min="2" style="1" width="11.99"/>
    <col collapsed="false" customWidth="true" hidden="false" outlineLevel="0" max="5" min="3" style="1" width="11.13"/>
    <col collapsed="false" customWidth="true" hidden="false" outlineLevel="0" max="7" min="6" style="1" width="11.99"/>
    <col collapsed="false" customWidth="true" hidden="false" outlineLevel="0" max="8" min="8" style="1" width="12.7"/>
    <col collapsed="false" customWidth="true" hidden="false" outlineLevel="0" max="9" min="9" style="1" width="12.56"/>
    <col collapsed="false" customWidth="true" hidden="false" outlineLevel="0" max="10" min="10" style="1" width="12.7"/>
    <col collapsed="false" customWidth="true" hidden="false" outlineLevel="0" max="13" min="11" style="1" width="11.28"/>
    <col collapsed="false" customWidth="true" hidden="false" outlineLevel="0" max="14" min="14" style="1" width="11.85"/>
    <col collapsed="false" customWidth="true" hidden="false" outlineLevel="0" max="15" min="15" style="1" width="11.13"/>
    <col collapsed="false" customWidth="true" hidden="false" outlineLevel="0" max="16" min="16" style="1" width="11.85"/>
    <col collapsed="false" customWidth="true" hidden="false" outlineLevel="0" max="17" min="17" style="1" width="11.13"/>
    <col collapsed="false" customWidth="true" hidden="false" outlineLevel="0" max="18" min="18" style="1" width="11.56"/>
    <col collapsed="false" customWidth="true" hidden="false" outlineLevel="0" max="19" min="19" style="1" width="11.28"/>
    <col collapsed="false" customWidth="true" hidden="false" outlineLevel="0" max="21" min="20" style="1" width="11.56"/>
    <col collapsed="false" customWidth="true" hidden="false" outlineLevel="0" max="22" min="22" style="1" width="12.56"/>
    <col collapsed="false" customWidth="true" hidden="false" outlineLevel="0" max="23" min="23" style="131" width="12.7"/>
    <col collapsed="false" customWidth="true" hidden="false" outlineLevel="0" max="24" min="24" style="131" width="12.28"/>
    <col collapsed="false" customWidth="true" hidden="false" outlineLevel="0" max="25" min="25" style="131" width="13.85"/>
    <col collapsed="false" customWidth="true" hidden="false" outlineLevel="0" max="27" min="26" style="1" width="9.85"/>
    <col collapsed="false" customWidth="false" hidden="false" outlineLevel="0" max="28" min="28" style="1" width="9.14"/>
    <col collapsed="false" customWidth="true" hidden="false" outlineLevel="0" max="29" min="29" style="1" width="9.41"/>
    <col collapsed="false" customWidth="true" hidden="false" outlineLevel="0" max="30" min="30" style="1" width="9.85"/>
    <col collapsed="false" customWidth="false" hidden="false" outlineLevel="0" max="31" min="31" style="1" width="9.14"/>
    <col collapsed="false" customWidth="true" hidden="false" outlineLevel="0" max="32" min="32" style="1" width="9.41"/>
    <col collapsed="false" customWidth="true" hidden="false" outlineLevel="0" max="34" min="33" style="1" width="9.85"/>
    <col collapsed="false" customWidth="false" hidden="false" outlineLevel="0" max="36" min="35" style="1" width="9.14"/>
    <col collapsed="false" customWidth="true" hidden="false" outlineLevel="0" max="38" min="37" style="1" width="9.85"/>
    <col collapsed="false" customWidth="false" hidden="false" outlineLevel="0" max="80" min="39" style="1" width="9.14"/>
    <col collapsed="false" customWidth="true" hidden="false" outlineLevel="0" max="82" min="81" style="1" width="9.85"/>
    <col collapsed="false" customWidth="false" hidden="false" outlineLevel="0" max="257" min="83" style="1" width="9.14"/>
  </cols>
  <sheetData>
    <row r="2" customFormat="false" ht="18.75" hidden="false" customHeight="false" outlineLevel="0" collapsed="false">
      <c r="A2" s="210" t="s">
        <v>183</v>
      </c>
      <c r="B2" s="210"/>
    </row>
    <row r="5" customFormat="false" ht="18.75" hidden="false" customHeight="false" outlineLevel="0" collapsed="false">
      <c r="A5" s="369" t="s">
        <v>184</v>
      </c>
      <c r="B5" s="369"/>
    </row>
    <row r="6" customFormat="false" ht="12.75" hidden="false" customHeight="false" outlineLevel="0" collapsed="false">
      <c r="W6" s="370"/>
      <c r="X6" s="370"/>
    </row>
    <row r="7" customFormat="false" ht="13.5" hidden="false" customHeight="false" outlineLevel="1" collapsed="false">
      <c r="A7" s="214" t="s">
        <v>119</v>
      </c>
      <c r="B7" s="312" t="s">
        <v>185</v>
      </c>
      <c r="C7" s="215" t="n">
        <v>2001</v>
      </c>
      <c r="D7" s="215" t="n">
        <f aca="false">C7+1</f>
        <v>2002</v>
      </c>
      <c r="E7" s="215" t="n">
        <f aca="false">D7+1</f>
        <v>2003</v>
      </c>
      <c r="F7" s="215" t="n">
        <f aca="false">E7+1</f>
        <v>2004</v>
      </c>
      <c r="G7" s="215" t="n">
        <f aca="false">F7+1</f>
        <v>2005</v>
      </c>
      <c r="H7" s="215" t="n">
        <f aca="false">G7+1</f>
        <v>2006</v>
      </c>
      <c r="I7" s="215" t="n">
        <f aca="false">H7+1</f>
        <v>2007</v>
      </c>
      <c r="J7" s="215" t="n">
        <f aca="false">I7+1</f>
        <v>2008</v>
      </c>
      <c r="K7" s="215" t="n">
        <f aca="false">J7+1</f>
        <v>2009</v>
      </c>
      <c r="L7" s="215" t="n">
        <f aca="false">K7+1</f>
        <v>2010</v>
      </c>
      <c r="M7" s="215" t="n">
        <f aca="false">L7+1</f>
        <v>2011</v>
      </c>
      <c r="N7" s="215" t="n">
        <f aca="false">M7+1</f>
        <v>2012</v>
      </c>
      <c r="O7" s="215" t="n">
        <f aca="false">N7+1</f>
        <v>2013</v>
      </c>
      <c r="P7" s="215" t="n">
        <f aca="false">O7+1</f>
        <v>2014</v>
      </c>
      <c r="Q7" s="215" t="n">
        <f aca="false">P7+1</f>
        <v>2015</v>
      </c>
      <c r="R7" s="215" t="n">
        <f aca="false">Q7+1</f>
        <v>2016</v>
      </c>
      <c r="S7" s="215" t="n">
        <f aca="false">R7+1</f>
        <v>2017</v>
      </c>
      <c r="T7" s="215" t="n">
        <f aca="false">S7+1</f>
        <v>2018</v>
      </c>
      <c r="U7" s="215" t="n">
        <f aca="false">T7+1</f>
        <v>2019</v>
      </c>
      <c r="V7" s="215" t="n">
        <f aca="false">U7+1</f>
        <v>2020</v>
      </c>
      <c r="W7" s="371" t="s">
        <v>19</v>
      </c>
      <c r="X7" s="372" t="s">
        <v>161</v>
      </c>
      <c r="Y7" s="372"/>
    </row>
    <row r="8" customFormat="false" ht="12.75" hidden="false" customHeight="false" outlineLevel="1" collapsed="false">
      <c r="A8" s="373"/>
      <c r="B8" s="374" t="n">
        <f aca="false">'Summary Output'!B32</f>
        <v>36892</v>
      </c>
      <c r="C8" s="374" t="n">
        <v>37256</v>
      </c>
      <c r="D8" s="374" t="n">
        <v>37621</v>
      </c>
      <c r="E8" s="374" t="n">
        <v>37986</v>
      </c>
      <c r="F8" s="374" t="n">
        <v>38352</v>
      </c>
      <c r="G8" s="374" t="n">
        <v>38717</v>
      </c>
      <c r="H8" s="374" t="n">
        <v>39082</v>
      </c>
      <c r="I8" s="374" t="n">
        <v>39447</v>
      </c>
      <c r="J8" s="374" t="n">
        <v>39813</v>
      </c>
      <c r="K8" s="374" t="n">
        <v>40178</v>
      </c>
      <c r="L8" s="374" t="n">
        <v>40543</v>
      </c>
      <c r="M8" s="374" t="n">
        <v>40908</v>
      </c>
      <c r="N8" s="374" t="n">
        <v>41274</v>
      </c>
      <c r="O8" s="374" t="n">
        <v>41639</v>
      </c>
      <c r="P8" s="374" t="n">
        <v>42004</v>
      </c>
      <c r="Q8" s="374" t="n">
        <v>42369</v>
      </c>
      <c r="R8" s="374" t="n">
        <v>42735</v>
      </c>
      <c r="S8" s="374" t="n">
        <v>43100</v>
      </c>
      <c r="T8" s="374" t="n">
        <v>43465</v>
      </c>
      <c r="U8" s="374" t="n">
        <v>43830</v>
      </c>
      <c r="V8" s="374" t="n">
        <v>44196</v>
      </c>
      <c r="W8" s="375"/>
      <c r="X8" s="372"/>
      <c r="Y8" s="376"/>
    </row>
    <row r="9" customFormat="false" ht="12.75" hidden="false" customHeight="false" outlineLevel="1" collapsed="false">
      <c r="A9" s="219"/>
      <c r="B9" s="219"/>
      <c r="C9" s="216"/>
      <c r="D9" s="216"/>
      <c r="E9" s="216"/>
      <c r="F9" s="216"/>
      <c r="G9" s="377"/>
      <c r="H9" s="377"/>
      <c r="I9" s="378"/>
      <c r="J9" s="378"/>
      <c r="K9" s="377"/>
      <c r="L9" s="377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375"/>
      <c r="X9" s="372"/>
      <c r="Y9" s="376"/>
    </row>
    <row r="10" customFormat="false" ht="12.75" hidden="false" customHeight="false" outlineLevel="0" collapsed="false">
      <c r="A10" s="379" t="s">
        <v>159</v>
      </c>
      <c r="B10" s="26" t="n">
        <v>0</v>
      </c>
      <c r="C10" s="26" t="e">
        <f aca="false">IS!B33-IS!B13</f>
        <v>#VALUE!</v>
      </c>
      <c r="D10" s="26" t="e">
        <f aca="false">IS!C33-IS!C13</f>
        <v>#VALUE!</v>
      </c>
      <c r="E10" s="26" t="e">
        <f aca="false">IS!D33-IS!D13</f>
        <v>#VALUE!</v>
      </c>
      <c r="F10" s="26" t="n">
        <f aca="false">IS!E33</f>
        <v>208938.043807967</v>
      </c>
      <c r="G10" s="26" t="n">
        <f aca="false">IS!F33</f>
        <v>219875.441542811</v>
      </c>
      <c r="H10" s="26" t="n">
        <f aca="false">IS!G33</f>
        <v>223054.461129475</v>
      </c>
      <c r="I10" s="26" t="n">
        <f aca="false">IS!H33</f>
        <v>226335.840764583</v>
      </c>
      <c r="J10" s="26" t="n">
        <f aca="false">IS!I33</f>
        <v>229727.586325624</v>
      </c>
      <c r="K10" s="26" t="n">
        <f aca="false">IS!J33</f>
        <v>233294.508253625</v>
      </c>
      <c r="L10" s="26" t="n">
        <f aca="false">IS!K33</f>
        <v>236013.122164922</v>
      </c>
      <c r="M10" s="26" t="n">
        <f aca="false">IS!L33</f>
        <v>240433.332116597</v>
      </c>
      <c r="N10" s="26" t="n">
        <f aca="false">IS!M33</f>
        <v>245117.257577604</v>
      </c>
      <c r="O10" s="26" t="n">
        <f aca="false">IS!N33</f>
        <v>249370.941038235</v>
      </c>
      <c r="P10" s="26" t="n">
        <f aca="false">IS!O33</f>
        <v>253791.032787681</v>
      </c>
      <c r="Q10" s="26" t="n">
        <f aca="false">IS!P33</f>
        <v>257789.17525697</v>
      </c>
      <c r="R10" s="26" t="n">
        <f aca="false">IS!Q33</f>
        <v>261943.963724459</v>
      </c>
      <c r="S10" s="26" t="n">
        <f aca="false">IS!R33</f>
        <v>265543.871286866</v>
      </c>
      <c r="T10" s="26" t="n">
        <f aca="false">IS!S33</f>
        <v>269185.693158552</v>
      </c>
      <c r="U10" s="26" t="n">
        <f aca="false">IS!T33</f>
        <v>272869.739274732</v>
      </c>
      <c r="V10" s="26" t="n">
        <f aca="false">IS!U33</f>
        <v>276605.688020762</v>
      </c>
      <c r="W10" s="380" t="e">
        <f aca="false">SUM(C10:V10)</f>
        <v>#VALUE!</v>
      </c>
      <c r="X10" s="381" t="e">
        <f aca="false">SUM(Caledonia!W55,'New Albany'!W55,Wheatland!W55,Wilton!W55,Brownsville!W55,Gleason!W55)</f>
        <v>#VALUE!</v>
      </c>
      <c r="Y10" s="382" t="e">
        <f aca="false">W10-X10</f>
        <v>#VALUE!</v>
      </c>
    </row>
    <row r="11" customFormat="false" ht="12.75" hidden="false" customHeight="false" outlineLevel="0" collapsed="false"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376"/>
      <c r="Y11" s="376"/>
    </row>
    <row r="12" customFormat="false" ht="12" hidden="false" customHeight="true" outlineLevel="0" collapsed="false">
      <c r="A12" s="383" t="s">
        <v>186</v>
      </c>
      <c r="B12" s="26" t="n">
        <v>0</v>
      </c>
      <c r="C12" s="384" t="n">
        <f aca="false">IS!B28</f>
        <v>2138.76</v>
      </c>
      <c r="D12" s="384" t="n">
        <f aca="false">IS!C28</f>
        <v>2485.407</v>
      </c>
      <c r="E12" s="384" t="n">
        <f aca="false">IS!D28</f>
        <v>2675.493</v>
      </c>
      <c r="F12" s="384" t="n">
        <f aca="false">IS!E28</f>
        <v>2752.735</v>
      </c>
      <c r="G12" s="384" t="n">
        <f aca="false">IS!F28</f>
        <v>2800.401</v>
      </c>
      <c r="H12" s="384" t="n">
        <f aca="false">IS!G28</f>
        <v>3000.837</v>
      </c>
      <c r="I12" s="384" t="n">
        <f aca="false">IS!H28</f>
        <v>3133.239</v>
      </c>
      <c r="J12" s="384" t="n">
        <f aca="false">IS!I28</f>
        <v>3204.112</v>
      </c>
      <c r="K12" s="384" t="n">
        <f aca="false">IS!J28</f>
        <v>3150.18</v>
      </c>
      <c r="L12" s="384" t="n">
        <f aca="false">IS!K28</f>
        <v>3985.138</v>
      </c>
      <c r="M12" s="384" t="n">
        <f aca="false">IS!L28</f>
        <v>3774.313</v>
      </c>
      <c r="N12" s="384" t="n">
        <f aca="false">IS!M28</f>
        <v>3371.88</v>
      </c>
      <c r="O12" s="384" t="n">
        <f aca="false">IS!N28</f>
        <v>3464.7</v>
      </c>
      <c r="P12" s="384" t="n">
        <f aca="false">IS!O28</f>
        <v>3464.7</v>
      </c>
      <c r="Q12" s="384" t="n">
        <f aca="false">IS!P28</f>
        <v>3953.49830117962</v>
      </c>
      <c r="R12" s="384" t="n">
        <f aca="false">IS!Q28</f>
        <v>3397.53231220322</v>
      </c>
      <c r="S12" s="384" t="n">
        <f aca="false">IS!R28</f>
        <v>3421.13495844728</v>
      </c>
      <c r="T12" s="384" t="n">
        <f aca="false">IS!S28</f>
        <v>3445.20965761623</v>
      </c>
      <c r="U12" s="384" t="n">
        <f aca="false">IS!T28</f>
        <v>3469.76585076855</v>
      </c>
      <c r="V12" s="384" t="n">
        <f aca="false">IS!U28</f>
        <v>3485.5551622966</v>
      </c>
      <c r="W12" s="380" t="n">
        <f aca="false">SUM(C12:V12)</f>
        <v>64574.5912425115</v>
      </c>
      <c r="X12" s="381" t="n">
        <f aca="false">SUM(IS!B28:U28)</f>
        <v>64574.5912425115</v>
      </c>
      <c r="Y12" s="382" t="n">
        <f aca="false">W12-X12</f>
        <v>0</v>
      </c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1"/>
      <c r="EL12" s="131"/>
      <c r="EM12" s="131"/>
      <c r="EN12" s="131"/>
      <c r="EO12" s="131"/>
      <c r="EP12" s="131"/>
      <c r="EQ12" s="131"/>
      <c r="ER12" s="131"/>
      <c r="ES12" s="131"/>
      <c r="ET12" s="131"/>
      <c r="EU12" s="131"/>
      <c r="EV12" s="131"/>
      <c r="EW12" s="131"/>
      <c r="EX12" s="131"/>
      <c r="EY12" s="131"/>
      <c r="EZ12" s="131"/>
      <c r="FA12" s="131"/>
      <c r="FB12" s="131"/>
      <c r="FC12" s="131"/>
      <c r="FD12" s="131"/>
      <c r="FE12" s="131"/>
      <c r="FF12" s="131"/>
      <c r="FG12" s="131"/>
      <c r="FH12" s="131"/>
      <c r="FI12" s="131"/>
      <c r="FJ12" s="131"/>
      <c r="FK12" s="131"/>
      <c r="FL12" s="131"/>
      <c r="FM12" s="131"/>
      <c r="FN12" s="131"/>
      <c r="FO12" s="131"/>
      <c r="FP12" s="131"/>
      <c r="FQ12" s="131"/>
      <c r="FR12" s="131"/>
      <c r="FS12" s="131"/>
      <c r="FT12" s="131"/>
      <c r="FU12" s="131"/>
      <c r="FV12" s="131"/>
      <c r="FW12" s="131"/>
      <c r="FX12" s="131"/>
      <c r="FY12" s="131"/>
      <c r="FZ12" s="131"/>
      <c r="GA12" s="131"/>
      <c r="GB12" s="131"/>
      <c r="GC12" s="131"/>
      <c r="GD12" s="131"/>
      <c r="GE12" s="131"/>
      <c r="GF12" s="131"/>
      <c r="GG12" s="131"/>
      <c r="GH12" s="131"/>
      <c r="GI12" s="131"/>
      <c r="GJ12" s="131"/>
      <c r="GK12" s="131"/>
      <c r="GL12" s="131"/>
      <c r="GM12" s="131"/>
      <c r="GN12" s="131"/>
      <c r="GO12" s="131"/>
      <c r="GP12" s="131"/>
      <c r="GQ12" s="131"/>
      <c r="GR12" s="131"/>
      <c r="GS12" s="131"/>
      <c r="GT12" s="131"/>
      <c r="GU12" s="131"/>
      <c r="GV12" s="131"/>
      <c r="GW12" s="131"/>
      <c r="GX12" s="131"/>
      <c r="GY12" s="131"/>
      <c r="GZ12" s="131"/>
      <c r="HA12" s="131"/>
      <c r="HB12" s="131"/>
      <c r="HC12" s="131"/>
      <c r="HD12" s="131"/>
      <c r="HE12" s="131"/>
      <c r="HF12" s="131"/>
      <c r="HG12" s="131"/>
      <c r="HH12" s="131"/>
      <c r="HI12" s="131"/>
      <c r="HJ12" s="131"/>
      <c r="HK12" s="131"/>
      <c r="HL12" s="131"/>
      <c r="HM12" s="131"/>
      <c r="HN12" s="131"/>
      <c r="HO12" s="131"/>
      <c r="HP12" s="131"/>
      <c r="HQ12" s="131"/>
      <c r="HR12" s="131"/>
      <c r="HS12" s="131"/>
      <c r="HT12" s="131"/>
      <c r="HU12" s="131"/>
      <c r="HV12" s="131"/>
      <c r="HW12" s="131"/>
      <c r="HX12" s="131"/>
      <c r="HY12" s="131"/>
      <c r="HZ12" s="131"/>
      <c r="IA12" s="131"/>
      <c r="IB12" s="131"/>
      <c r="IC12" s="131"/>
      <c r="ID12" s="131"/>
      <c r="IE12" s="131"/>
      <c r="IF12" s="131"/>
      <c r="IG12" s="131"/>
      <c r="IH12" s="131"/>
      <c r="II12" s="131"/>
      <c r="IJ12" s="131"/>
      <c r="IK12" s="131"/>
      <c r="IL12" s="131"/>
      <c r="IM12" s="131"/>
      <c r="IN12" s="131"/>
      <c r="IO12" s="131"/>
      <c r="IP12" s="131"/>
      <c r="IQ12" s="131"/>
      <c r="IR12" s="131"/>
      <c r="IS12" s="131"/>
      <c r="IT12" s="131"/>
      <c r="IU12" s="131"/>
      <c r="IV12" s="131"/>
      <c r="IW12" s="131"/>
    </row>
    <row r="13" customFormat="false" ht="12.75" hidden="false" customHeight="false" outlineLevel="0" collapsed="false">
      <c r="A13" s="383" t="s">
        <v>187</v>
      </c>
      <c r="B13" s="26" t="n">
        <v>0</v>
      </c>
      <c r="C13" s="384" t="n">
        <f aca="false">SUM(Brownsville!B57,Caledonia!B57,'New Albany'!B57,Gleason!B57,Wheatland!B57,Wilton!B57)</f>
        <v>-1959.1981014</v>
      </c>
      <c r="D13" s="384" t="n">
        <f aca="false">-C12</f>
        <v>-2138.76</v>
      </c>
      <c r="E13" s="384" t="n">
        <f aca="false">-D12</f>
        <v>-2485.407</v>
      </c>
      <c r="F13" s="384" t="n">
        <f aca="false">-E12</f>
        <v>-2675.493</v>
      </c>
      <c r="G13" s="384" t="n">
        <f aca="false">-F12</f>
        <v>-2752.735</v>
      </c>
      <c r="H13" s="384" t="n">
        <f aca="false">-G12</f>
        <v>-2800.401</v>
      </c>
      <c r="I13" s="384" t="n">
        <f aca="false">-H12</f>
        <v>-3000.837</v>
      </c>
      <c r="J13" s="384" t="n">
        <f aca="false">-I12</f>
        <v>-3133.239</v>
      </c>
      <c r="K13" s="384" t="n">
        <f aca="false">-J12</f>
        <v>-3204.112</v>
      </c>
      <c r="L13" s="384" t="n">
        <f aca="false">-K12</f>
        <v>-3150.18</v>
      </c>
      <c r="M13" s="384" t="n">
        <f aca="false">-L12</f>
        <v>-3985.138</v>
      </c>
      <c r="N13" s="384" t="n">
        <f aca="false">-M12</f>
        <v>-3774.313</v>
      </c>
      <c r="O13" s="384" t="n">
        <f aca="false">-N12</f>
        <v>-3371.88</v>
      </c>
      <c r="P13" s="384" t="n">
        <f aca="false">-O12</f>
        <v>-3464.7</v>
      </c>
      <c r="Q13" s="384" t="n">
        <f aca="false">-P12</f>
        <v>-3464.7</v>
      </c>
      <c r="R13" s="384" t="n">
        <f aca="false">-Q12</f>
        <v>-3953.49830117962</v>
      </c>
      <c r="S13" s="384" t="n">
        <f aca="false">-R12</f>
        <v>-3397.53231220322</v>
      </c>
      <c r="T13" s="384" t="n">
        <f aca="false">-S12</f>
        <v>-3421.13495844728</v>
      </c>
      <c r="U13" s="384" t="n">
        <f aca="false">-T12</f>
        <v>-3445.20965761623</v>
      </c>
      <c r="V13" s="384" t="n">
        <f aca="false">-U12</f>
        <v>-3469.76585076855</v>
      </c>
      <c r="W13" s="380" t="n">
        <f aca="false">SUM(C13:V13)</f>
        <v>-63048.2341816149</v>
      </c>
      <c r="X13" s="381" t="n">
        <f aca="false">SUM(Caledonia!W57,'New Albany'!W57,Wheatland!W57,Wilton!W57,Brownsville!W57,Gleason!W57)</f>
        <v>-63048.2341816149</v>
      </c>
      <c r="Y13" s="382" t="n">
        <f aca="false">W13-X13</f>
        <v>0</v>
      </c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</row>
    <row r="14" customFormat="false" ht="12.75" hidden="false" customHeight="false" outlineLevel="0" collapsed="false">
      <c r="A14" s="383" t="s">
        <v>188</v>
      </c>
      <c r="B14" s="26" t="n">
        <v>0</v>
      </c>
      <c r="C14" s="26" t="n">
        <f aca="false">-Debt!B75</f>
        <v>-15500</v>
      </c>
      <c r="D14" s="26" t="n">
        <f aca="false">-Debt!C75</f>
        <v>-16625</v>
      </c>
      <c r="E14" s="26" t="n">
        <f aca="false">-Debt!D75</f>
        <v>-17875</v>
      </c>
      <c r="F14" s="26" t="n">
        <f aca="false">-Debt!E75</f>
        <v>-17850</v>
      </c>
      <c r="G14" s="26" t="n">
        <f aca="false">-Debt!F75</f>
        <v>-24570</v>
      </c>
      <c r="H14" s="26" t="n">
        <f aca="false">-Debt!G75</f>
        <v>-27930</v>
      </c>
      <c r="I14" s="26" t="n">
        <f aca="false">-Debt!H75</f>
        <v>-30450</v>
      </c>
      <c r="J14" s="26" t="n">
        <f aca="false">-Debt!I75</f>
        <v>-34650</v>
      </c>
      <c r="K14" s="26" t="n">
        <f aca="false">-Debt!J75</f>
        <v>-38010</v>
      </c>
      <c r="L14" s="26" t="n">
        <f aca="false">-Debt!K75</f>
        <v>-43665</v>
      </c>
      <c r="M14" s="26" t="n">
        <f aca="false">-Debt!L75</f>
        <v>-47500</v>
      </c>
      <c r="N14" s="26" t="n">
        <f aca="false">-Debt!M75</f>
        <v>-47500</v>
      </c>
      <c r="O14" s="26" t="n">
        <f aca="false">-Debt!N75</f>
        <v>-47500</v>
      </c>
      <c r="P14" s="26" t="n">
        <f aca="false">-Debt!O75</f>
        <v>-47500</v>
      </c>
      <c r="Q14" s="26" t="n">
        <f aca="false">-Debt!P75</f>
        <v>-49875</v>
      </c>
      <c r="R14" s="26" t="n">
        <f aca="false">-Debt!Q75</f>
        <v>-52250</v>
      </c>
      <c r="S14" s="26" t="n">
        <f aca="false">-Debt!R75</f>
        <v>-52250</v>
      </c>
      <c r="T14" s="26" t="n">
        <f aca="false">-Debt!S75</f>
        <v>-42750</v>
      </c>
      <c r="U14" s="26" t="n">
        <f aca="false">-Debt!T75</f>
        <v>-42750</v>
      </c>
      <c r="V14" s="26" t="n">
        <f aca="false">-Debt!U75</f>
        <v>-38000</v>
      </c>
      <c r="W14" s="380" t="n">
        <f aca="false">SUM(C14:V14)</f>
        <v>-735000</v>
      </c>
      <c r="X14" s="381" t="n">
        <f aca="false">SUM(Debt!B75:U75)</f>
        <v>735000</v>
      </c>
      <c r="Y14" s="382" t="n">
        <f aca="false">W14+X14</f>
        <v>0</v>
      </c>
    </row>
    <row r="15" customFormat="false" ht="12.75" hidden="false" customHeight="false" outlineLevel="0" collapsed="false">
      <c r="A15" s="383" t="s">
        <v>189</v>
      </c>
      <c r="B15" s="385" t="n">
        <v>0</v>
      </c>
      <c r="C15" s="385" t="n">
        <f aca="false">-Debt!B76</f>
        <v>-80195.0636550308</v>
      </c>
      <c r="D15" s="385" t="n">
        <f aca="false">-Debt!C76</f>
        <v>-78991.765229295</v>
      </c>
      <c r="E15" s="385" t="n">
        <f aca="false">-Debt!D76</f>
        <v>-77294.4721081451</v>
      </c>
      <c r="F15" s="385" t="n">
        <f aca="false">-Debt!E76</f>
        <v>-75962.1026694045</v>
      </c>
      <c r="G15" s="385" t="n">
        <f aca="false">-Debt!F76</f>
        <v>-73604.8572210815</v>
      </c>
      <c r="H15" s="385" t="n">
        <f aca="false">-Debt!G76</f>
        <v>-70810.911430527</v>
      </c>
      <c r="I15" s="385" t="n">
        <f aca="false">-Debt!H76</f>
        <v>-67670.8925393566</v>
      </c>
      <c r="J15" s="385" t="n">
        <f aca="false">-Debt!I76</f>
        <v>-64385.8562628337</v>
      </c>
      <c r="K15" s="385" t="n">
        <f aca="false">-Debt!J76</f>
        <v>-60305.328678987</v>
      </c>
      <c r="L15" s="385" t="n">
        <f aca="false">-Debt!K76</f>
        <v>-55783.8001368925</v>
      </c>
      <c r="M15" s="385" t="n">
        <f aca="false">-Debt!L76</f>
        <v>-51026.1190965092</v>
      </c>
      <c r="N15" s="385" t="n">
        <f aca="false">-Debt!M76</f>
        <v>-45838.6639288159</v>
      </c>
      <c r="O15" s="385" t="n">
        <f aca="false">-Debt!N76</f>
        <v>-40393.401779603</v>
      </c>
      <c r="P15" s="385" t="n">
        <f aca="false">-Debt!O76</f>
        <v>-35077.0431211499</v>
      </c>
      <c r="Q15" s="385" t="n">
        <f aca="false">-Debt!P76</f>
        <v>-29693.6837782341</v>
      </c>
      <c r="R15" s="385" t="n">
        <f aca="false">-Debt!Q76</f>
        <v>-24114.4202600958</v>
      </c>
      <c r="S15" s="385" t="n">
        <f aca="false">-Debt!R76</f>
        <v>-18196.5119780972</v>
      </c>
      <c r="T15" s="385" t="n">
        <f aca="false">-Debt!S76</f>
        <v>-12616.5201916496</v>
      </c>
      <c r="U15" s="385" t="n">
        <f aca="false">-Debt!T76</f>
        <v>-7831.79739904175</v>
      </c>
      <c r="V15" s="385" t="n">
        <f aca="false">-Debt!U76</f>
        <v>-3058.72689938398</v>
      </c>
      <c r="W15" s="386" t="n">
        <f aca="false">SUM(C15:V15)</f>
        <v>-972851.938364134</v>
      </c>
      <c r="X15" s="381" t="n">
        <f aca="false">SUM(Debt!B76:U76)</f>
        <v>972851.938364134</v>
      </c>
      <c r="Y15" s="382" t="n">
        <f aca="false">W15+X15</f>
        <v>0</v>
      </c>
    </row>
    <row r="16" customFormat="false" ht="12.75" hidden="false" customHeight="false" outlineLevel="0" collapsed="false">
      <c r="A16" s="383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381"/>
      <c r="Y16" s="228"/>
    </row>
    <row r="17" customFormat="false" ht="12.75" hidden="false" customHeight="false" outlineLevel="0" collapsed="false">
      <c r="A17" s="379" t="s">
        <v>190</v>
      </c>
      <c r="B17" s="220" t="n">
        <f aca="false">SUM(B10:B15)</f>
        <v>0</v>
      </c>
      <c r="C17" s="220" t="e">
        <f aca="false">SUM(C10:C15)</f>
        <v>#VALUE!</v>
      </c>
      <c r="D17" s="220" t="e">
        <f aca="false">SUM(D10:D15)</f>
        <v>#VALUE!</v>
      </c>
      <c r="E17" s="220" t="e">
        <f aca="false">SUM(E10:E15)</f>
        <v>#VALUE!</v>
      </c>
      <c r="F17" s="220" t="n">
        <f aca="false">SUM(F10:F15)</f>
        <v>115203.183138563</v>
      </c>
      <c r="G17" s="220" t="n">
        <f aca="false">SUM(G10:G15)</f>
        <v>121748.250321729</v>
      </c>
      <c r="H17" s="220" t="n">
        <f aca="false">SUM(H10:H15)</f>
        <v>124513.985698948</v>
      </c>
      <c r="I17" s="220" t="n">
        <f aca="false">SUM(I10:I15)</f>
        <v>128347.350225226</v>
      </c>
      <c r="J17" s="220" t="n">
        <f aca="false">SUM(J10:J15)</f>
        <v>130762.603062791</v>
      </c>
      <c r="K17" s="220" t="n">
        <f aca="false">SUM(K10:K15)</f>
        <v>134925.247574638</v>
      </c>
      <c r="L17" s="220" t="n">
        <f aca="false">SUM(L10:L15)</f>
        <v>137399.28002803</v>
      </c>
      <c r="M17" s="220" t="n">
        <f aca="false">SUM(M10:M15)</f>
        <v>141696.388020088</v>
      </c>
      <c r="N17" s="220" t="n">
        <f aca="false">SUM(N10:N15)</f>
        <v>151376.160648788</v>
      </c>
      <c r="O17" s="220" t="n">
        <f aca="false">SUM(O10:O15)</f>
        <v>161570.359258632</v>
      </c>
      <c r="P17" s="220" t="n">
        <f aca="false">SUM(P10:P15)</f>
        <v>171213.989666531</v>
      </c>
      <c r="Q17" s="220" t="n">
        <f aca="false">SUM(Q10:Q15)</f>
        <v>178709.289779916</v>
      </c>
      <c r="R17" s="220" t="n">
        <f aca="false">SUM(R10:R15)</f>
        <v>185023.577475386</v>
      </c>
      <c r="S17" s="220" t="n">
        <f aca="false">SUM(S10:S15)</f>
        <v>195120.961955013</v>
      </c>
      <c r="T17" s="220" t="n">
        <f aca="false">SUM(T10:T15)</f>
        <v>213843.247666071</v>
      </c>
      <c r="U17" s="220" t="n">
        <f aca="false">SUM(U10:U15)</f>
        <v>222312.498068843</v>
      </c>
      <c r="V17" s="220" t="n">
        <f aca="false">SUM(V10:V15)</f>
        <v>235562.750432906</v>
      </c>
      <c r="W17" s="380" t="e">
        <f aca="false">SUM(C17:V17)</f>
        <v>#VALUE!</v>
      </c>
      <c r="X17" s="381" t="e">
        <f aca="false">SUM(Caledonia!W60,'New Albany'!W60,Wheatland!W60,Wilton!W60,Brownsville!W60,Gleason!W60)</f>
        <v>#VALUE!</v>
      </c>
      <c r="Y17" s="228"/>
    </row>
    <row r="18" customFormat="false" ht="12.75" hidden="false" customHeight="false" outlineLevel="0" collapsed="false">
      <c r="A18" s="379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376"/>
      <c r="Y18" s="228"/>
    </row>
    <row r="19" customFormat="false" ht="12.75" hidden="false" customHeight="false" outlineLevel="0" collapsed="false">
      <c r="A19" s="113" t="s">
        <v>191</v>
      </c>
      <c r="B19" s="26" t="n">
        <v>0</v>
      </c>
      <c r="C19" s="26" t="e">
        <f aca="false">-Tax!B8</f>
        <v>#VALUE!</v>
      </c>
      <c r="D19" s="26" t="e">
        <f aca="false">-Tax!C8</f>
        <v>#VALUE!</v>
      </c>
      <c r="E19" s="26" t="e">
        <f aca="false">-Tax!D8</f>
        <v>#VALUE!</v>
      </c>
      <c r="F19" s="26" t="e">
        <f aca="false">-Tax!E8</f>
        <v>#VALUE!</v>
      </c>
      <c r="G19" s="26" t="e">
        <f aca="false">-Tax!F8</f>
        <v>#VALUE!</v>
      </c>
      <c r="H19" s="26" t="e">
        <f aca="false">-Tax!G8</f>
        <v>#VALUE!</v>
      </c>
      <c r="I19" s="26" t="e">
        <f aca="false">-Tax!H8</f>
        <v>#VALUE!</v>
      </c>
      <c r="J19" s="26" t="e">
        <f aca="false">-Tax!I8</f>
        <v>#VALUE!</v>
      </c>
      <c r="K19" s="26" t="e">
        <f aca="false">-Tax!J8</f>
        <v>#VALUE!</v>
      </c>
      <c r="L19" s="26" t="e">
        <f aca="false">-Tax!K8</f>
        <v>#VALUE!</v>
      </c>
      <c r="M19" s="26" t="e">
        <f aca="false">-Tax!L8</f>
        <v>#VALUE!</v>
      </c>
      <c r="N19" s="26" t="e">
        <f aca="false">-Tax!M8</f>
        <v>#VALUE!</v>
      </c>
      <c r="O19" s="26" t="e">
        <f aca="false">-Tax!N8</f>
        <v>#VALUE!</v>
      </c>
      <c r="P19" s="26" t="e">
        <f aca="false">-Tax!O8</f>
        <v>#VALUE!</v>
      </c>
      <c r="Q19" s="26" t="e">
        <f aca="false">-Tax!P8</f>
        <v>#VALUE!</v>
      </c>
      <c r="R19" s="26" t="e">
        <f aca="false">-Tax!Q8</f>
        <v>#VALUE!</v>
      </c>
      <c r="S19" s="26" t="e">
        <f aca="false">-Tax!R8</f>
        <v>#VALUE!</v>
      </c>
      <c r="T19" s="26" t="e">
        <f aca="false">-Tax!S8</f>
        <v>#VALUE!</v>
      </c>
      <c r="U19" s="26" t="e">
        <f aca="false">-Tax!T8</f>
        <v>#VALUE!</v>
      </c>
      <c r="V19" s="26" t="e">
        <f aca="false">-Tax!U8</f>
        <v>#VALUE!</v>
      </c>
      <c r="W19" s="380" t="e">
        <f aca="false">SUM(C19:V19)</f>
        <v>#VALUE!</v>
      </c>
      <c r="X19" s="381" t="e">
        <f aca="false">SUM(Caledonia!W62,'New Albany'!W62,Wheatland!W62,Wilton!W62,Brownsville!W62,Gleason!W62)</f>
        <v>#VALUE!</v>
      </c>
      <c r="Y19" s="382" t="e">
        <f aca="false">W19-X19</f>
        <v>#VALUE!</v>
      </c>
    </row>
    <row r="20" customFormat="false" ht="12.75" hidden="false" customHeight="false" outlineLevel="0" collapsed="false">
      <c r="A20" s="113" t="s">
        <v>192</v>
      </c>
      <c r="B20" s="385" t="n">
        <v>0</v>
      </c>
      <c r="C20" s="385" t="e">
        <f aca="false">-Tax!B24</f>
        <v>#VALUE!</v>
      </c>
      <c r="D20" s="385" t="e">
        <f aca="false">-Tax!C24</f>
        <v>#VALUE!</v>
      </c>
      <c r="E20" s="385" t="e">
        <f aca="false">-Tax!D24</f>
        <v>#VALUE!</v>
      </c>
      <c r="F20" s="385" t="e">
        <f aca="false">-Tax!E24</f>
        <v>#VALUE!</v>
      </c>
      <c r="G20" s="385" t="e">
        <f aca="false">-Tax!F24</f>
        <v>#VALUE!</v>
      </c>
      <c r="H20" s="385" t="e">
        <f aca="false">-Tax!G24</f>
        <v>#VALUE!</v>
      </c>
      <c r="I20" s="385" t="e">
        <f aca="false">-Tax!H24</f>
        <v>#VALUE!</v>
      </c>
      <c r="J20" s="385" t="e">
        <f aca="false">-Tax!I24</f>
        <v>#VALUE!</v>
      </c>
      <c r="K20" s="385" t="e">
        <f aca="false">-Tax!J24</f>
        <v>#VALUE!</v>
      </c>
      <c r="L20" s="385" t="e">
        <f aca="false">-Tax!K24</f>
        <v>#VALUE!</v>
      </c>
      <c r="M20" s="385" t="e">
        <f aca="false">-Tax!L24</f>
        <v>#VALUE!</v>
      </c>
      <c r="N20" s="385" t="e">
        <f aca="false">-Tax!M24</f>
        <v>#VALUE!</v>
      </c>
      <c r="O20" s="385" t="e">
        <f aca="false">-Tax!N24</f>
        <v>#VALUE!</v>
      </c>
      <c r="P20" s="385" t="e">
        <f aca="false">-Tax!O24</f>
        <v>#VALUE!</v>
      </c>
      <c r="Q20" s="385" t="e">
        <f aca="false">-Tax!P24</f>
        <v>#VALUE!</v>
      </c>
      <c r="R20" s="385" t="e">
        <f aca="false">-Tax!Q24</f>
        <v>#VALUE!</v>
      </c>
      <c r="S20" s="385" t="e">
        <f aca="false">-Tax!R24</f>
        <v>#VALUE!</v>
      </c>
      <c r="T20" s="385" t="e">
        <f aca="false">-Tax!S24</f>
        <v>#VALUE!</v>
      </c>
      <c r="U20" s="385" t="e">
        <f aca="false">-Tax!T24</f>
        <v>#VALUE!</v>
      </c>
      <c r="V20" s="385" t="e">
        <f aca="false">-Tax!U24</f>
        <v>#VALUE!</v>
      </c>
      <c r="W20" s="386" t="e">
        <f aca="false">SUM(C20:V20)</f>
        <v>#VALUE!</v>
      </c>
      <c r="X20" s="381" t="e">
        <f aca="false">SUM(Caledonia!W63,'New Albany'!W63,Wheatland!W63,Wilton!W63,Brownsville!W63,Gleason!W63)</f>
        <v>#VALUE!</v>
      </c>
      <c r="Y20" s="382" t="e">
        <f aca="false">W20-X20</f>
        <v>#VALUE!</v>
      </c>
    </row>
    <row r="21" customFormat="false" ht="12.75" hidden="false" customHeight="false" outlineLevel="0" collapsed="false">
      <c r="A21" s="383"/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387"/>
      <c r="Y21" s="228"/>
    </row>
    <row r="22" customFormat="false" ht="12.75" hidden="false" customHeight="false" outlineLevel="0" collapsed="false">
      <c r="A22" s="379" t="s">
        <v>193</v>
      </c>
      <c r="B22" s="220" t="n">
        <f aca="false">SUM(B20,B19,B17)</f>
        <v>0</v>
      </c>
      <c r="C22" s="220" t="e">
        <f aca="false">SUM(C20,C19,C17)</f>
        <v>#VALUE!</v>
      </c>
      <c r="D22" s="220" t="e">
        <f aca="false">SUM(D20,D19,D17)</f>
        <v>#VALUE!</v>
      </c>
      <c r="E22" s="220" t="e">
        <f aca="false">SUM(E20,E19,E17)</f>
        <v>#VALUE!</v>
      </c>
      <c r="F22" s="220" t="e">
        <f aca="false">SUM(F20,F19,F17)</f>
        <v>#VALUE!</v>
      </c>
      <c r="G22" s="220" t="e">
        <f aca="false">SUM(G20,G19,G17)</f>
        <v>#VALUE!</v>
      </c>
      <c r="H22" s="220" t="e">
        <f aca="false">SUM(H20,H19,H17)</f>
        <v>#VALUE!</v>
      </c>
      <c r="I22" s="220" t="e">
        <f aca="false">SUM(I20,I19,I17)</f>
        <v>#VALUE!</v>
      </c>
      <c r="J22" s="220" t="e">
        <f aca="false">SUM(J20,J19,J17)</f>
        <v>#VALUE!</v>
      </c>
      <c r="K22" s="220" t="e">
        <f aca="false">SUM(K20,K19,K17)</f>
        <v>#VALUE!</v>
      </c>
      <c r="L22" s="220" t="e">
        <f aca="false">SUM(L20,L19,L17)</f>
        <v>#VALUE!</v>
      </c>
      <c r="M22" s="220" t="e">
        <f aca="false">SUM(M20,M19,M17)</f>
        <v>#VALUE!</v>
      </c>
      <c r="N22" s="220" t="e">
        <f aca="false">SUM(N20,N19,N17)</f>
        <v>#VALUE!</v>
      </c>
      <c r="O22" s="220" t="e">
        <f aca="false">SUM(O20,O19,O17)</f>
        <v>#VALUE!</v>
      </c>
      <c r="P22" s="220" t="e">
        <f aca="false">SUM(P20,P19,P17)</f>
        <v>#VALUE!</v>
      </c>
      <c r="Q22" s="220" t="e">
        <f aca="false">SUM(Q20,Q19,Q17)</f>
        <v>#VALUE!</v>
      </c>
      <c r="R22" s="220" t="e">
        <f aca="false">SUM(R20,R19,R17)</f>
        <v>#VALUE!</v>
      </c>
      <c r="S22" s="220" t="e">
        <f aca="false">SUM(S20,S19,S17)</f>
        <v>#VALUE!</v>
      </c>
      <c r="T22" s="220" t="e">
        <f aca="false">SUM(T20,T19,T17)</f>
        <v>#VALUE!</v>
      </c>
      <c r="U22" s="220" t="e">
        <f aca="false">SUM(U20,U19,U17)</f>
        <v>#VALUE!</v>
      </c>
      <c r="V22" s="220" t="e">
        <f aca="false">SUM(V20,V19,V17)</f>
        <v>#VALUE!</v>
      </c>
      <c r="W22" s="388" t="e">
        <f aca="false">SUM(W20,W19,W17)</f>
        <v>#VALUE!</v>
      </c>
      <c r="X22" s="381" t="e">
        <f aca="false">SUM(Caledonia!W65,'New Albany'!W65,Wheatland!W65,Wilton!W65,Brownsville!W65,Gleason!W65)</f>
        <v>#VALUE!</v>
      </c>
      <c r="Y22" s="382" t="e">
        <f aca="false">W22-X22</f>
        <v>#VALUE!</v>
      </c>
      <c r="AB22" s="316"/>
      <c r="AC22" s="316"/>
      <c r="AD22" s="316"/>
      <c r="AE22" s="316"/>
      <c r="AF22" s="316"/>
      <c r="AG22" s="316"/>
      <c r="AH22" s="316"/>
      <c r="AI22" s="316"/>
      <c r="AJ22" s="316"/>
      <c r="AK22" s="316"/>
      <c r="AL22" s="316"/>
      <c r="AM22" s="316"/>
      <c r="AN22" s="316"/>
      <c r="AO22" s="316"/>
      <c r="AP22" s="316"/>
      <c r="AQ22" s="316"/>
      <c r="AR22" s="316"/>
      <c r="AS22" s="316"/>
      <c r="AT22" s="316"/>
      <c r="AU22" s="316"/>
      <c r="AV22" s="316"/>
      <c r="AW22" s="316"/>
      <c r="AX22" s="316"/>
      <c r="AY22" s="316"/>
      <c r="AZ22" s="316"/>
      <c r="BA22" s="316"/>
      <c r="BB22" s="316"/>
      <c r="BC22" s="316"/>
      <c r="BD22" s="316"/>
      <c r="BE22" s="316"/>
      <c r="BF22" s="316"/>
      <c r="BG22" s="316"/>
      <c r="BH22" s="316"/>
      <c r="BI22" s="316"/>
      <c r="BJ22" s="316"/>
      <c r="BK22" s="316"/>
      <c r="BL22" s="316"/>
      <c r="BM22" s="316"/>
      <c r="BN22" s="316"/>
      <c r="BO22" s="316"/>
      <c r="BP22" s="316"/>
      <c r="BQ22" s="316"/>
      <c r="BR22" s="316"/>
      <c r="BS22" s="316"/>
      <c r="BT22" s="316"/>
      <c r="BU22" s="316"/>
      <c r="BV22" s="316"/>
      <c r="BW22" s="316"/>
      <c r="BX22" s="316"/>
      <c r="BY22" s="316"/>
      <c r="BZ22" s="316"/>
      <c r="CA22" s="316"/>
      <c r="CB22" s="316"/>
      <c r="CC22" s="316"/>
      <c r="CD22" s="316"/>
      <c r="CE22" s="316"/>
      <c r="CF22" s="316"/>
      <c r="CG22" s="316"/>
      <c r="CH22" s="316"/>
      <c r="CI22" s="316"/>
      <c r="CJ22" s="316"/>
      <c r="CK22" s="316"/>
      <c r="CL22" s="316"/>
      <c r="CM22" s="316"/>
      <c r="CN22" s="316"/>
      <c r="CO22" s="316"/>
      <c r="CP22" s="316"/>
      <c r="CQ22" s="316"/>
      <c r="CR22" s="316"/>
      <c r="CS22" s="316"/>
      <c r="CT22" s="316"/>
      <c r="CU22" s="316"/>
      <c r="CV22" s="316"/>
      <c r="CW22" s="316"/>
      <c r="CX22" s="316"/>
      <c r="CY22" s="316"/>
      <c r="CZ22" s="316"/>
      <c r="DA22" s="316"/>
      <c r="DB22" s="316"/>
      <c r="DC22" s="316"/>
      <c r="DD22" s="316"/>
      <c r="DE22" s="316"/>
      <c r="DF22" s="316"/>
      <c r="DG22" s="316"/>
      <c r="DH22" s="316"/>
      <c r="DI22" s="316"/>
      <c r="DJ22" s="316"/>
      <c r="DK22" s="316"/>
      <c r="DL22" s="316"/>
      <c r="DM22" s="316"/>
      <c r="DN22" s="316"/>
      <c r="DO22" s="316"/>
      <c r="DP22" s="316"/>
      <c r="DQ22" s="316"/>
      <c r="DR22" s="316"/>
      <c r="DS22" s="316"/>
      <c r="DT22" s="316"/>
      <c r="DU22" s="316"/>
      <c r="DV22" s="316"/>
      <c r="DW22" s="316"/>
      <c r="DX22" s="316"/>
      <c r="DY22" s="316"/>
      <c r="DZ22" s="316"/>
      <c r="EA22" s="316"/>
      <c r="EB22" s="316"/>
      <c r="EC22" s="316"/>
      <c r="ED22" s="316"/>
      <c r="EE22" s="316"/>
      <c r="EF22" s="316"/>
      <c r="EG22" s="316"/>
      <c r="EH22" s="316"/>
      <c r="EI22" s="316"/>
      <c r="EJ22" s="316"/>
      <c r="EK22" s="316"/>
      <c r="EL22" s="316"/>
      <c r="EM22" s="316"/>
      <c r="EN22" s="316"/>
      <c r="EO22" s="316"/>
      <c r="EP22" s="316"/>
      <c r="EQ22" s="316"/>
      <c r="ER22" s="316"/>
      <c r="ES22" s="316"/>
      <c r="ET22" s="316"/>
      <c r="EU22" s="316"/>
      <c r="EV22" s="316"/>
      <c r="EW22" s="316"/>
      <c r="EX22" s="316"/>
      <c r="EY22" s="316"/>
      <c r="EZ22" s="316"/>
      <c r="FA22" s="316"/>
      <c r="FB22" s="316"/>
      <c r="FC22" s="316"/>
      <c r="FD22" s="316"/>
      <c r="FE22" s="316"/>
      <c r="FF22" s="316"/>
      <c r="FG22" s="316"/>
      <c r="FH22" s="316"/>
      <c r="FI22" s="316"/>
      <c r="FJ22" s="316"/>
      <c r="FK22" s="316"/>
      <c r="FL22" s="316"/>
      <c r="FM22" s="316"/>
      <c r="FN22" s="316"/>
      <c r="FO22" s="316"/>
      <c r="FP22" s="316"/>
      <c r="FQ22" s="316"/>
      <c r="FR22" s="316"/>
      <c r="FS22" s="316"/>
      <c r="FT22" s="316"/>
      <c r="FU22" s="316"/>
      <c r="FV22" s="316"/>
      <c r="FW22" s="316"/>
      <c r="FX22" s="316"/>
      <c r="FY22" s="316"/>
      <c r="FZ22" s="316"/>
      <c r="GA22" s="316"/>
      <c r="GB22" s="316"/>
      <c r="GC22" s="316"/>
      <c r="GD22" s="316"/>
      <c r="GE22" s="316"/>
      <c r="GF22" s="316"/>
      <c r="GG22" s="316"/>
      <c r="GH22" s="316"/>
      <c r="GI22" s="316"/>
      <c r="GJ22" s="316"/>
      <c r="GK22" s="316"/>
      <c r="GL22" s="316"/>
      <c r="GM22" s="316"/>
      <c r="GN22" s="316"/>
      <c r="GO22" s="316"/>
      <c r="GP22" s="316"/>
      <c r="GQ22" s="316"/>
      <c r="GR22" s="316"/>
      <c r="GS22" s="316"/>
      <c r="GT22" s="316"/>
      <c r="GU22" s="316"/>
      <c r="GV22" s="316"/>
      <c r="GW22" s="316"/>
      <c r="GX22" s="316"/>
      <c r="GY22" s="316"/>
      <c r="GZ22" s="316"/>
      <c r="HA22" s="316"/>
      <c r="HB22" s="316"/>
      <c r="HC22" s="316"/>
      <c r="HD22" s="316"/>
      <c r="HE22" s="316"/>
      <c r="HF22" s="316"/>
      <c r="HG22" s="316"/>
      <c r="HH22" s="316"/>
      <c r="HI22" s="316"/>
      <c r="HJ22" s="316"/>
      <c r="HK22" s="316"/>
      <c r="HL22" s="316"/>
      <c r="HM22" s="316"/>
      <c r="HN22" s="316"/>
      <c r="HO22" s="316"/>
      <c r="HP22" s="316"/>
      <c r="HQ22" s="316"/>
      <c r="HR22" s="316"/>
      <c r="HS22" s="316"/>
      <c r="HT22" s="316"/>
      <c r="HU22" s="316"/>
      <c r="HV22" s="316"/>
      <c r="HW22" s="316"/>
      <c r="HX22" s="316"/>
      <c r="HY22" s="316"/>
      <c r="HZ22" s="316"/>
      <c r="IA22" s="316"/>
      <c r="IB22" s="316"/>
      <c r="IC22" s="316"/>
      <c r="ID22" s="316"/>
      <c r="IE22" s="316"/>
      <c r="IF22" s="316"/>
      <c r="IG22" s="316"/>
      <c r="IH22" s="316"/>
      <c r="II22" s="316"/>
      <c r="IJ22" s="316"/>
      <c r="IK22" s="316"/>
      <c r="IL22" s="316"/>
      <c r="IM22" s="316"/>
      <c r="IN22" s="316"/>
      <c r="IO22" s="316"/>
      <c r="IP22" s="316"/>
      <c r="IQ22" s="316"/>
      <c r="IR22" s="316"/>
      <c r="IS22" s="316"/>
      <c r="IT22" s="316"/>
      <c r="IU22" s="316"/>
      <c r="IV22" s="316"/>
      <c r="IW22" s="316"/>
    </row>
    <row r="23" customFormat="false" ht="12.75" hidden="false" customHeight="false" outlineLevel="0" collapsed="false">
      <c r="A23" s="383"/>
      <c r="B23" s="322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322"/>
      <c r="X23" s="322"/>
      <c r="Y23" s="1"/>
    </row>
    <row r="24" customFormat="false" ht="12.75" hidden="false" customHeight="false" outlineLevel="0" collapsed="false">
      <c r="A24" s="383"/>
      <c r="B24" s="389"/>
      <c r="C24" s="389"/>
      <c r="D24" s="389"/>
      <c r="E24" s="389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</row>
    <row r="25" customFormat="false" ht="18.75" hidden="false" customHeight="false" outlineLevel="0" collapsed="false">
      <c r="A25" s="369" t="s">
        <v>194</v>
      </c>
    </row>
    <row r="26" customFormat="false" ht="12" hidden="false" customHeight="true" outlineLevel="0" collapsed="false">
      <c r="A26" s="369"/>
    </row>
    <row r="27" customFormat="false" ht="13.5" hidden="false" customHeight="false" outlineLevel="0" collapsed="false">
      <c r="A27" s="214" t="s">
        <v>119</v>
      </c>
      <c r="B27" s="312" t="s">
        <v>185</v>
      </c>
      <c r="C27" s="215" t="n">
        <v>2001</v>
      </c>
      <c r="D27" s="215" t="n">
        <f aca="false">C27+1</f>
        <v>2002</v>
      </c>
      <c r="E27" s="215" t="n">
        <f aca="false">D27+1</f>
        <v>2003</v>
      </c>
      <c r="F27" s="215" t="n">
        <f aca="false">E27+1</f>
        <v>2004</v>
      </c>
      <c r="G27" s="215" t="n">
        <f aca="false">F27+1</f>
        <v>2005</v>
      </c>
      <c r="H27" s="215" t="n">
        <f aca="false">G27+1</f>
        <v>2006</v>
      </c>
      <c r="I27" s="215" t="n">
        <f aca="false">H27+1</f>
        <v>2007</v>
      </c>
      <c r="J27" s="215" t="n">
        <f aca="false">I27+1</f>
        <v>2008</v>
      </c>
      <c r="K27" s="215" t="n">
        <f aca="false">J27+1</f>
        <v>2009</v>
      </c>
      <c r="L27" s="215" t="n">
        <f aca="false">K27+1</f>
        <v>2010</v>
      </c>
      <c r="M27" s="215" t="n">
        <f aca="false">L27+1</f>
        <v>2011</v>
      </c>
      <c r="N27" s="215" t="n">
        <f aca="false">M27+1</f>
        <v>2012</v>
      </c>
      <c r="O27" s="215" t="n">
        <f aca="false">N27+1</f>
        <v>2013</v>
      </c>
      <c r="P27" s="215" t="n">
        <f aca="false">O27+1</f>
        <v>2014</v>
      </c>
      <c r="Q27" s="215" t="n">
        <f aca="false">P27+1</f>
        <v>2015</v>
      </c>
      <c r="R27" s="215" t="n">
        <f aca="false">Q27+1</f>
        <v>2016</v>
      </c>
      <c r="S27" s="215" t="n">
        <f aca="false">R27+1</f>
        <v>2017</v>
      </c>
      <c r="T27" s="215" t="n">
        <f aca="false">S27+1</f>
        <v>2018</v>
      </c>
      <c r="U27" s="215" t="n">
        <f aca="false">T27+1</f>
        <v>2019</v>
      </c>
      <c r="V27" s="215" t="n">
        <f aca="false">U27+1</f>
        <v>2020</v>
      </c>
      <c r="X27" s="1"/>
    </row>
    <row r="28" customFormat="false" ht="12.75" hidden="false" customHeight="false" outlineLevel="0" collapsed="false">
      <c r="V28" s="131"/>
      <c r="X28" s="1"/>
    </row>
    <row r="29" customFormat="false" ht="12.75" hidden="false" customHeight="false" outlineLevel="0" collapsed="false">
      <c r="A29" s="1" t="s">
        <v>195</v>
      </c>
      <c r="B29" s="26" t="n">
        <f aca="false">-'Summary Output'!C8</f>
        <v>-578000</v>
      </c>
      <c r="C29" s="26" t="n">
        <v>0</v>
      </c>
      <c r="D29" s="26" t="n">
        <v>0</v>
      </c>
      <c r="E29" s="26" t="n">
        <v>0</v>
      </c>
      <c r="F29" s="26" t="n">
        <v>0</v>
      </c>
      <c r="G29" s="26" t="n">
        <v>0</v>
      </c>
      <c r="H29" s="26" t="n">
        <v>0</v>
      </c>
      <c r="I29" s="26" t="n">
        <v>0</v>
      </c>
      <c r="J29" s="26" t="n">
        <v>0</v>
      </c>
      <c r="K29" s="26" t="n">
        <v>0</v>
      </c>
      <c r="L29" s="26" t="n">
        <v>0</v>
      </c>
      <c r="M29" s="26" t="n">
        <v>0</v>
      </c>
      <c r="N29" s="26" t="n">
        <v>0</v>
      </c>
      <c r="O29" s="26" t="n">
        <v>0</v>
      </c>
      <c r="P29" s="26" t="n">
        <v>0</v>
      </c>
      <c r="Q29" s="26" t="n">
        <v>0</v>
      </c>
      <c r="R29" s="26" t="n">
        <v>0</v>
      </c>
      <c r="S29" s="26" t="n">
        <v>0</v>
      </c>
      <c r="T29" s="26" t="n">
        <v>0</v>
      </c>
      <c r="U29" s="26" t="n">
        <v>0</v>
      </c>
      <c r="V29" s="26" t="n">
        <v>0</v>
      </c>
    </row>
    <row r="30" customFormat="false" ht="12.75" hidden="false" customHeight="false" outlineLevel="0" collapsed="false">
      <c r="A30" s="1" t="s">
        <v>196</v>
      </c>
      <c r="B30" s="26" t="n">
        <f aca="false">B22</f>
        <v>0</v>
      </c>
      <c r="C30" s="26" t="e">
        <f aca="false">C22</f>
        <v>#VALUE!</v>
      </c>
      <c r="D30" s="26" t="e">
        <f aca="false">D22</f>
        <v>#VALUE!</v>
      </c>
      <c r="E30" s="26" t="e">
        <f aca="false">E22</f>
        <v>#VALUE!</v>
      </c>
      <c r="F30" s="26" t="e">
        <f aca="false">F22</f>
        <v>#VALUE!</v>
      </c>
      <c r="G30" s="26" t="e">
        <f aca="false">G22</f>
        <v>#VALUE!</v>
      </c>
      <c r="H30" s="26" t="e">
        <f aca="false">H22</f>
        <v>#VALUE!</v>
      </c>
      <c r="I30" s="26" t="e">
        <f aca="false">I22</f>
        <v>#VALUE!</v>
      </c>
      <c r="J30" s="26" t="e">
        <f aca="false">J22</f>
        <v>#VALUE!</v>
      </c>
      <c r="K30" s="26" t="e">
        <f aca="false">K22</f>
        <v>#VALUE!</v>
      </c>
      <c r="L30" s="26" t="e">
        <f aca="false">L22</f>
        <v>#VALUE!</v>
      </c>
      <c r="M30" s="26" t="e">
        <f aca="false">M22</f>
        <v>#VALUE!</v>
      </c>
      <c r="N30" s="26" t="e">
        <f aca="false">N22</f>
        <v>#VALUE!</v>
      </c>
      <c r="O30" s="26" t="e">
        <f aca="false">O22</f>
        <v>#VALUE!</v>
      </c>
      <c r="P30" s="26" t="e">
        <f aca="false">P22</f>
        <v>#VALUE!</v>
      </c>
      <c r="Q30" s="26" t="e">
        <f aca="false">Q22</f>
        <v>#VALUE!</v>
      </c>
      <c r="R30" s="26" t="e">
        <f aca="false">R22</f>
        <v>#VALUE!</v>
      </c>
      <c r="S30" s="26" t="e">
        <f aca="false">S22</f>
        <v>#VALUE!</v>
      </c>
      <c r="T30" s="26" t="e">
        <f aca="false">T22</f>
        <v>#VALUE!</v>
      </c>
      <c r="U30" s="26" t="e">
        <f aca="false">U22</f>
        <v>#VALUE!</v>
      </c>
      <c r="V30" s="26" t="e">
        <f aca="false">V22</f>
        <v>#VALUE!</v>
      </c>
    </row>
    <row r="31" customFormat="false" ht="12.75" hidden="false" customHeight="false" outlineLevel="0" collapsed="false">
      <c r="A31" s="1" t="s">
        <v>197</v>
      </c>
      <c r="B31" s="385" t="n">
        <v>0</v>
      </c>
      <c r="C31" s="385" t="n">
        <v>0</v>
      </c>
      <c r="D31" s="385" t="n">
        <v>0</v>
      </c>
      <c r="E31" s="385" t="n">
        <v>0</v>
      </c>
      <c r="F31" s="385" t="n">
        <v>0</v>
      </c>
      <c r="G31" s="385" t="n">
        <v>0</v>
      </c>
      <c r="H31" s="385" t="n">
        <v>0</v>
      </c>
      <c r="I31" s="385" t="n">
        <v>0</v>
      </c>
      <c r="J31" s="385" t="n">
        <v>0</v>
      </c>
      <c r="K31" s="385" t="n">
        <v>0</v>
      </c>
      <c r="L31" s="385" t="n">
        <v>0</v>
      </c>
      <c r="M31" s="385" t="n">
        <v>0</v>
      </c>
      <c r="N31" s="385" t="n">
        <v>0</v>
      </c>
      <c r="O31" s="385" t="n">
        <v>0</v>
      </c>
      <c r="P31" s="385" t="n">
        <v>0</v>
      </c>
      <c r="Q31" s="385" t="n">
        <v>0</v>
      </c>
      <c r="R31" s="385" t="n">
        <v>0</v>
      </c>
      <c r="S31" s="385" t="n">
        <v>0</v>
      </c>
      <c r="T31" s="385" t="n">
        <v>0</v>
      </c>
      <c r="U31" s="385" t="n">
        <v>0</v>
      </c>
      <c r="V31" s="385" t="n">
        <f aca="false">2*V10</f>
        <v>553211.376041523</v>
      </c>
    </row>
    <row r="32" customFormat="false" ht="12.75" hidden="false" customHeight="false" outlineLevel="0" collapsed="false">
      <c r="A32" s="1" t="s">
        <v>198</v>
      </c>
      <c r="B32" s="26" t="n">
        <f aca="false">SUM(B29:B31)</f>
        <v>-578000</v>
      </c>
      <c r="C32" s="26" t="e">
        <f aca="false">SUM(C29:C31)</f>
        <v>#VALUE!</v>
      </c>
      <c r="D32" s="26" t="e">
        <f aca="false">SUM(D29:D31)</f>
        <v>#VALUE!</v>
      </c>
      <c r="E32" s="26" t="e">
        <f aca="false">SUM(E29:E31)</f>
        <v>#VALUE!</v>
      </c>
      <c r="F32" s="26" t="e">
        <f aca="false">SUM(F29:F31)</f>
        <v>#VALUE!</v>
      </c>
      <c r="G32" s="26" t="e">
        <f aca="false">SUM(G29:G31)</f>
        <v>#VALUE!</v>
      </c>
      <c r="H32" s="26" t="e">
        <f aca="false">SUM(H29:H31)</f>
        <v>#VALUE!</v>
      </c>
      <c r="I32" s="26" t="e">
        <f aca="false">SUM(I29:I31)</f>
        <v>#VALUE!</v>
      </c>
      <c r="J32" s="26" t="e">
        <f aca="false">SUM(J29:J31)</f>
        <v>#VALUE!</v>
      </c>
      <c r="K32" s="26" t="e">
        <f aca="false">SUM(K29:K31)</f>
        <v>#VALUE!</v>
      </c>
      <c r="L32" s="26" t="e">
        <f aca="false">SUM(L29:L31)</f>
        <v>#VALUE!</v>
      </c>
      <c r="M32" s="26" t="e">
        <f aca="false">SUM(M29:M31)</f>
        <v>#VALUE!</v>
      </c>
      <c r="N32" s="26" t="e">
        <f aca="false">SUM(N29:N31)</f>
        <v>#VALUE!</v>
      </c>
      <c r="O32" s="26" t="e">
        <f aca="false">SUM(O29:O31)</f>
        <v>#VALUE!</v>
      </c>
      <c r="P32" s="26" t="e">
        <f aca="false">SUM(P29:P31)</f>
        <v>#VALUE!</v>
      </c>
      <c r="Q32" s="26" t="e">
        <f aca="false">SUM(Q29:Q31)</f>
        <v>#VALUE!</v>
      </c>
      <c r="R32" s="26" t="e">
        <f aca="false">SUM(R29:R31)</f>
        <v>#VALUE!</v>
      </c>
      <c r="S32" s="26" t="e">
        <f aca="false">SUM(S29:S31)</f>
        <v>#VALUE!</v>
      </c>
      <c r="T32" s="26" t="e">
        <f aca="false">SUM(T29:T31)</f>
        <v>#VALUE!</v>
      </c>
      <c r="U32" s="26" t="e">
        <f aca="false">SUM(U29:U31)</f>
        <v>#VALUE!</v>
      </c>
      <c r="V32" s="26" t="e">
        <f aca="false">SUM(V29:V31)</f>
        <v>#VALUE!</v>
      </c>
    </row>
    <row r="33" customFormat="false" ht="12.75" hidden="false" customHeight="false" outlineLevel="0" collapsed="false">
      <c r="A33" s="1" t="s">
        <v>199</v>
      </c>
      <c r="B33" s="390" t="e">
        <f aca="false">([7]!xirr,B32:V32,B8:V8)</f>
        <v>#VALUE!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</row>
    <row r="35" customFormat="false" ht="12.75" hidden="false" customHeight="false" outlineLevel="0" collapsed="false">
      <c r="B35" s="391"/>
      <c r="C35" s="391"/>
      <c r="D35" s="391"/>
      <c r="E35" s="391"/>
      <c r="F35" s="391"/>
      <c r="G35" s="391"/>
      <c r="H35" s="391"/>
      <c r="I35" s="391"/>
      <c r="J35" s="391"/>
      <c r="K35" s="391"/>
      <c r="L35" s="391"/>
      <c r="M35" s="391"/>
      <c r="N35" s="391"/>
      <c r="O35" s="391"/>
      <c r="P35" s="391"/>
      <c r="Q35" s="391"/>
      <c r="R35" s="391"/>
      <c r="S35" s="391"/>
      <c r="T35" s="391"/>
      <c r="U35" s="391"/>
      <c r="V35" s="391"/>
    </row>
    <row r="36" customFormat="false" ht="12.75" hidden="false" customHeight="false" outlineLevel="0" collapsed="false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</sheetData>
  <mergeCells count="1">
    <mergeCell ref="X7:Y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2" man="true" max="65535" min="0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2" activeCellId="0" sqref="B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56"/>
    <col collapsed="false" customWidth="true" hidden="false" outlineLevel="0" max="2" min="2" style="392" width="11.85"/>
    <col collapsed="false" customWidth="true" hidden="false" outlineLevel="0" max="4" min="3" style="392" width="11.7"/>
    <col collapsed="false" customWidth="true" hidden="false" outlineLevel="0" max="20" min="5" style="1" width="11.7"/>
    <col collapsed="false" customWidth="true" hidden="false" outlineLevel="0" max="21" min="21" style="1" width="11.85"/>
    <col collapsed="false" customWidth="true" hidden="false" outlineLevel="0" max="23" min="22" style="1" width="11.7"/>
    <col collapsed="false" customWidth="true" hidden="false" outlineLevel="0" max="38" min="24" style="1" width="15.85"/>
    <col collapsed="false" customWidth="false" hidden="false" outlineLevel="0" max="257" min="39" style="1" width="9.14"/>
  </cols>
  <sheetData>
    <row r="1" customFormat="false" ht="12.75" hidden="false" customHeight="false" outlineLevel="0" collapsed="false">
      <c r="B1" s="1"/>
      <c r="C1" s="1"/>
      <c r="D1" s="1"/>
    </row>
    <row r="2" customFormat="false" ht="18.75" hidden="false" customHeight="false" outlineLevel="0" collapsed="false">
      <c r="A2" s="210" t="s">
        <v>200</v>
      </c>
      <c r="C2" s="393"/>
    </row>
    <row r="3" customFormat="false" ht="12.75" hidden="false" customHeight="false" outlineLevel="0" collapsed="false">
      <c r="E3" s="392"/>
      <c r="F3" s="392"/>
      <c r="G3" s="392"/>
      <c r="H3" s="392"/>
      <c r="I3" s="392"/>
      <c r="J3" s="392"/>
      <c r="K3" s="392"/>
      <c r="L3" s="392"/>
      <c r="M3" s="392"/>
      <c r="N3" s="392"/>
      <c r="O3" s="392"/>
      <c r="P3" s="392"/>
      <c r="Q3" s="392"/>
      <c r="R3" s="392"/>
      <c r="S3" s="392"/>
      <c r="T3" s="392"/>
      <c r="U3" s="392"/>
      <c r="V3" s="392"/>
    </row>
    <row r="4" customFormat="false" ht="13.5" hidden="false" customHeight="false" outlineLevel="0" collapsed="false">
      <c r="A4" s="214" t="s">
        <v>119</v>
      </c>
      <c r="B4" s="214" t="s">
        <v>201</v>
      </c>
      <c r="C4" s="394" t="n">
        <v>37256</v>
      </c>
      <c r="D4" s="394" t="n">
        <v>37621</v>
      </c>
      <c r="E4" s="394" t="n">
        <v>37986</v>
      </c>
      <c r="F4" s="394" t="n">
        <v>38352</v>
      </c>
      <c r="G4" s="394" t="n">
        <v>38717</v>
      </c>
      <c r="H4" s="394" t="n">
        <v>39082</v>
      </c>
      <c r="I4" s="394" t="n">
        <v>39447</v>
      </c>
      <c r="J4" s="394" t="n">
        <v>39813</v>
      </c>
      <c r="K4" s="394" t="n">
        <v>40178</v>
      </c>
      <c r="L4" s="394" t="n">
        <v>40543</v>
      </c>
      <c r="M4" s="394" t="n">
        <v>40908</v>
      </c>
      <c r="N4" s="394" t="n">
        <v>41274</v>
      </c>
      <c r="O4" s="394" t="n">
        <v>41639</v>
      </c>
      <c r="P4" s="394" t="n">
        <v>42004</v>
      </c>
      <c r="Q4" s="394" t="n">
        <v>42369</v>
      </c>
      <c r="R4" s="394" t="n">
        <v>42735</v>
      </c>
      <c r="S4" s="394" t="n">
        <v>43100</v>
      </c>
      <c r="T4" s="394" t="n">
        <v>43465</v>
      </c>
      <c r="U4" s="394" t="n">
        <v>43830</v>
      </c>
      <c r="V4" s="394" t="n">
        <v>44196</v>
      </c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  <c r="AI4" s="395"/>
      <c r="AJ4" s="395"/>
      <c r="AK4" s="395"/>
      <c r="AL4" s="395"/>
      <c r="AM4" s="395"/>
      <c r="AN4" s="395"/>
      <c r="AO4" s="395"/>
      <c r="AP4" s="395"/>
      <c r="AQ4" s="395"/>
      <c r="AR4" s="395"/>
      <c r="AS4" s="395"/>
      <c r="AT4" s="395"/>
      <c r="AU4" s="395"/>
      <c r="AV4" s="395"/>
      <c r="AW4" s="395"/>
      <c r="AX4" s="395"/>
      <c r="AY4" s="395"/>
      <c r="AZ4" s="395"/>
      <c r="BA4" s="395"/>
      <c r="BB4" s="395"/>
      <c r="BC4" s="395"/>
      <c r="BD4" s="395"/>
      <c r="BE4" s="395"/>
      <c r="BF4" s="395"/>
      <c r="BG4" s="395"/>
      <c r="BH4" s="395"/>
      <c r="BI4" s="395"/>
      <c r="BJ4" s="395"/>
      <c r="BK4" s="395"/>
      <c r="BL4" s="395"/>
      <c r="BM4" s="395"/>
      <c r="BN4" s="395"/>
      <c r="BO4" s="395"/>
      <c r="BP4" s="395"/>
      <c r="BQ4" s="395"/>
      <c r="BR4" s="395"/>
      <c r="BS4" s="395"/>
      <c r="BT4" s="395"/>
      <c r="BU4" s="395"/>
      <c r="BV4" s="395"/>
      <c r="BW4" s="395"/>
      <c r="BX4" s="395"/>
      <c r="BY4" s="395"/>
      <c r="BZ4" s="395"/>
      <c r="CA4" s="395"/>
      <c r="CB4" s="395"/>
      <c r="CC4" s="395"/>
      <c r="CD4" s="395"/>
      <c r="CE4" s="395"/>
      <c r="CF4" s="395"/>
      <c r="CG4" s="395"/>
      <c r="CH4" s="395"/>
      <c r="CI4" s="395"/>
      <c r="CJ4" s="395"/>
      <c r="CK4" s="395"/>
      <c r="CL4" s="395"/>
      <c r="CM4" s="395"/>
      <c r="CN4" s="395"/>
      <c r="CO4" s="395"/>
      <c r="CP4" s="395"/>
      <c r="CQ4" s="395"/>
      <c r="CR4" s="395"/>
      <c r="CS4" s="395"/>
      <c r="CT4" s="395"/>
      <c r="CU4" s="395"/>
      <c r="CV4" s="395"/>
      <c r="CW4" s="395"/>
      <c r="CX4" s="395"/>
      <c r="CY4" s="395"/>
      <c r="CZ4" s="395"/>
      <c r="DA4" s="395"/>
      <c r="DB4" s="395"/>
      <c r="DC4" s="395"/>
      <c r="DD4" s="395"/>
      <c r="DE4" s="395"/>
      <c r="DF4" s="395"/>
      <c r="DG4" s="395"/>
      <c r="DH4" s="395"/>
      <c r="DI4" s="395"/>
      <c r="DJ4" s="395"/>
      <c r="DK4" s="395"/>
      <c r="DL4" s="395"/>
      <c r="DM4" s="395"/>
      <c r="DN4" s="395"/>
      <c r="DO4" s="395"/>
      <c r="DP4" s="395"/>
      <c r="DQ4" s="395"/>
      <c r="DR4" s="395"/>
      <c r="DS4" s="395"/>
      <c r="DT4" s="395"/>
      <c r="DU4" s="395"/>
      <c r="DV4" s="395"/>
      <c r="DW4" s="395"/>
      <c r="DX4" s="395"/>
      <c r="DY4" s="395"/>
      <c r="DZ4" s="395"/>
      <c r="EA4" s="395"/>
      <c r="EB4" s="395"/>
      <c r="EC4" s="395"/>
      <c r="ED4" s="395"/>
      <c r="EE4" s="395"/>
      <c r="EF4" s="395"/>
      <c r="EG4" s="395"/>
      <c r="EH4" s="395"/>
      <c r="EI4" s="395"/>
      <c r="EJ4" s="395"/>
      <c r="EK4" s="395"/>
      <c r="EL4" s="395"/>
      <c r="EM4" s="395"/>
      <c r="EN4" s="395"/>
      <c r="EO4" s="395"/>
      <c r="EP4" s="395"/>
      <c r="EQ4" s="395"/>
      <c r="ER4" s="395"/>
      <c r="ES4" s="395"/>
      <c r="ET4" s="395"/>
      <c r="EU4" s="395"/>
      <c r="EV4" s="395"/>
      <c r="EW4" s="395"/>
      <c r="EX4" s="395"/>
      <c r="EY4" s="395"/>
      <c r="EZ4" s="395"/>
      <c r="FA4" s="395"/>
      <c r="FB4" s="395"/>
      <c r="FC4" s="395"/>
      <c r="FD4" s="395"/>
      <c r="FE4" s="395"/>
      <c r="FF4" s="395"/>
      <c r="FG4" s="395"/>
      <c r="FH4" s="395"/>
      <c r="FI4" s="395"/>
      <c r="FJ4" s="395"/>
      <c r="FK4" s="395"/>
      <c r="FL4" s="395"/>
      <c r="FM4" s="395"/>
      <c r="FN4" s="395"/>
      <c r="FO4" s="395"/>
      <c r="FP4" s="395"/>
      <c r="FQ4" s="395"/>
      <c r="FR4" s="395"/>
      <c r="FS4" s="395"/>
      <c r="FT4" s="395"/>
      <c r="FU4" s="395"/>
      <c r="FV4" s="395"/>
      <c r="FW4" s="395"/>
      <c r="FX4" s="395"/>
      <c r="FY4" s="395"/>
      <c r="FZ4" s="395"/>
      <c r="GA4" s="395"/>
      <c r="GB4" s="395"/>
      <c r="GC4" s="395"/>
      <c r="GD4" s="395"/>
      <c r="GE4" s="395"/>
      <c r="GF4" s="395"/>
      <c r="GG4" s="395"/>
      <c r="GH4" s="395"/>
      <c r="GI4" s="395"/>
      <c r="GJ4" s="395"/>
      <c r="GK4" s="395"/>
      <c r="GL4" s="395"/>
      <c r="GM4" s="395"/>
      <c r="GN4" s="395"/>
      <c r="GO4" s="395"/>
      <c r="GP4" s="395"/>
      <c r="GQ4" s="395"/>
      <c r="GR4" s="395"/>
      <c r="GS4" s="395"/>
      <c r="GT4" s="395"/>
      <c r="GU4" s="395"/>
      <c r="GV4" s="395"/>
      <c r="GW4" s="395"/>
      <c r="GX4" s="395"/>
      <c r="GY4" s="395"/>
      <c r="GZ4" s="395"/>
      <c r="HA4" s="395"/>
      <c r="HB4" s="395"/>
      <c r="HC4" s="395"/>
      <c r="HD4" s="395"/>
      <c r="HE4" s="395"/>
      <c r="HF4" s="395"/>
      <c r="HG4" s="395"/>
      <c r="HH4" s="395"/>
      <c r="HI4" s="395"/>
      <c r="HJ4" s="395"/>
      <c r="HK4" s="395"/>
      <c r="HL4" s="395"/>
      <c r="HM4" s="395"/>
      <c r="HN4" s="395"/>
      <c r="HO4" s="395"/>
      <c r="HP4" s="395"/>
      <c r="HQ4" s="395"/>
      <c r="HR4" s="395"/>
      <c r="HS4" s="395"/>
      <c r="HT4" s="395"/>
      <c r="HU4" s="395"/>
      <c r="HV4" s="395"/>
      <c r="HW4" s="395"/>
      <c r="HX4" s="395"/>
      <c r="HY4" s="395"/>
      <c r="HZ4" s="395"/>
      <c r="IA4" s="395"/>
      <c r="IB4" s="395"/>
      <c r="IC4" s="395"/>
      <c r="ID4" s="395"/>
      <c r="IE4" s="395"/>
      <c r="IF4" s="395"/>
      <c r="IG4" s="395"/>
      <c r="IH4" s="395"/>
      <c r="II4" s="395"/>
      <c r="IJ4" s="395"/>
      <c r="IK4" s="395"/>
      <c r="IL4" s="395"/>
      <c r="IM4" s="395"/>
      <c r="IN4" s="395"/>
      <c r="IO4" s="395"/>
      <c r="IP4" s="395"/>
      <c r="IQ4" s="395"/>
      <c r="IR4" s="395"/>
      <c r="IS4" s="395"/>
      <c r="IT4" s="395"/>
      <c r="IU4" s="395"/>
      <c r="IV4" s="395"/>
      <c r="IW4" s="395"/>
    </row>
    <row r="5" customFormat="false" ht="12.75" hidden="false" customHeight="false" outlineLevel="0" collapsed="false">
      <c r="B5" s="396" t="n">
        <v>0</v>
      </c>
      <c r="C5" s="396" t="n">
        <v>1</v>
      </c>
      <c r="D5" s="396" t="n">
        <v>2</v>
      </c>
      <c r="E5" s="396" t="n">
        <f aca="false">D5+1</f>
        <v>3</v>
      </c>
      <c r="F5" s="396" t="n">
        <f aca="false">E5+1</f>
        <v>4</v>
      </c>
      <c r="G5" s="396" t="n">
        <f aca="false">F5+1</f>
        <v>5</v>
      </c>
      <c r="H5" s="396" t="n">
        <f aca="false">G5+1</f>
        <v>6</v>
      </c>
      <c r="I5" s="396" t="n">
        <f aca="false">H5+1</f>
        <v>7</v>
      </c>
      <c r="J5" s="396" t="n">
        <f aca="false">I5+1</f>
        <v>8</v>
      </c>
      <c r="K5" s="396" t="n">
        <f aca="false">J5+1</f>
        <v>9</v>
      </c>
      <c r="L5" s="396" t="n">
        <f aca="false">K5+1</f>
        <v>10</v>
      </c>
      <c r="M5" s="396" t="n">
        <f aca="false">L5+1</f>
        <v>11</v>
      </c>
      <c r="N5" s="396" t="n">
        <f aca="false">M5+1</f>
        <v>12</v>
      </c>
      <c r="O5" s="396" t="n">
        <f aca="false">N5+1</f>
        <v>13</v>
      </c>
      <c r="P5" s="396" t="n">
        <f aca="false">O5+1</f>
        <v>14</v>
      </c>
      <c r="Q5" s="396" t="n">
        <f aca="false">P5+1</f>
        <v>15</v>
      </c>
      <c r="R5" s="396" t="n">
        <f aca="false">Q5+1</f>
        <v>16</v>
      </c>
      <c r="S5" s="396" t="n">
        <f aca="false">R5+1</f>
        <v>17</v>
      </c>
      <c r="T5" s="396" t="n">
        <f aca="false">S5+1</f>
        <v>18</v>
      </c>
      <c r="U5" s="396" t="n">
        <f aca="false">T5+1</f>
        <v>19</v>
      </c>
      <c r="V5" s="396" t="n">
        <f aca="false">U5+1</f>
        <v>20</v>
      </c>
    </row>
    <row r="6" customFormat="false" ht="12.75" hidden="false" customHeight="false" outlineLevel="0" collapsed="false">
      <c r="A6" s="397" t="s">
        <v>41</v>
      </c>
      <c r="B6" s="396" t="n">
        <v>0</v>
      </c>
      <c r="C6" s="396" t="n">
        <v>1</v>
      </c>
      <c r="D6" s="396" t="n">
        <v>2</v>
      </c>
      <c r="E6" s="396" t="n">
        <f aca="false">D6+1</f>
        <v>3</v>
      </c>
      <c r="F6" s="396" t="n">
        <f aca="false">E6+1</f>
        <v>4</v>
      </c>
      <c r="G6" s="396" t="n">
        <f aca="false">F6+1</f>
        <v>5</v>
      </c>
      <c r="H6" s="396" t="n">
        <f aca="false">G6+1</f>
        <v>6</v>
      </c>
      <c r="I6" s="396" t="n">
        <f aca="false">H6+1</f>
        <v>7</v>
      </c>
      <c r="J6" s="396" t="n">
        <f aca="false">I6+1</f>
        <v>8</v>
      </c>
      <c r="K6" s="396" t="n">
        <f aca="false">J6+1</f>
        <v>9</v>
      </c>
      <c r="L6" s="396" t="n">
        <f aca="false">K6+1</f>
        <v>10</v>
      </c>
      <c r="M6" s="396" t="n">
        <f aca="false">L6+1</f>
        <v>11</v>
      </c>
      <c r="N6" s="396" t="n">
        <f aca="false">M6+1</f>
        <v>12</v>
      </c>
      <c r="O6" s="396" t="n">
        <f aca="false">N6+1</f>
        <v>13</v>
      </c>
      <c r="P6" s="396" t="n">
        <f aca="false">O6+1</f>
        <v>14</v>
      </c>
      <c r="Q6" s="396" t="n">
        <f aca="false">P6+1</f>
        <v>15</v>
      </c>
      <c r="R6" s="396" t="n">
        <f aca="false">Q6+1</f>
        <v>16</v>
      </c>
      <c r="S6" s="396" t="n">
        <f aca="false">R6+1</f>
        <v>17</v>
      </c>
      <c r="T6" s="396" t="n">
        <f aca="false">S6+1</f>
        <v>18</v>
      </c>
      <c r="U6" s="396" t="n">
        <f aca="false">T6+1</f>
        <v>19</v>
      </c>
      <c r="V6" s="396" t="n">
        <f aca="false">U6+1</f>
        <v>20</v>
      </c>
      <c r="W6" s="398"/>
      <c r="X6" s="398"/>
      <c r="Y6" s="398"/>
      <c r="Z6" s="398"/>
      <c r="AA6" s="398"/>
      <c r="AB6" s="398"/>
      <c r="AC6" s="398"/>
      <c r="AD6" s="398"/>
      <c r="AE6" s="398"/>
      <c r="AF6" s="398"/>
      <c r="AG6" s="398"/>
      <c r="AH6" s="398"/>
      <c r="AI6" s="398"/>
      <c r="AJ6" s="398"/>
      <c r="AK6" s="398"/>
      <c r="AL6" s="398"/>
      <c r="AM6" s="398"/>
      <c r="AN6" s="398"/>
      <c r="AO6" s="398"/>
      <c r="AP6" s="398"/>
      <c r="AQ6" s="398"/>
      <c r="AR6" s="398"/>
      <c r="AS6" s="398"/>
      <c r="AT6" s="398"/>
      <c r="AU6" s="398"/>
      <c r="AV6" s="398"/>
      <c r="AW6" s="398"/>
      <c r="AX6" s="398"/>
      <c r="AY6" s="398"/>
      <c r="AZ6" s="398"/>
      <c r="BA6" s="398"/>
      <c r="BB6" s="398"/>
      <c r="BC6" s="398"/>
      <c r="BD6" s="398"/>
      <c r="BE6" s="398"/>
      <c r="BF6" s="398"/>
      <c r="BG6" s="398"/>
      <c r="BH6" s="398"/>
      <c r="BI6" s="398"/>
      <c r="BJ6" s="398"/>
      <c r="BK6" s="398"/>
      <c r="BL6" s="398"/>
      <c r="BM6" s="398"/>
      <c r="BN6" s="398"/>
      <c r="BO6" s="398"/>
      <c r="BP6" s="398"/>
      <c r="BQ6" s="398"/>
      <c r="BR6" s="398"/>
      <c r="BS6" s="398"/>
      <c r="BT6" s="398"/>
      <c r="BU6" s="398"/>
      <c r="BV6" s="398"/>
      <c r="BW6" s="398"/>
      <c r="BX6" s="398"/>
      <c r="BY6" s="398"/>
      <c r="BZ6" s="398"/>
      <c r="CA6" s="398"/>
      <c r="CB6" s="398"/>
      <c r="CC6" s="398"/>
      <c r="CD6" s="398"/>
      <c r="CE6" s="398"/>
      <c r="CF6" s="398"/>
      <c r="CG6" s="398"/>
      <c r="CH6" s="398"/>
      <c r="CI6" s="398"/>
      <c r="CJ6" s="398"/>
      <c r="CK6" s="398"/>
      <c r="CL6" s="398"/>
      <c r="CM6" s="398"/>
      <c r="CN6" s="398"/>
      <c r="CO6" s="398"/>
      <c r="CP6" s="398"/>
      <c r="CQ6" s="398"/>
      <c r="CR6" s="398"/>
      <c r="CS6" s="398"/>
      <c r="CT6" s="398"/>
      <c r="CU6" s="398"/>
      <c r="CV6" s="398"/>
      <c r="CW6" s="398"/>
      <c r="CX6" s="398"/>
      <c r="CY6" s="398"/>
      <c r="CZ6" s="398"/>
      <c r="DA6" s="398"/>
      <c r="DB6" s="398"/>
      <c r="DC6" s="398"/>
      <c r="DD6" s="398"/>
      <c r="DE6" s="398"/>
      <c r="DF6" s="398"/>
      <c r="DG6" s="398"/>
      <c r="DH6" s="398"/>
      <c r="DI6" s="398"/>
      <c r="DJ6" s="398"/>
      <c r="DK6" s="398"/>
      <c r="DL6" s="398"/>
      <c r="DM6" s="398"/>
      <c r="DN6" s="398"/>
      <c r="DO6" s="398"/>
      <c r="DP6" s="398"/>
      <c r="DQ6" s="398"/>
      <c r="DR6" s="398"/>
      <c r="DS6" s="398"/>
      <c r="DT6" s="398"/>
      <c r="DU6" s="398"/>
      <c r="DV6" s="398"/>
      <c r="DW6" s="398"/>
      <c r="DX6" s="398"/>
      <c r="DY6" s="398"/>
      <c r="DZ6" s="398"/>
      <c r="EA6" s="398"/>
      <c r="EB6" s="398"/>
      <c r="EC6" s="398"/>
      <c r="ED6" s="398"/>
      <c r="EE6" s="398"/>
      <c r="EF6" s="398"/>
      <c r="EG6" s="398"/>
      <c r="EH6" s="398"/>
      <c r="EI6" s="398"/>
      <c r="EJ6" s="398"/>
      <c r="EK6" s="398"/>
      <c r="EL6" s="398"/>
      <c r="EM6" s="398"/>
      <c r="EN6" s="398"/>
      <c r="EO6" s="398"/>
      <c r="EP6" s="398"/>
      <c r="EQ6" s="398"/>
      <c r="ER6" s="398"/>
      <c r="ES6" s="398"/>
      <c r="ET6" s="398"/>
      <c r="EU6" s="398"/>
      <c r="EV6" s="398"/>
      <c r="EW6" s="398"/>
      <c r="EX6" s="398"/>
      <c r="EY6" s="398"/>
      <c r="EZ6" s="398"/>
      <c r="FA6" s="398"/>
      <c r="FB6" s="398"/>
      <c r="FC6" s="398"/>
      <c r="FD6" s="398"/>
      <c r="FE6" s="398"/>
      <c r="FF6" s="398"/>
      <c r="FG6" s="398"/>
      <c r="FH6" s="398"/>
      <c r="FI6" s="398"/>
      <c r="FJ6" s="398"/>
      <c r="FK6" s="398"/>
      <c r="FL6" s="398"/>
      <c r="FM6" s="398"/>
      <c r="FN6" s="398"/>
      <c r="FO6" s="398"/>
      <c r="FP6" s="398"/>
      <c r="FQ6" s="398"/>
      <c r="FR6" s="398"/>
      <c r="FS6" s="398"/>
      <c r="FT6" s="398"/>
      <c r="FU6" s="398"/>
      <c r="FV6" s="398"/>
      <c r="FW6" s="398"/>
      <c r="FX6" s="398"/>
      <c r="FY6" s="398"/>
      <c r="FZ6" s="398"/>
      <c r="GA6" s="398"/>
      <c r="GB6" s="398"/>
      <c r="GC6" s="398"/>
      <c r="GD6" s="398"/>
      <c r="GE6" s="398"/>
      <c r="GF6" s="398"/>
      <c r="GG6" s="398"/>
      <c r="GH6" s="398"/>
      <c r="GI6" s="398"/>
      <c r="GJ6" s="398"/>
      <c r="GK6" s="398"/>
      <c r="GL6" s="398"/>
      <c r="GM6" s="398"/>
      <c r="GN6" s="398"/>
      <c r="GO6" s="398"/>
      <c r="GP6" s="398"/>
      <c r="GQ6" s="398"/>
      <c r="GR6" s="398"/>
      <c r="GS6" s="398"/>
      <c r="GT6" s="398"/>
      <c r="GU6" s="398"/>
      <c r="GV6" s="398"/>
      <c r="GW6" s="398"/>
      <c r="GX6" s="398"/>
      <c r="GY6" s="398"/>
      <c r="GZ6" s="398"/>
      <c r="HA6" s="398"/>
      <c r="HB6" s="398"/>
      <c r="HC6" s="398"/>
      <c r="HD6" s="398"/>
      <c r="HE6" s="398"/>
      <c r="HF6" s="398"/>
      <c r="HG6" s="398"/>
      <c r="HH6" s="398"/>
      <c r="HI6" s="398"/>
      <c r="HJ6" s="398"/>
      <c r="HK6" s="398"/>
      <c r="HL6" s="398"/>
      <c r="HM6" s="398"/>
      <c r="HN6" s="398"/>
      <c r="HO6" s="398"/>
      <c r="HP6" s="398"/>
      <c r="HQ6" s="398"/>
      <c r="HR6" s="398"/>
      <c r="HS6" s="398"/>
      <c r="HT6" s="398"/>
      <c r="HU6" s="398"/>
      <c r="HV6" s="398"/>
      <c r="HW6" s="398"/>
      <c r="HX6" s="398"/>
      <c r="HY6" s="398"/>
      <c r="HZ6" s="398"/>
      <c r="IA6" s="398"/>
      <c r="IB6" s="398"/>
      <c r="IC6" s="398"/>
      <c r="ID6" s="398"/>
      <c r="IE6" s="398"/>
      <c r="IF6" s="398"/>
      <c r="IG6" s="398"/>
      <c r="IH6" s="398"/>
      <c r="II6" s="398"/>
      <c r="IJ6" s="398"/>
      <c r="IK6" s="398"/>
      <c r="IL6" s="398"/>
      <c r="IM6" s="398"/>
      <c r="IN6" s="398"/>
      <c r="IO6" s="398"/>
      <c r="IP6" s="398"/>
      <c r="IQ6" s="398"/>
      <c r="IR6" s="398"/>
      <c r="IS6" s="398"/>
      <c r="IT6" s="398"/>
      <c r="IU6" s="398"/>
      <c r="IV6" s="398"/>
      <c r="IW6" s="398"/>
    </row>
    <row r="7" customFormat="false" ht="12.75" hidden="false" customHeight="false" outlineLevel="0" collapsed="false">
      <c r="A7" s="398"/>
      <c r="E7" s="392"/>
      <c r="F7" s="392"/>
      <c r="G7" s="392"/>
      <c r="H7" s="392"/>
      <c r="I7" s="392"/>
      <c r="J7" s="392"/>
      <c r="K7" s="392"/>
      <c r="L7" s="392"/>
      <c r="M7" s="392"/>
      <c r="N7" s="392"/>
      <c r="O7" s="392"/>
      <c r="P7" s="392"/>
      <c r="Q7" s="392"/>
      <c r="R7" s="392"/>
      <c r="S7" s="392"/>
      <c r="T7" s="392"/>
      <c r="U7" s="392"/>
      <c r="V7" s="392"/>
      <c r="W7" s="398"/>
      <c r="X7" s="398"/>
      <c r="Y7" s="398"/>
      <c r="Z7" s="398"/>
      <c r="AA7" s="398"/>
      <c r="AB7" s="398"/>
      <c r="AC7" s="398"/>
      <c r="AD7" s="398"/>
      <c r="AE7" s="398"/>
      <c r="AF7" s="398"/>
      <c r="AG7" s="398"/>
      <c r="AH7" s="398"/>
      <c r="AI7" s="398"/>
      <c r="AJ7" s="398"/>
      <c r="AK7" s="398"/>
      <c r="AL7" s="398"/>
      <c r="AM7" s="398"/>
      <c r="AN7" s="398"/>
      <c r="AO7" s="398"/>
      <c r="AP7" s="398"/>
      <c r="AQ7" s="398"/>
      <c r="AR7" s="398"/>
      <c r="AS7" s="398"/>
      <c r="AT7" s="398"/>
      <c r="AU7" s="398"/>
      <c r="AV7" s="398"/>
      <c r="AW7" s="398"/>
      <c r="AX7" s="398"/>
      <c r="AY7" s="398"/>
      <c r="AZ7" s="398"/>
      <c r="BA7" s="398"/>
      <c r="BB7" s="398"/>
      <c r="BC7" s="398"/>
      <c r="BD7" s="398"/>
      <c r="BE7" s="398"/>
      <c r="BF7" s="398"/>
      <c r="BG7" s="398"/>
      <c r="BH7" s="398"/>
      <c r="BI7" s="398"/>
      <c r="BJ7" s="398"/>
      <c r="BK7" s="398"/>
      <c r="BL7" s="398"/>
      <c r="BM7" s="398"/>
      <c r="BN7" s="398"/>
      <c r="BO7" s="398"/>
      <c r="BP7" s="398"/>
      <c r="BQ7" s="398"/>
      <c r="BR7" s="398"/>
      <c r="BS7" s="398"/>
      <c r="BT7" s="398"/>
      <c r="BU7" s="398"/>
      <c r="BV7" s="398"/>
      <c r="BW7" s="398"/>
      <c r="BX7" s="398"/>
      <c r="BY7" s="398"/>
      <c r="BZ7" s="398"/>
      <c r="CA7" s="398"/>
      <c r="CB7" s="398"/>
      <c r="CC7" s="398"/>
      <c r="CD7" s="398"/>
      <c r="CE7" s="398"/>
      <c r="CF7" s="398"/>
      <c r="CG7" s="398"/>
      <c r="CH7" s="398"/>
      <c r="CI7" s="398"/>
      <c r="CJ7" s="398"/>
      <c r="CK7" s="398"/>
      <c r="CL7" s="398"/>
      <c r="CM7" s="398"/>
      <c r="CN7" s="398"/>
      <c r="CO7" s="398"/>
      <c r="CP7" s="398"/>
      <c r="CQ7" s="398"/>
      <c r="CR7" s="398"/>
      <c r="CS7" s="398"/>
      <c r="CT7" s="398"/>
      <c r="CU7" s="398"/>
      <c r="CV7" s="398"/>
      <c r="CW7" s="398"/>
      <c r="CX7" s="398"/>
      <c r="CY7" s="398"/>
      <c r="CZ7" s="398"/>
      <c r="DA7" s="398"/>
      <c r="DB7" s="398"/>
      <c r="DC7" s="398"/>
      <c r="DD7" s="398"/>
      <c r="DE7" s="398"/>
      <c r="DF7" s="398"/>
      <c r="DG7" s="398"/>
      <c r="DH7" s="398"/>
      <c r="DI7" s="398"/>
      <c r="DJ7" s="398"/>
      <c r="DK7" s="398"/>
      <c r="DL7" s="398"/>
      <c r="DM7" s="398"/>
      <c r="DN7" s="398"/>
      <c r="DO7" s="398"/>
      <c r="DP7" s="398"/>
      <c r="DQ7" s="398"/>
      <c r="DR7" s="398"/>
      <c r="DS7" s="398"/>
      <c r="DT7" s="398"/>
      <c r="DU7" s="398"/>
      <c r="DV7" s="398"/>
      <c r="DW7" s="398"/>
      <c r="DX7" s="398"/>
      <c r="DY7" s="398"/>
      <c r="DZ7" s="398"/>
      <c r="EA7" s="398"/>
      <c r="EB7" s="398"/>
      <c r="EC7" s="398"/>
      <c r="ED7" s="398"/>
      <c r="EE7" s="398"/>
      <c r="EF7" s="398"/>
      <c r="EG7" s="398"/>
      <c r="EH7" s="398"/>
      <c r="EI7" s="398"/>
      <c r="EJ7" s="398"/>
      <c r="EK7" s="398"/>
      <c r="EL7" s="398"/>
      <c r="EM7" s="398"/>
      <c r="EN7" s="398"/>
      <c r="EO7" s="398"/>
      <c r="EP7" s="398"/>
      <c r="EQ7" s="398"/>
      <c r="ER7" s="398"/>
      <c r="ES7" s="398"/>
      <c r="ET7" s="398"/>
      <c r="EU7" s="398"/>
      <c r="EV7" s="398"/>
      <c r="EW7" s="398"/>
      <c r="EX7" s="398"/>
      <c r="EY7" s="398"/>
      <c r="EZ7" s="398"/>
      <c r="FA7" s="398"/>
      <c r="FB7" s="398"/>
      <c r="FC7" s="398"/>
      <c r="FD7" s="398"/>
      <c r="FE7" s="398"/>
      <c r="FF7" s="398"/>
      <c r="FG7" s="398"/>
      <c r="FH7" s="398"/>
      <c r="FI7" s="398"/>
      <c r="FJ7" s="398"/>
      <c r="FK7" s="398"/>
      <c r="FL7" s="398"/>
      <c r="FM7" s="398"/>
      <c r="FN7" s="398"/>
      <c r="FO7" s="398"/>
      <c r="FP7" s="398"/>
      <c r="FQ7" s="398"/>
      <c r="FR7" s="398"/>
      <c r="FS7" s="398"/>
      <c r="FT7" s="398"/>
      <c r="FU7" s="398"/>
      <c r="FV7" s="398"/>
      <c r="FW7" s="398"/>
      <c r="FX7" s="398"/>
      <c r="FY7" s="398"/>
      <c r="FZ7" s="398"/>
      <c r="GA7" s="398"/>
      <c r="GB7" s="398"/>
      <c r="GC7" s="398"/>
      <c r="GD7" s="398"/>
      <c r="GE7" s="398"/>
      <c r="GF7" s="398"/>
      <c r="GG7" s="398"/>
      <c r="GH7" s="398"/>
      <c r="GI7" s="398"/>
      <c r="GJ7" s="398"/>
      <c r="GK7" s="398"/>
      <c r="GL7" s="398"/>
      <c r="GM7" s="398"/>
      <c r="GN7" s="398"/>
      <c r="GO7" s="398"/>
      <c r="GP7" s="398"/>
      <c r="GQ7" s="398"/>
      <c r="GR7" s="398"/>
      <c r="GS7" s="398"/>
      <c r="GT7" s="398"/>
      <c r="GU7" s="398"/>
      <c r="GV7" s="398"/>
      <c r="GW7" s="398"/>
      <c r="GX7" s="398"/>
      <c r="GY7" s="398"/>
      <c r="GZ7" s="398"/>
      <c r="HA7" s="398"/>
      <c r="HB7" s="398"/>
      <c r="HC7" s="398"/>
      <c r="HD7" s="398"/>
      <c r="HE7" s="398"/>
      <c r="HF7" s="398"/>
      <c r="HG7" s="398"/>
      <c r="HH7" s="398"/>
      <c r="HI7" s="398"/>
      <c r="HJ7" s="398"/>
      <c r="HK7" s="398"/>
      <c r="HL7" s="398"/>
      <c r="HM7" s="398"/>
      <c r="HN7" s="398"/>
      <c r="HO7" s="398"/>
      <c r="HP7" s="398"/>
      <c r="HQ7" s="398"/>
      <c r="HR7" s="398"/>
      <c r="HS7" s="398"/>
      <c r="HT7" s="398"/>
      <c r="HU7" s="398"/>
      <c r="HV7" s="398"/>
      <c r="HW7" s="398"/>
      <c r="HX7" s="398"/>
      <c r="HY7" s="398"/>
      <c r="HZ7" s="398"/>
      <c r="IA7" s="398"/>
      <c r="IB7" s="398"/>
      <c r="IC7" s="398"/>
      <c r="ID7" s="398"/>
      <c r="IE7" s="398"/>
      <c r="IF7" s="398"/>
      <c r="IG7" s="398"/>
      <c r="IH7" s="398"/>
      <c r="II7" s="398"/>
      <c r="IJ7" s="398"/>
      <c r="IK7" s="398"/>
      <c r="IL7" s="398"/>
      <c r="IM7" s="398"/>
      <c r="IN7" s="398"/>
      <c r="IO7" s="398"/>
      <c r="IP7" s="398"/>
      <c r="IQ7" s="398"/>
      <c r="IR7" s="398"/>
      <c r="IS7" s="398"/>
      <c r="IT7" s="398"/>
      <c r="IU7" s="398"/>
      <c r="IV7" s="398"/>
      <c r="IW7" s="398"/>
    </row>
    <row r="8" customFormat="false" ht="12.75" hidden="false" customHeight="false" outlineLevel="0" collapsed="false">
      <c r="A8" s="318" t="s">
        <v>65</v>
      </c>
      <c r="B8" s="1"/>
      <c r="C8" s="1"/>
      <c r="D8" s="1"/>
    </row>
    <row r="9" customFormat="false" ht="12.75" hidden="false" customHeight="false" outlineLevel="0" collapsed="false">
      <c r="A9" s="399" t="s">
        <v>202</v>
      </c>
      <c r="B9" s="400" t="n">
        <v>0</v>
      </c>
      <c r="C9" s="400" t="n">
        <v>12</v>
      </c>
      <c r="D9" s="400" t="n">
        <v>12</v>
      </c>
      <c r="E9" s="400" t="n">
        <v>12</v>
      </c>
      <c r="F9" s="400" t="n">
        <v>12</v>
      </c>
      <c r="G9" s="400" t="n">
        <v>12</v>
      </c>
      <c r="H9" s="400" t="n">
        <v>12</v>
      </c>
      <c r="I9" s="400" t="n">
        <v>12</v>
      </c>
      <c r="J9" s="400" t="n">
        <v>12</v>
      </c>
      <c r="K9" s="400" t="n">
        <v>12</v>
      </c>
      <c r="L9" s="400" t="n">
        <v>12</v>
      </c>
      <c r="M9" s="400" t="n">
        <v>12</v>
      </c>
      <c r="N9" s="400" t="n">
        <v>12</v>
      </c>
      <c r="O9" s="400" t="n">
        <v>12</v>
      </c>
      <c r="P9" s="400" t="n">
        <v>12</v>
      </c>
      <c r="Q9" s="400" t="n">
        <v>12</v>
      </c>
      <c r="R9" s="400" t="n">
        <v>12</v>
      </c>
      <c r="S9" s="400" t="n">
        <v>12</v>
      </c>
      <c r="T9" s="400" t="n">
        <v>12</v>
      </c>
      <c r="U9" s="400" t="n">
        <v>12</v>
      </c>
      <c r="V9" s="400" t="n">
        <v>12</v>
      </c>
    </row>
    <row r="10" customFormat="false" ht="12.75" hidden="false" customHeight="false" outlineLevel="0" collapsed="false">
      <c r="A10" s="1" t="s">
        <v>203</v>
      </c>
      <c r="B10" s="326" t="n">
        <v>0</v>
      </c>
      <c r="C10" s="326" t="n">
        <f aca="false">90%/30</f>
        <v>0.03</v>
      </c>
      <c r="D10" s="326" t="n">
        <f aca="false">90%/30</f>
        <v>0.03</v>
      </c>
      <c r="E10" s="326" t="n">
        <f aca="false">90%/30</f>
        <v>0.03</v>
      </c>
      <c r="F10" s="326" t="n">
        <f aca="false">90%/30</f>
        <v>0.03</v>
      </c>
      <c r="G10" s="326" t="n">
        <f aca="false">90%/30</f>
        <v>0.03</v>
      </c>
      <c r="H10" s="326" t="n">
        <f aca="false">90%/30</f>
        <v>0.03</v>
      </c>
      <c r="I10" s="326" t="n">
        <f aca="false">90%/30</f>
        <v>0.03</v>
      </c>
      <c r="J10" s="326" t="n">
        <f aca="false">90%/30</f>
        <v>0.03</v>
      </c>
      <c r="K10" s="326" t="n">
        <f aca="false">90%/30</f>
        <v>0.03</v>
      </c>
      <c r="L10" s="326" t="n">
        <f aca="false">90%/30</f>
        <v>0.03</v>
      </c>
      <c r="M10" s="326" t="n">
        <f aca="false">90%/30</f>
        <v>0.03</v>
      </c>
      <c r="N10" s="326" t="n">
        <f aca="false">90%/30</f>
        <v>0.03</v>
      </c>
      <c r="O10" s="326" t="n">
        <f aca="false">90%/30</f>
        <v>0.03</v>
      </c>
      <c r="P10" s="326" t="n">
        <f aca="false">90%/30</f>
        <v>0.03</v>
      </c>
      <c r="Q10" s="326" t="n">
        <f aca="false">90%/30</f>
        <v>0.03</v>
      </c>
      <c r="R10" s="326" t="n">
        <f aca="false">90%/30</f>
        <v>0.03</v>
      </c>
      <c r="S10" s="326" t="n">
        <f aca="false">90%/30</f>
        <v>0.03</v>
      </c>
      <c r="T10" s="326" t="n">
        <f aca="false">90%/30</f>
        <v>0.03</v>
      </c>
      <c r="U10" s="326" t="n">
        <f aca="false">90%/30</f>
        <v>0.03</v>
      </c>
      <c r="V10" s="326" t="n">
        <f aca="false">90%/30</f>
        <v>0.03</v>
      </c>
    </row>
    <row r="11" customFormat="false" ht="12.75" hidden="false" customHeight="false" outlineLevel="0" collapsed="false">
      <c r="B11" s="1"/>
      <c r="C11" s="1"/>
      <c r="D11" s="1"/>
    </row>
    <row r="12" customFormat="false" ht="12.75" hidden="false" customHeight="false" outlineLevel="0" collapsed="false">
      <c r="A12" s="1" t="s">
        <v>204</v>
      </c>
      <c r="B12" s="220" t="e">
        <f aca="false">SUM('Summary Output'!$G$8,'Summary Output'!$G$9)*Allocation!$C$7+'Amortization of Power Contract'!$C$11</f>
        <v>#VALUE!</v>
      </c>
      <c r="C12" s="26" t="e">
        <f aca="false">B14</f>
        <v>#VALUE!</v>
      </c>
      <c r="D12" s="26" t="e">
        <f aca="false">C14</f>
        <v>#VALUE!</v>
      </c>
      <c r="E12" s="26" t="e">
        <f aca="false">D14</f>
        <v>#VALUE!</v>
      </c>
      <c r="F12" s="26" t="e">
        <f aca="false">E14</f>
        <v>#VALUE!</v>
      </c>
      <c r="G12" s="26" t="e">
        <f aca="false">F14</f>
        <v>#VALUE!</v>
      </c>
      <c r="H12" s="26" t="e">
        <f aca="false">G14</f>
        <v>#VALUE!</v>
      </c>
      <c r="I12" s="26" t="e">
        <f aca="false">H14</f>
        <v>#VALUE!</v>
      </c>
      <c r="J12" s="26" t="e">
        <f aca="false">I14</f>
        <v>#VALUE!</v>
      </c>
      <c r="K12" s="26" t="e">
        <f aca="false">J14</f>
        <v>#VALUE!</v>
      </c>
      <c r="L12" s="26" t="e">
        <f aca="false">K14</f>
        <v>#VALUE!</v>
      </c>
      <c r="M12" s="26" t="e">
        <f aca="false">L14</f>
        <v>#VALUE!</v>
      </c>
      <c r="N12" s="26" t="e">
        <f aca="false">M14</f>
        <v>#VALUE!</v>
      </c>
      <c r="O12" s="26" t="e">
        <f aca="false">N14</f>
        <v>#VALUE!</v>
      </c>
      <c r="P12" s="26" t="e">
        <f aca="false">O14</f>
        <v>#VALUE!</v>
      </c>
      <c r="Q12" s="26" t="e">
        <f aca="false">P14</f>
        <v>#VALUE!</v>
      </c>
      <c r="R12" s="26" t="e">
        <f aca="false">Q14</f>
        <v>#VALUE!</v>
      </c>
      <c r="S12" s="26" t="e">
        <f aca="false">R14</f>
        <v>#VALUE!</v>
      </c>
      <c r="T12" s="26" t="e">
        <f aca="false">S14</f>
        <v>#VALUE!</v>
      </c>
      <c r="U12" s="26" t="e">
        <f aca="false">T14</f>
        <v>#VALUE!</v>
      </c>
      <c r="V12" s="26" t="e">
        <f aca="false">U14</f>
        <v>#VALUE!</v>
      </c>
    </row>
    <row r="13" customFormat="false" ht="12.75" hidden="false" customHeight="false" outlineLevel="0" collapsed="false">
      <c r="A13" s="1" t="s">
        <v>205</v>
      </c>
      <c r="B13" s="322" t="e">
        <f aca="false">$B$12*B10</f>
        <v>#VALUE!</v>
      </c>
      <c r="C13" s="322" t="e">
        <f aca="false">$B$12*C10</f>
        <v>#VALUE!</v>
      </c>
      <c r="D13" s="322" t="e">
        <f aca="false">$B$12*D10</f>
        <v>#VALUE!</v>
      </c>
      <c r="E13" s="322" t="e">
        <f aca="false">$B$12*E10</f>
        <v>#VALUE!</v>
      </c>
      <c r="F13" s="322" t="e">
        <f aca="false">$B$12*F10</f>
        <v>#VALUE!</v>
      </c>
      <c r="G13" s="322" t="e">
        <f aca="false">$B$12*G10</f>
        <v>#VALUE!</v>
      </c>
      <c r="H13" s="322" t="e">
        <f aca="false">$B$12*H10</f>
        <v>#VALUE!</v>
      </c>
      <c r="I13" s="322" t="e">
        <f aca="false">$B$12*I10</f>
        <v>#VALUE!</v>
      </c>
      <c r="J13" s="322" t="e">
        <f aca="false">$B$12*J10</f>
        <v>#VALUE!</v>
      </c>
      <c r="K13" s="322" t="e">
        <f aca="false">$B$12*K10</f>
        <v>#VALUE!</v>
      </c>
      <c r="L13" s="322" t="e">
        <f aca="false">$B$12*L10</f>
        <v>#VALUE!</v>
      </c>
      <c r="M13" s="322" t="e">
        <f aca="false">$B$12*M10</f>
        <v>#VALUE!</v>
      </c>
      <c r="N13" s="322" t="e">
        <f aca="false">$B$12*N10</f>
        <v>#VALUE!</v>
      </c>
      <c r="O13" s="322" t="e">
        <f aca="false">$B$12*O10</f>
        <v>#VALUE!</v>
      </c>
      <c r="P13" s="322" t="e">
        <f aca="false">$B$12*P10</f>
        <v>#VALUE!</v>
      </c>
      <c r="Q13" s="322" t="e">
        <f aca="false">$B$12*Q10</f>
        <v>#VALUE!</v>
      </c>
      <c r="R13" s="322" t="e">
        <f aca="false">$B$12*R10</f>
        <v>#VALUE!</v>
      </c>
      <c r="S13" s="322" t="e">
        <f aca="false">$B$12*S10</f>
        <v>#VALUE!</v>
      </c>
      <c r="T13" s="322" t="e">
        <f aca="false">$B$12*T10</f>
        <v>#VALUE!</v>
      </c>
      <c r="U13" s="322" t="e">
        <f aca="false">$B$12*U10</f>
        <v>#VALUE!</v>
      </c>
      <c r="V13" s="322" t="e">
        <f aca="false">$B$12*V10</f>
        <v>#VALUE!</v>
      </c>
    </row>
    <row r="14" customFormat="false" ht="12.75" hidden="false" customHeight="false" outlineLevel="0" collapsed="false">
      <c r="A14" s="1" t="s">
        <v>206</v>
      </c>
      <c r="B14" s="26" t="e">
        <f aca="false">B12-B13</f>
        <v>#VALUE!</v>
      </c>
      <c r="C14" s="26" t="e">
        <f aca="false">C12-C13</f>
        <v>#VALUE!</v>
      </c>
      <c r="D14" s="26" t="e">
        <f aca="false">D12-D13</f>
        <v>#VALUE!</v>
      </c>
      <c r="E14" s="26" t="e">
        <f aca="false">E12-E13</f>
        <v>#VALUE!</v>
      </c>
      <c r="F14" s="26" t="e">
        <f aca="false">F12-F13</f>
        <v>#VALUE!</v>
      </c>
      <c r="G14" s="26" t="e">
        <f aca="false">G12-G13</f>
        <v>#VALUE!</v>
      </c>
      <c r="H14" s="26" t="e">
        <f aca="false">H12-H13</f>
        <v>#VALUE!</v>
      </c>
      <c r="I14" s="26" t="e">
        <f aca="false">I12-I13</f>
        <v>#VALUE!</v>
      </c>
      <c r="J14" s="26" t="e">
        <f aca="false">J12-J13</f>
        <v>#VALUE!</v>
      </c>
      <c r="K14" s="26" t="e">
        <f aca="false">K12-K13</f>
        <v>#VALUE!</v>
      </c>
      <c r="L14" s="26" t="e">
        <f aca="false">L12-L13</f>
        <v>#VALUE!</v>
      </c>
      <c r="M14" s="26" t="e">
        <f aca="false">M12-M13</f>
        <v>#VALUE!</v>
      </c>
      <c r="N14" s="26" t="e">
        <f aca="false">N12-N13</f>
        <v>#VALUE!</v>
      </c>
      <c r="O14" s="26" t="e">
        <f aca="false">O12-O13</f>
        <v>#VALUE!</v>
      </c>
      <c r="P14" s="26" t="e">
        <f aca="false">P12-P13</f>
        <v>#VALUE!</v>
      </c>
      <c r="Q14" s="26" t="e">
        <f aca="false">Q12-Q13</f>
        <v>#VALUE!</v>
      </c>
      <c r="R14" s="26" t="e">
        <f aca="false">R12-R13</f>
        <v>#VALUE!</v>
      </c>
      <c r="S14" s="26" t="e">
        <f aca="false">S12-S13</f>
        <v>#VALUE!</v>
      </c>
      <c r="T14" s="26" t="e">
        <f aca="false">T12-T13</f>
        <v>#VALUE!</v>
      </c>
      <c r="U14" s="26" t="e">
        <f aca="false">U12-U13</f>
        <v>#VALUE!</v>
      </c>
      <c r="V14" s="26" t="e">
        <f aca="false">V12-V13</f>
        <v>#VALUE!</v>
      </c>
    </row>
    <row r="15" customFormat="false" ht="12.75" hidden="false" customHeight="false" outlineLevel="0" collapsed="false">
      <c r="B15" s="1"/>
      <c r="C15" s="1"/>
      <c r="D15" s="1"/>
    </row>
    <row r="16" customFormat="false" ht="12.75" hidden="false" customHeight="false" outlineLevel="0" collapsed="false">
      <c r="A16" s="318" t="s">
        <v>66</v>
      </c>
      <c r="B16" s="1"/>
      <c r="C16" s="1"/>
      <c r="D16" s="1"/>
    </row>
    <row r="17" customFormat="false" ht="12.75" hidden="false" customHeight="false" outlineLevel="0" collapsed="false">
      <c r="A17" s="399" t="s">
        <v>202</v>
      </c>
      <c r="B17" s="400" t="n">
        <v>0</v>
      </c>
      <c r="C17" s="400" t="n">
        <v>12</v>
      </c>
      <c r="D17" s="400" t="n">
        <v>12</v>
      </c>
      <c r="E17" s="400" t="n">
        <v>12</v>
      </c>
      <c r="F17" s="400" t="n">
        <v>12</v>
      </c>
      <c r="G17" s="400" t="n">
        <v>12</v>
      </c>
      <c r="H17" s="400" t="n">
        <v>12</v>
      </c>
      <c r="I17" s="400" t="n">
        <v>12</v>
      </c>
      <c r="J17" s="400" t="n">
        <v>12</v>
      </c>
      <c r="K17" s="400" t="n">
        <v>12</v>
      </c>
      <c r="L17" s="400" t="n">
        <v>12</v>
      </c>
      <c r="M17" s="400" t="n">
        <v>12</v>
      </c>
      <c r="N17" s="400" t="n">
        <v>12</v>
      </c>
      <c r="O17" s="400" t="n">
        <v>12</v>
      </c>
      <c r="P17" s="400" t="n">
        <v>12</v>
      </c>
      <c r="Q17" s="400" t="n">
        <v>12</v>
      </c>
      <c r="R17" s="400" t="n">
        <v>12</v>
      </c>
      <c r="S17" s="400" t="n">
        <v>12</v>
      </c>
      <c r="T17" s="400" t="n">
        <v>12</v>
      </c>
      <c r="U17" s="400" t="n">
        <v>12</v>
      </c>
      <c r="V17" s="400" t="n">
        <v>12</v>
      </c>
    </row>
    <row r="18" customFormat="false" ht="12.75" hidden="false" customHeight="false" outlineLevel="0" collapsed="false">
      <c r="A18" s="1" t="s">
        <v>203</v>
      </c>
      <c r="B18" s="326" t="n">
        <v>0</v>
      </c>
      <c r="C18" s="326" t="n">
        <f aca="false">90%/30</f>
        <v>0.03</v>
      </c>
      <c r="D18" s="326" t="n">
        <f aca="false">90%/30</f>
        <v>0.03</v>
      </c>
      <c r="E18" s="326" t="n">
        <f aca="false">90%/30</f>
        <v>0.03</v>
      </c>
      <c r="F18" s="326" t="n">
        <f aca="false">90%/30</f>
        <v>0.03</v>
      </c>
      <c r="G18" s="326" t="n">
        <f aca="false">90%/30</f>
        <v>0.03</v>
      </c>
      <c r="H18" s="326" t="n">
        <f aca="false">90%/30</f>
        <v>0.03</v>
      </c>
      <c r="I18" s="326" t="n">
        <f aca="false">90%/30</f>
        <v>0.03</v>
      </c>
      <c r="J18" s="326" t="n">
        <f aca="false">90%/30</f>
        <v>0.03</v>
      </c>
      <c r="K18" s="326" t="n">
        <f aca="false">90%/30</f>
        <v>0.03</v>
      </c>
      <c r="L18" s="326" t="n">
        <f aca="false">90%/30</f>
        <v>0.03</v>
      </c>
      <c r="M18" s="326" t="n">
        <f aca="false">90%/30</f>
        <v>0.03</v>
      </c>
      <c r="N18" s="326" t="n">
        <f aca="false">90%/30</f>
        <v>0.03</v>
      </c>
      <c r="O18" s="326" t="n">
        <f aca="false">90%/30</f>
        <v>0.03</v>
      </c>
      <c r="P18" s="326" t="n">
        <f aca="false">90%/30</f>
        <v>0.03</v>
      </c>
      <c r="Q18" s="326" t="n">
        <f aca="false">90%/30</f>
        <v>0.03</v>
      </c>
      <c r="R18" s="326" t="n">
        <f aca="false">90%/30</f>
        <v>0.03</v>
      </c>
      <c r="S18" s="326" t="n">
        <f aca="false">90%/30</f>
        <v>0.03</v>
      </c>
      <c r="T18" s="326" t="n">
        <f aca="false">90%/30</f>
        <v>0.03</v>
      </c>
      <c r="U18" s="326" t="n">
        <f aca="false">90%/30</f>
        <v>0.03</v>
      </c>
      <c r="V18" s="326" t="n">
        <f aca="false">90%/30</f>
        <v>0.03</v>
      </c>
    </row>
    <row r="19" customFormat="false" ht="12.75" hidden="false" customHeight="false" outlineLevel="0" collapsed="false">
      <c r="B19" s="1"/>
      <c r="C19" s="1"/>
      <c r="D19" s="1"/>
    </row>
    <row r="20" customFormat="false" ht="12.75" hidden="false" customHeight="false" outlineLevel="0" collapsed="false">
      <c r="A20" s="1" t="s">
        <v>204</v>
      </c>
      <c r="B20" s="220" t="e">
        <f aca="false">SUM('Summary Output'!$G$8,'Summary Output'!$G$9)*Allocation!$C$8+'Amortization of Power Contract'!$C$17</f>
        <v>#VALUE!</v>
      </c>
      <c r="C20" s="26" t="e">
        <f aca="false">B22</f>
        <v>#VALUE!</v>
      </c>
      <c r="D20" s="26" t="e">
        <f aca="false">C22</f>
        <v>#VALUE!</v>
      </c>
      <c r="E20" s="26" t="e">
        <f aca="false">D22</f>
        <v>#VALUE!</v>
      </c>
      <c r="F20" s="26" t="e">
        <f aca="false">E22</f>
        <v>#VALUE!</v>
      </c>
      <c r="G20" s="26" t="e">
        <f aca="false">F22</f>
        <v>#VALUE!</v>
      </c>
      <c r="H20" s="26" t="e">
        <f aca="false">G22</f>
        <v>#VALUE!</v>
      </c>
      <c r="I20" s="26" t="e">
        <f aca="false">H22</f>
        <v>#VALUE!</v>
      </c>
      <c r="J20" s="26" t="e">
        <f aca="false">I22</f>
        <v>#VALUE!</v>
      </c>
      <c r="K20" s="26" t="e">
        <f aca="false">J22</f>
        <v>#VALUE!</v>
      </c>
      <c r="L20" s="26" t="e">
        <f aca="false">K22</f>
        <v>#VALUE!</v>
      </c>
      <c r="M20" s="26" t="e">
        <f aca="false">L22</f>
        <v>#VALUE!</v>
      </c>
      <c r="N20" s="26" t="e">
        <f aca="false">M22</f>
        <v>#VALUE!</v>
      </c>
      <c r="O20" s="26" t="e">
        <f aca="false">N22</f>
        <v>#VALUE!</v>
      </c>
      <c r="P20" s="26" t="e">
        <f aca="false">O22</f>
        <v>#VALUE!</v>
      </c>
      <c r="Q20" s="26" t="e">
        <f aca="false">P22</f>
        <v>#VALUE!</v>
      </c>
      <c r="R20" s="26" t="e">
        <f aca="false">Q22</f>
        <v>#VALUE!</v>
      </c>
      <c r="S20" s="26" t="e">
        <f aca="false">R22</f>
        <v>#VALUE!</v>
      </c>
      <c r="T20" s="26" t="e">
        <f aca="false">S22</f>
        <v>#VALUE!</v>
      </c>
      <c r="U20" s="26" t="e">
        <f aca="false">T22</f>
        <v>#VALUE!</v>
      </c>
      <c r="V20" s="26" t="e">
        <f aca="false">U22</f>
        <v>#VALUE!</v>
      </c>
    </row>
    <row r="21" customFormat="false" ht="12.75" hidden="false" customHeight="false" outlineLevel="0" collapsed="false">
      <c r="A21" s="1" t="s">
        <v>205</v>
      </c>
      <c r="B21" s="322" t="e">
        <f aca="false">$B$20*B18</f>
        <v>#VALUE!</v>
      </c>
      <c r="C21" s="322" t="e">
        <f aca="false">$B$20*C18</f>
        <v>#VALUE!</v>
      </c>
      <c r="D21" s="322" t="e">
        <f aca="false">$B$20*D18</f>
        <v>#VALUE!</v>
      </c>
      <c r="E21" s="322" t="e">
        <f aca="false">$B$20*E18</f>
        <v>#VALUE!</v>
      </c>
      <c r="F21" s="322" t="e">
        <f aca="false">$B$20*F18</f>
        <v>#VALUE!</v>
      </c>
      <c r="G21" s="322" t="e">
        <f aca="false">$B$20*G18</f>
        <v>#VALUE!</v>
      </c>
      <c r="H21" s="322" t="e">
        <f aca="false">$B$20*H18</f>
        <v>#VALUE!</v>
      </c>
      <c r="I21" s="322" t="e">
        <f aca="false">$B$20*I18</f>
        <v>#VALUE!</v>
      </c>
      <c r="J21" s="322" t="e">
        <f aca="false">$B$20*J18</f>
        <v>#VALUE!</v>
      </c>
      <c r="K21" s="322" t="e">
        <f aca="false">$B$20*K18</f>
        <v>#VALUE!</v>
      </c>
      <c r="L21" s="322" t="e">
        <f aca="false">$B$20*L18</f>
        <v>#VALUE!</v>
      </c>
      <c r="M21" s="322" t="e">
        <f aca="false">$B$20*M18</f>
        <v>#VALUE!</v>
      </c>
      <c r="N21" s="322" t="e">
        <f aca="false">$B$20*N18</f>
        <v>#VALUE!</v>
      </c>
      <c r="O21" s="322" t="e">
        <f aca="false">$B$20*O18</f>
        <v>#VALUE!</v>
      </c>
      <c r="P21" s="322" t="e">
        <f aca="false">$B$20*P18</f>
        <v>#VALUE!</v>
      </c>
      <c r="Q21" s="322" t="e">
        <f aca="false">$B$20*Q18</f>
        <v>#VALUE!</v>
      </c>
      <c r="R21" s="322" t="e">
        <f aca="false">$B$20*R18</f>
        <v>#VALUE!</v>
      </c>
      <c r="S21" s="322" t="e">
        <f aca="false">$B$20*S18</f>
        <v>#VALUE!</v>
      </c>
      <c r="T21" s="322" t="e">
        <f aca="false">$B$20*T18</f>
        <v>#VALUE!</v>
      </c>
      <c r="U21" s="322" t="e">
        <f aca="false">$B$20*U18</f>
        <v>#VALUE!</v>
      </c>
      <c r="V21" s="322" t="e">
        <f aca="false">$B$20*V18</f>
        <v>#VALUE!</v>
      </c>
    </row>
    <row r="22" customFormat="false" ht="12.75" hidden="false" customHeight="false" outlineLevel="0" collapsed="false">
      <c r="A22" s="1" t="s">
        <v>206</v>
      </c>
      <c r="B22" s="26" t="e">
        <f aca="false">B20-B21</f>
        <v>#VALUE!</v>
      </c>
      <c r="C22" s="26" t="e">
        <f aca="false">C20-C21</f>
        <v>#VALUE!</v>
      </c>
      <c r="D22" s="26" t="e">
        <f aca="false">D20-D21</f>
        <v>#VALUE!</v>
      </c>
      <c r="E22" s="26" t="e">
        <f aca="false">E20-E21</f>
        <v>#VALUE!</v>
      </c>
      <c r="F22" s="26" t="e">
        <f aca="false">F20-F21</f>
        <v>#VALUE!</v>
      </c>
      <c r="G22" s="26" t="e">
        <f aca="false">G20-G21</f>
        <v>#VALUE!</v>
      </c>
      <c r="H22" s="26" t="e">
        <f aca="false">H20-H21</f>
        <v>#VALUE!</v>
      </c>
      <c r="I22" s="26" t="e">
        <f aca="false">I20-I21</f>
        <v>#VALUE!</v>
      </c>
      <c r="J22" s="26" t="e">
        <f aca="false">J20-J21</f>
        <v>#VALUE!</v>
      </c>
      <c r="K22" s="26" t="e">
        <f aca="false">K20-K21</f>
        <v>#VALUE!</v>
      </c>
      <c r="L22" s="26" t="e">
        <f aca="false">L20-L21</f>
        <v>#VALUE!</v>
      </c>
      <c r="M22" s="26" t="e">
        <f aca="false">M20-M21</f>
        <v>#VALUE!</v>
      </c>
      <c r="N22" s="26" t="e">
        <f aca="false">N20-N21</f>
        <v>#VALUE!</v>
      </c>
      <c r="O22" s="26" t="e">
        <f aca="false">O20-O21</f>
        <v>#VALUE!</v>
      </c>
      <c r="P22" s="26" t="e">
        <f aca="false">P20-P21</f>
        <v>#VALUE!</v>
      </c>
      <c r="Q22" s="26" t="e">
        <f aca="false">Q20-Q21</f>
        <v>#VALUE!</v>
      </c>
      <c r="R22" s="26" t="e">
        <f aca="false">R20-R21</f>
        <v>#VALUE!</v>
      </c>
      <c r="S22" s="26" t="e">
        <f aca="false">S20-S21</f>
        <v>#VALUE!</v>
      </c>
      <c r="T22" s="26" t="e">
        <f aca="false">T20-T21</f>
        <v>#VALUE!</v>
      </c>
      <c r="U22" s="26" t="e">
        <f aca="false">U20-U21</f>
        <v>#VALUE!</v>
      </c>
      <c r="V22" s="26" t="e">
        <f aca="false">V20-V21</f>
        <v>#VALUE!</v>
      </c>
    </row>
    <row r="23" customFormat="false" ht="12.75" hidden="false" customHeight="false" outlineLevel="0" collapsed="false">
      <c r="B23" s="1"/>
      <c r="C23" s="1"/>
      <c r="D23" s="1"/>
    </row>
    <row r="24" customFormat="false" ht="12.75" hidden="false" customHeight="false" outlineLevel="0" collapsed="false">
      <c r="A24" s="318" t="s">
        <v>67</v>
      </c>
      <c r="B24" s="1"/>
      <c r="C24" s="1"/>
      <c r="D24" s="1"/>
    </row>
    <row r="25" customFormat="false" ht="12.75" hidden="false" customHeight="false" outlineLevel="0" collapsed="false">
      <c r="A25" s="399" t="s">
        <v>202</v>
      </c>
      <c r="B25" s="400" t="n">
        <v>0</v>
      </c>
      <c r="C25" s="400" t="n">
        <v>12</v>
      </c>
      <c r="D25" s="400" t="n">
        <v>12</v>
      </c>
      <c r="E25" s="400" t="n">
        <v>12</v>
      </c>
      <c r="F25" s="400" t="n">
        <v>12</v>
      </c>
      <c r="G25" s="400" t="n">
        <v>12</v>
      </c>
      <c r="H25" s="400" t="n">
        <v>12</v>
      </c>
      <c r="I25" s="400" t="n">
        <v>12</v>
      </c>
      <c r="J25" s="400" t="n">
        <v>12</v>
      </c>
      <c r="K25" s="400" t="n">
        <v>12</v>
      </c>
      <c r="L25" s="400" t="n">
        <v>12</v>
      </c>
      <c r="M25" s="400" t="n">
        <v>12</v>
      </c>
      <c r="N25" s="400" t="n">
        <v>12</v>
      </c>
      <c r="O25" s="400" t="n">
        <v>12</v>
      </c>
      <c r="P25" s="400" t="n">
        <v>12</v>
      </c>
      <c r="Q25" s="400" t="n">
        <v>12</v>
      </c>
      <c r="R25" s="400" t="n">
        <v>12</v>
      </c>
      <c r="S25" s="400" t="n">
        <v>12</v>
      </c>
      <c r="T25" s="400" t="n">
        <v>12</v>
      </c>
      <c r="U25" s="400" t="n">
        <v>12</v>
      </c>
      <c r="V25" s="400" t="n">
        <v>12</v>
      </c>
    </row>
    <row r="26" customFormat="false" ht="12.75" hidden="false" customHeight="false" outlineLevel="0" collapsed="false">
      <c r="A26" s="1" t="s">
        <v>203</v>
      </c>
      <c r="B26" s="326" t="n">
        <v>0</v>
      </c>
      <c r="C26" s="326" t="n">
        <f aca="false">90%/30</f>
        <v>0.03</v>
      </c>
      <c r="D26" s="326" t="n">
        <f aca="false">90%/30</f>
        <v>0.03</v>
      </c>
      <c r="E26" s="326" t="n">
        <f aca="false">90%/30</f>
        <v>0.03</v>
      </c>
      <c r="F26" s="326" t="n">
        <f aca="false">90%/30</f>
        <v>0.03</v>
      </c>
      <c r="G26" s="326" t="n">
        <f aca="false">90%/30</f>
        <v>0.03</v>
      </c>
      <c r="H26" s="326" t="n">
        <f aca="false">90%/30</f>
        <v>0.03</v>
      </c>
      <c r="I26" s="326" t="n">
        <f aca="false">90%/30</f>
        <v>0.03</v>
      </c>
      <c r="J26" s="326" t="n">
        <f aca="false">90%/30</f>
        <v>0.03</v>
      </c>
      <c r="K26" s="326" t="n">
        <f aca="false">90%/30</f>
        <v>0.03</v>
      </c>
      <c r="L26" s="326" t="n">
        <f aca="false">90%/30</f>
        <v>0.03</v>
      </c>
      <c r="M26" s="326" t="n">
        <f aca="false">90%/30</f>
        <v>0.03</v>
      </c>
      <c r="N26" s="326" t="n">
        <f aca="false">90%/30</f>
        <v>0.03</v>
      </c>
      <c r="O26" s="326" t="n">
        <f aca="false">90%/30</f>
        <v>0.03</v>
      </c>
      <c r="P26" s="326" t="n">
        <f aca="false">90%/30</f>
        <v>0.03</v>
      </c>
      <c r="Q26" s="326" t="n">
        <f aca="false">90%/30</f>
        <v>0.03</v>
      </c>
      <c r="R26" s="326" t="n">
        <f aca="false">90%/30</f>
        <v>0.03</v>
      </c>
      <c r="S26" s="326" t="n">
        <f aca="false">90%/30</f>
        <v>0.03</v>
      </c>
      <c r="T26" s="326" t="n">
        <f aca="false">90%/30</f>
        <v>0.03</v>
      </c>
      <c r="U26" s="326" t="n">
        <f aca="false">90%/30</f>
        <v>0.03</v>
      </c>
      <c r="V26" s="326" t="n">
        <f aca="false">90%/30</f>
        <v>0.03</v>
      </c>
    </row>
    <row r="27" customFormat="false" ht="12.75" hidden="false" customHeight="false" outlineLevel="0" collapsed="false">
      <c r="B27" s="1"/>
      <c r="C27" s="1"/>
      <c r="D27" s="1"/>
    </row>
    <row r="28" customFormat="false" ht="12.75" hidden="false" customHeight="false" outlineLevel="0" collapsed="false">
      <c r="A28" s="1" t="s">
        <v>204</v>
      </c>
      <c r="B28" s="220" t="e">
        <f aca="false">SUM('Summary Output'!$G$8,'Summary Output'!$G$9)*Allocation!$C$9+'Amortization of Power Contract'!$C$23</f>
        <v>#VALUE!</v>
      </c>
      <c r="C28" s="26" t="e">
        <f aca="false">B30</f>
        <v>#VALUE!</v>
      </c>
      <c r="D28" s="26" t="e">
        <f aca="false">C30</f>
        <v>#VALUE!</v>
      </c>
      <c r="E28" s="26" t="e">
        <f aca="false">D30</f>
        <v>#VALUE!</v>
      </c>
      <c r="F28" s="26" t="e">
        <f aca="false">E30</f>
        <v>#VALUE!</v>
      </c>
      <c r="G28" s="26" t="e">
        <f aca="false">F30</f>
        <v>#VALUE!</v>
      </c>
      <c r="H28" s="26" t="e">
        <f aca="false">G30</f>
        <v>#VALUE!</v>
      </c>
      <c r="I28" s="26" t="e">
        <f aca="false">H30</f>
        <v>#VALUE!</v>
      </c>
      <c r="J28" s="26" t="e">
        <f aca="false">I30</f>
        <v>#VALUE!</v>
      </c>
      <c r="K28" s="26" t="e">
        <f aca="false">J30</f>
        <v>#VALUE!</v>
      </c>
      <c r="L28" s="26" t="e">
        <f aca="false">K30</f>
        <v>#VALUE!</v>
      </c>
      <c r="M28" s="26" t="e">
        <f aca="false">L30</f>
        <v>#VALUE!</v>
      </c>
      <c r="N28" s="26" t="e">
        <f aca="false">M30</f>
        <v>#VALUE!</v>
      </c>
      <c r="O28" s="26" t="e">
        <f aca="false">N30</f>
        <v>#VALUE!</v>
      </c>
      <c r="P28" s="26" t="e">
        <f aca="false">O30</f>
        <v>#VALUE!</v>
      </c>
      <c r="Q28" s="26" t="e">
        <f aca="false">P30</f>
        <v>#VALUE!</v>
      </c>
      <c r="R28" s="26" t="e">
        <f aca="false">Q30</f>
        <v>#VALUE!</v>
      </c>
      <c r="S28" s="26" t="e">
        <f aca="false">R30</f>
        <v>#VALUE!</v>
      </c>
      <c r="T28" s="26" t="e">
        <f aca="false">S30</f>
        <v>#VALUE!</v>
      </c>
      <c r="U28" s="26" t="e">
        <f aca="false">T30</f>
        <v>#VALUE!</v>
      </c>
      <c r="V28" s="26" t="e">
        <f aca="false">U30</f>
        <v>#VALUE!</v>
      </c>
    </row>
    <row r="29" customFormat="false" ht="12.75" hidden="false" customHeight="false" outlineLevel="0" collapsed="false">
      <c r="A29" s="1" t="s">
        <v>205</v>
      </c>
      <c r="B29" s="322" t="e">
        <f aca="false">$B$28*B26</f>
        <v>#VALUE!</v>
      </c>
      <c r="C29" s="322" t="e">
        <f aca="false">$B$28*C26</f>
        <v>#VALUE!</v>
      </c>
      <c r="D29" s="322" t="e">
        <f aca="false">$B$28*D26</f>
        <v>#VALUE!</v>
      </c>
      <c r="E29" s="322" t="e">
        <f aca="false">$B$28*E26</f>
        <v>#VALUE!</v>
      </c>
      <c r="F29" s="322" t="e">
        <f aca="false">$B$28*F26</f>
        <v>#VALUE!</v>
      </c>
      <c r="G29" s="322" t="e">
        <f aca="false">$B$28*G26</f>
        <v>#VALUE!</v>
      </c>
      <c r="H29" s="322" t="e">
        <f aca="false">$B$28*H26</f>
        <v>#VALUE!</v>
      </c>
      <c r="I29" s="322" t="e">
        <f aca="false">$B$28*I26</f>
        <v>#VALUE!</v>
      </c>
      <c r="J29" s="322" t="e">
        <f aca="false">$B$28*J26</f>
        <v>#VALUE!</v>
      </c>
      <c r="K29" s="322" t="e">
        <f aca="false">$B$28*K26</f>
        <v>#VALUE!</v>
      </c>
      <c r="L29" s="322" t="e">
        <f aca="false">$B$28*L26</f>
        <v>#VALUE!</v>
      </c>
      <c r="M29" s="322" t="e">
        <f aca="false">$B$28*M26</f>
        <v>#VALUE!</v>
      </c>
      <c r="N29" s="322" t="e">
        <f aca="false">$B$28*N26</f>
        <v>#VALUE!</v>
      </c>
      <c r="O29" s="322" t="e">
        <f aca="false">$B$28*O26</f>
        <v>#VALUE!</v>
      </c>
      <c r="P29" s="322" t="e">
        <f aca="false">$B$28*P26</f>
        <v>#VALUE!</v>
      </c>
      <c r="Q29" s="322" t="e">
        <f aca="false">$B$28*Q26</f>
        <v>#VALUE!</v>
      </c>
      <c r="R29" s="322" t="e">
        <f aca="false">$B$28*R26</f>
        <v>#VALUE!</v>
      </c>
      <c r="S29" s="322" t="e">
        <f aca="false">$B$28*S26</f>
        <v>#VALUE!</v>
      </c>
      <c r="T29" s="322" t="e">
        <f aca="false">$B$28*T26</f>
        <v>#VALUE!</v>
      </c>
      <c r="U29" s="322" t="e">
        <f aca="false">$B$28*U26</f>
        <v>#VALUE!</v>
      </c>
      <c r="V29" s="322" t="e">
        <f aca="false">$B$28*V26</f>
        <v>#VALUE!</v>
      </c>
    </row>
    <row r="30" customFormat="false" ht="12.75" hidden="false" customHeight="false" outlineLevel="0" collapsed="false">
      <c r="A30" s="1" t="s">
        <v>206</v>
      </c>
      <c r="B30" s="26" t="e">
        <f aca="false">B28-B29</f>
        <v>#VALUE!</v>
      </c>
      <c r="C30" s="26" t="e">
        <f aca="false">C28-C29</f>
        <v>#VALUE!</v>
      </c>
      <c r="D30" s="26" t="e">
        <f aca="false">D28-D29</f>
        <v>#VALUE!</v>
      </c>
      <c r="E30" s="26" t="e">
        <f aca="false">E28-E29</f>
        <v>#VALUE!</v>
      </c>
      <c r="F30" s="26" t="e">
        <f aca="false">F28-F29</f>
        <v>#VALUE!</v>
      </c>
      <c r="G30" s="26" t="e">
        <f aca="false">G28-G29</f>
        <v>#VALUE!</v>
      </c>
      <c r="H30" s="26" t="e">
        <f aca="false">H28-H29</f>
        <v>#VALUE!</v>
      </c>
      <c r="I30" s="26" t="e">
        <f aca="false">I28-I29</f>
        <v>#VALUE!</v>
      </c>
      <c r="J30" s="26" t="e">
        <f aca="false">J28-J29</f>
        <v>#VALUE!</v>
      </c>
      <c r="K30" s="26" t="e">
        <f aca="false">K28-K29</f>
        <v>#VALUE!</v>
      </c>
      <c r="L30" s="26" t="e">
        <f aca="false">L28-L29</f>
        <v>#VALUE!</v>
      </c>
      <c r="M30" s="26" t="e">
        <f aca="false">M28-M29</f>
        <v>#VALUE!</v>
      </c>
      <c r="N30" s="26" t="e">
        <f aca="false">N28-N29</f>
        <v>#VALUE!</v>
      </c>
      <c r="O30" s="26" t="e">
        <f aca="false">O28-O29</f>
        <v>#VALUE!</v>
      </c>
      <c r="P30" s="26" t="e">
        <f aca="false">P28-P29</f>
        <v>#VALUE!</v>
      </c>
      <c r="Q30" s="26" t="e">
        <f aca="false">Q28-Q29</f>
        <v>#VALUE!</v>
      </c>
      <c r="R30" s="26" t="e">
        <f aca="false">R28-R29</f>
        <v>#VALUE!</v>
      </c>
      <c r="S30" s="26" t="e">
        <f aca="false">S28-S29</f>
        <v>#VALUE!</v>
      </c>
      <c r="T30" s="26" t="e">
        <f aca="false">T28-T29</f>
        <v>#VALUE!</v>
      </c>
      <c r="U30" s="26" t="e">
        <f aca="false">U28-U29</f>
        <v>#VALUE!</v>
      </c>
      <c r="V30" s="26" t="e">
        <f aca="false">V28-V29</f>
        <v>#VALUE!</v>
      </c>
    </row>
    <row r="31" customFormat="false" ht="12.75" hidden="false" customHeight="false" outlineLevel="0" collapsed="false">
      <c r="B31" s="1"/>
      <c r="C31" s="1"/>
      <c r="D31" s="1"/>
    </row>
    <row r="32" customFormat="false" ht="12.75" hidden="false" customHeight="false" outlineLevel="0" collapsed="false">
      <c r="A32" s="318" t="s">
        <v>68</v>
      </c>
      <c r="B32" s="1"/>
      <c r="C32" s="1"/>
      <c r="D32" s="1"/>
    </row>
    <row r="33" customFormat="false" ht="12.75" hidden="false" customHeight="false" outlineLevel="0" collapsed="false">
      <c r="A33" s="399" t="s">
        <v>202</v>
      </c>
      <c r="B33" s="400" t="n">
        <v>0</v>
      </c>
      <c r="C33" s="400" t="n">
        <v>12</v>
      </c>
      <c r="D33" s="400" t="n">
        <v>12</v>
      </c>
      <c r="E33" s="400" t="n">
        <v>12</v>
      </c>
      <c r="F33" s="400" t="n">
        <v>12</v>
      </c>
      <c r="G33" s="400" t="n">
        <v>12</v>
      </c>
      <c r="H33" s="400" t="n">
        <v>12</v>
      </c>
      <c r="I33" s="400" t="n">
        <v>12</v>
      </c>
      <c r="J33" s="400" t="n">
        <v>12</v>
      </c>
      <c r="K33" s="400" t="n">
        <v>12</v>
      </c>
      <c r="L33" s="400" t="n">
        <v>12</v>
      </c>
      <c r="M33" s="400" t="n">
        <v>12</v>
      </c>
      <c r="N33" s="400" t="n">
        <v>12</v>
      </c>
      <c r="O33" s="400" t="n">
        <v>12</v>
      </c>
      <c r="P33" s="400" t="n">
        <v>12</v>
      </c>
      <c r="Q33" s="400" t="n">
        <v>12</v>
      </c>
      <c r="R33" s="400" t="n">
        <v>12</v>
      </c>
      <c r="S33" s="400" t="n">
        <v>12</v>
      </c>
      <c r="T33" s="400" t="n">
        <v>12</v>
      </c>
      <c r="U33" s="400" t="n">
        <v>12</v>
      </c>
      <c r="V33" s="400" t="n">
        <v>12</v>
      </c>
    </row>
    <row r="34" customFormat="false" ht="12.75" hidden="false" customHeight="false" outlineLevel="0" collapsed="false">
      <c r="A34" s="1" t="s">
        <v>203</v>
      </c>
      <c r="B34" s="326" t="n">
        <v>0</v>
      </c>
      <c r="C34" s="326" t="n">
        <f aca="false">90%/30</f>
        <v>0.03</v>
      </c>
      <c r="D34" s="326" t="n">
        <f aca="false">90%/30</f>
        <v>0.03</v>
      </c>
      <c r="E34" s="326" t="n">
        <f aca="false">90%/30</f>
        <v>0.03</v>
      </c>
      <c r="F34" s="326" t="n">
        <f aca="false">90%/30</f>
        <v>0.03</v>
      </c>
      <c r="G34" s="326" t="n">
        <f aca="false">90%/30</f>
        <v>0.03</v>
      </c>
      <c r="H34" s="326" t="n">
        <f aca="false">90%/30</f>
        <v>0.03</v>
      </c>
      <c r="I34" s="326" t="n">
        <f aca="false">90%/30</f>
        <v>0.03</v>
      </c>
      <c r="J34" s="326" t="n">
        <f aca="false">90%/30</f>
        <v>0.03</v>
      </c>
      <c r="K34" s="326" t="n">
        <f aca="false">90%/30</f>
        <v>0.03</v>
      </c>
      <c r="L34" s="326" t="n">
        <f aca="false">90%/30</f>
        <v>0.03</v>
      </c>
      <c r="M34" s="326" t="n">
        <f aca="false">90%/30</f>
        <v>0.03</v>
      </c>
      <c r="N34" s="326" t="n">
        <f aca="false">90%/30</f>
        <v>0.03</v>
      </c>
      <c r="O34" s="326" t="n">
        <f aca="false">90%/30</f>
        <v>0.03</v>
      </c>
      <c r="P34" s="326" t="n">
        <f aca="false">90%/30</f>
        <v>0.03</v>
      </c>
      <c r="Q34" s="326" t="n">
        <f aca="false">90%/30</f>
        <v>0.03</v>
      </c>
      <c r="R34" s="326" t="n">
        <f aca="false">90%/30</f>
        <v>0.03</v>
      </c>
      <c r="S34" s="326" t="n">
        <f aca="false">90%/30</f>
        <v>0.03</v>
      </c>
      <c r="T34" s="326" t="n">
        <f aca="false">90%/30</f>
        <v>0.03</v>
      </c>
      <c r="U34" s="326" t="n">
        <f aca="false">90%/30</f>
        <v>0.03</v>
      </c>
      <c r="V34" s="326" t="n">
        <f aca="false">90%/30</f>
        <v>0.03</v>
      </c>
    </row>
    <row r="35" customFormat="false" ht="12.75" hidden="false" customHeight="false" outlineLevel="0" collapsed="false">
      <c r="B35" s="1"/>
      <c r="C35" s="1"/>
      <c r="D35" s="1"/>
    </row>
    <row r="36" customFormat="false" ht="12.75" hidden="false" customHeight="false" outlineLevel="0" collapsed="false">
      <c r="A36" s="1" t="s">
        <v>204</v>
      </c>
      <c r="B36" s="220" t="e">
        <f aca="false">SUM('Summary Output'!$G$8,'Summary Output'!$G$9)*Allocation!$C$12+'Amortization of Power Contract'!$C$29</f>
        <v>#VALUE!</v>
      </c>
      <c r="C36" s="26" t="e">
        <f aca="false">B38</f>
        <v>#VALUE!</v>
      </c>
      <c r="D36" s="26" t="e">
        <f aca="false">C38</f>
        <v>#VALUE!</v>
      </c>
      <c r="E36" s="26" t="e">
        <f aca="false">D38</f>
        <v>#VALUE!</v>
      </c>
      <c r="F36" s="26" t="e">
        <f aca="false">E38</f>
        <v>#VALUE!</v>
      </c>
      <c r="G36" s="26" t="e">
        <f aca="false">F38</f>
        <v>#VALUE!</v>
      </c>
      <c r="H36" s="26" t="e">
        <f aca="false">G38</f>
        <v>#VALUE!</v>
      </c>
      <c r="I36" s="26" t="e">
        <f aca="false">H38</f>
        <v>#VALUE!</v>
      </c>
      <c r="J36" s="26" t="e">
        <f aca="false">I38</f>
        <v>#VALUE!</v>
      </c>
      <c r="K36" s="26" t="e">
        <f aca="false">J38</f>
        <v>#VALUE!</v>
      </c>
      <c r="L36" s="26" t="e">
        <f aca="false">K38</f>
        <v>#VALUE!</v>
      </c>
      <c r="M36" s="26" t="e">
        <f aca="false">L38</f>
        <v>#VALUE!</v>
      </c>
      <c r="N36" s="26" t="e">
        <f aca="false">M38</f>
        <v>#VALUE!</v>
      </c>
      <c r="O36" s="26" t="e">
        <f aca="false">N38</f>
        <v>#VALUE!</v>
      </c>
      <c r="P36" s="26" t="e">
        <f aca="false">O38</f>
        <v>#VALUE!</v>
      </c>
      <c r="Q36" s="26" t="e">
        <f aca="false">P38</f>
        <v>#VALUE!</v>
      </c>
      <c r="R36" s="26" t="e">
        <f aca="false">Q38</f>
        <v>#VALUE!</v>
      </c>
      <c r="S36" s="26" t="e">
        <f aca="false">R38</f>
        <v>#VALUE!</v>
      </c>
      <c r="T36" s="26" t="e">
        <f aca="false">S38</f>
        <v>#VALUE!</v>
      </c>
      <c r="U36" s="26" t="e">
        <f aca="false">T38</f>
        <v>#VALUE!</v>
      </c>
      <c r="V36" s="26" t="e">
        <f aca="false">U38</f>
        <v>#VALUE!</v>
      </c>
    </row>
    <row r="37" customFormat="false" ht="12.75" hidden="false" customHeight="false" outlineLevel="0" collapsed="false">
      <c r="A37" s="1" t="s">
        <v>205</v>
      </c>
      <c r="B37" s="322" t="e">
        <f aca="false">$B$36*B34</f>
        <v>#VALUE!</v>
      </c>
      <c r="C37" s="322" t="e">
        <f aca="false">$B$36*C34</f>
        <v>#VALUE!</v>
      </c>
      <c r="D37" s="322" t="e">
        <f aca="false">$B$36*D34</f>
        <v>#VALUE!</v>
      </c>
      <c r="E37" s="322" t="e">
        <f aca="false">$B$36*E34</f>
        <v>#VALUE!</v>
      </c>
      <c r="F37" s="322" t="e">
        <f aca="false">$B$36*F34</f>
        <v>#VALUE!</v>
      </c>
      <c r="G37" s="322" t="e">
        <f aca="false">$B$36*G34</f>
        <v>#VALUE!</v>
      </c>
      <c r="H37" s="322" t="e">
        <f aca="false">$B$36*H34</f>
        <v>#VALUE!</v>
      </c>
      <c r="I37" s="322" t="e">
        <f aca="false">$B$36*I34</f>
        <v>#VALUE!</v>
      </c>
      <c r="J37" s="322" t="e">
        <f aca="false">$B$36*J34</f>
        <v>#VALUE!</v>
      </c>
      <c r="K37" s="322" t="e">
        <f aca="false">$B$36*K34</f>
        <v>#VALUE!</v>
      </c>
      <c r="L37" s="322" t="e">
        <f aca="false">$B$36*L34</f>
        <v>#VALUE!</v>
      </c>
      <c r="M37" s="322" t="e">
        <f aca="false">$B$36*M34</f>
        <v>#VALUE!</v>
      </c>
      <c r="N37" s="322" t="e">
        <f aca="false">$B$36*N34</f>
        <v>#VALUE!</v>
      </c>
      <c r="O37" s="322" t="e">
        <f aca="false">$B$36*O34</f>
        <v>#VALUE!</v>
      </c>
      <c r="P37" s="322" t="e">
        <f aca="false">$B$36*P34</f>
        <v>#VALUE!</v>
      </c>
      <c r="Q37" s="322" t="e">
        <f aca="false">$B$36*Q34</f>
        <v>#VALUE!</v>
      </c>
      <c r="R37" s="322" t="e">
        <f aca="false">$B$36*R34</f>
        <v>#VALUE!</v>
      </c>
      <c r="S37" s="322" t="e">
        <f aca="false">$B$36*S34</f>
        <v>#VALUE!</v>
      </c>
      <c r="T37" s="322" t="e">
        <f aca="false">$B$36*T34</f>
        <v>#VALUE!</v>
      </c>
      <c r="U37" s="322" t="e">
        <f aca="false">$B$36*U34</f>
        <v>#VALUE!</v>
      </c>
      <c r="V37" s="322" t="e">
        <f aca="false">$B$36*V34</f>
        <v>#VALUE!</v>
      </c>
    </row>
    <row r="38" customFormat="false" ht="12.75" hidden="false" customHeight="false" outlineLevel="0" collapsed="false">
      <c r="A38" s="1" t="s">
        <v>206</v>
      </c>
      <c r="B38" s="26" t="e">
        <f aca="false">B36-B37</f>
        <v>#VALUE!</v>
      </c>
      <c r="C38" s="26" t="e">
        <f aca="false">C36-C37</f>
        <v>#VALUE!</v>
      </c>
      <c r="D38" s="26" t="e">
        <f aca="false">D36-D37</f>
        <v>#VALUE!</v>
      </c>
      <c r="E38" s="26" t="e">
        <f aca="false">E36-E37</f>
        <v>#VALUE!</v>
      </c>
      <c r="F38" s="26" t="e">
        <f aca="false">F36-F37</f>
        <v>#VALUE!</v>
      </c>
      <c r="G38" s="26" t="e">
        <f aca="false">G36-G37</f>
        <v>#VALUE!</v>
      </c>
      <c r="H38" s="26" t="e">
        <f aca="false">H36-H37</f>
        <v>#VALUE!</v>
      </c>
      <c r="I38" s="26" t="e">
        <f aca="false">I36-I37</f>
        <v>#VALUE!</v>
      </c>
      <c r="J38" s="26" t="e">
        <f aca="false">J36-J37</f>
        <v>#VALUE!</v>
      </c>
      <c r="K38" s="26" t="e">
        <f aca="false">K36-K37</f>
        <v>#VALUE!</v>
      </c>
      <c r="L38" s="26" t="e">
        <f aca="false">L36-L37</f>
        <v>#VALUE!</v>
      </c>
      <c r="M38" s="26" t="e">
        <f aca="false">M36-M37</f>
        <v>#VALUE!</v>
      </c>
      <c r="N38" s="26" t="e">
        <f aca="false">N36-N37</f>
        <v>#VALUE!</v>
      </c>
      <c r="O38" s="26" t="e">
        <f aca="false">O36-O37</f>
        <v>#VALUE!</v>
      </c>
      <c r="P38" s="26" t="e">
        <f aca="false">P36-P37</f>
        <v>#VALUE!</v>
      </c>
      <c r="Q38" s="26" t="e">
        <f aca="false">Q36-Q37</f>
        <v>#VALUE!</v>
      </c>
      <c r="R38" s="26" t="e">
        <f aca="false">R36-R37</f>
        <v>#VALUE!</v>
      </c>
      <c r="S38" s="26" t="e">
        <f aca="false">S36-S37</f>
        <v>#VALUE!</v>
      </c>
      <c r="T38" s="26" t="e">
        <f aca="false">T36-T37</f>
        <v>#VALUE!</v>
      </c>
      <c r="U38" s="26" t="e">
        <f aca="false">U36-U37</f>
        <v>#VALUE!</v>
      </c>
      <c r="V38" s="26" t="e">
        <f aca="false">V36-V37</f>
        <v>#VALUE!</v>
      </c>
    </row>
    <row r="39" customFormat="false" ht="12.75" hidden="false" customHeight="false" outlineLevel="0" collapsed="false">
      <c r="B39" s="1"/>
      <c r="C39" s="1"/>
      <c r="D39" s="1"/>
    </row>
    <row r="40" customFormat="false" ht="12.75" hidden="false" customHeight="false" outlineLevel="0" collapsed="false">
      <c r="A40" s="318" t="s">
        <v>69</v>
      </c>
      <c r="B40" s="1"/>
      <c r="C40" s="1"/>
      <c r="D40" s="1"/>
    </row>
    <row r="41" customFormat="false" ht="12.75" hidden="false" customHeight="false" outlineLevel="0" collapsed="false">
      <c r="A41" s="399" t="s">
        <v>202</v>
      </c>
      <c r="B41" s="400" t="n">
        <v>0</v>
      </c>
      <c r="C41" s="400" t="n">
        <v>12</v>
      </c>
      <c r="D41" s="400" t="n">
        <v>12</v>
      </c>
      <c r="E41" s="400" t="n">
        <v>12</v>
      </c>
      <c r="F41" s="400" t="n">
        <v>12</v>
      </c>
      <c r="G41" s="400" t="n">
        <v>12</v>
      </c>
      <c r="H41" s="400" t="n">
        <v>12</v>
      </c>
      <c r="I41" s="400" t="n">
        <v>12</v>
      </c>
      <c r="J41" s="400" t="n">
        <v>12</v>
      </c>
      <c r="K41" s="400" t="n">
        <v>12</v>
      </c>
      <c r="L41" s="400" t="n">
        <v>12</v>
      </c>
      <c r="M41" s="400" t="n">
        <v>12</v>
      </c>
      <c r="N41" s="400" t="n">
        <v>12</v>
      </c>
      <c r="O41" s="400" t="n">
        <v>12</v>
      </c>
      <c r="P41" s="400" t="n">
        <v>12</v>
      </c>
      <c r="Q41" s="400" t="n">
        <v>12</v>
      </c>
      <c r="R41" s="400" t="n">
        <v>12</v>
      </c>
      <c r="S41" s="400" t="n">
        <v>12</v>
      </c>
      <c r="T41" s="400" t="n">
        <v>12</v>
      </c>
      <c r="U41" s="400" t="n">
        <v>12</v>
      </c>
      <c r="V41" s="400" t="n">
        <v>12</v>
      </c>
    </row>
    <row r="42" customFormat="false" ht="12.75" hidden="false" customHeight="false" outlineLevel="0" collapsed="false">
      <c r="A42" s="1" t="s">
        <v>203</v>
      </c>
      <c r="B42" s="326" t="n">
        <v>0</v>
      </c>
      <c r="C42" s="326" t="n">
        <f aca="false">90%/30</f>
        <v>0.03</v>
      </c>
      <c r="D42" s="326" t="n">
        <f aca="false">90%/30</f>
        <v>0.03</v>
      </c>
      <c r="E42" s="326" t="n">
        <f aca="false">90%/30</f>
        <v>0.03</v>
      </c>
      <c r="F42" s="326" t="n">
        <f aca="false">90%/30</f>
        <v>0.03</v>
      </c>
      <c r="G42" s="326" t="n">
        <f aca="false">90%/30</f>
        <v>0.03</v>
      </c>
      <c r="H42" s="326" t="n">
        <f aca="false">90%/30</f>
        <v>0.03</v>
      </c>
      <c r="I42" s="326" t="n">
        <f aca="false">90%/30</f>
        <v>0.03</v>
      </c>
      <c r="J42" s="326" t="n">
        <f aca="false">90%/30</f>
        <v>0.03</v>
      </c>
      <c r="K42" s="326" t="n">
        <f aca="false">90%/30</f>
        <v>0.03</v>
      </c>
      <c r="L42" s="326" t="n">
        <f aca="false">90%/30</f>
        <v>0.03</v>
      </c>
      <c r="M42" s="326" t="n">
        <f aca="false">90%/30</f>
        <v>0.03</v>
      </c>
      <c r="N42" s="326" t="n">
        <f aca="false">90%/30</f>
        <v>0.03</v>
      </c>
      <c r="O42" s="326" t="n">
        <f aca="false">90%/30</f>
        <v>0.03</v>
      </c>
      <c r="P42" s="326" t="n">
        <f aca="false">90%/30</f>
        <v>0.03</v>
      </c>
      <c r="Q42" s="326" t="n">
        <f aca="false">90%/30</f>
        <v>0.03</v>
      </c>
      <c r="R42" s="326" t="n">
        <f aca="false">90%/30</f>
        <v>0.03</v>
      </c>
      <c r="S42" s="326" t="n">
        <f aca="false">90%/30</f>
        <v>0.03</v>
      </c>
      <c r="T42" s="326" t="n">
        <f aca="false">90%/30</f>
        <v>0.03</v>
      </c>
      <c r="U42" s="326" t="n">
        <f aca="false">90%/30</f>
        <v>0.03</v>
      </c>
      <c r="V42" s="326" t="n">
        <f aca="false">90%/30</f>
        <v>0.03</v>
      </c>
    </row>
    <row r="43" customFormat="false" ht="12.75" hidden="false" customHeight="false" outlineLevel="0" collapsed="false">
      <c r="B43" s="1"/>
      <c r="C43" s="1"/>
      <c r="D43" s="1"/>
      <c r="Y43" s="401" t="s">
        <v>207</v>
      </c>
      <c r="Z43" s="402"/>
    </row>
    <row r="44" customFormat="false" ht="12.75" hidden="false" customHeight="false" outlineLevel="0" collapsed="false">
      <c r="A44" s="1" t="s">
        <v>204</v>
      </c>
      <c r="B44" s="220" t="e">
        <f aca="false">SUM('Summary Output'!$G$8,'Summary Output'!$G$9)*Allocation!$C$13+'Amortization of Power Contract'!$C$35</f>
        <v>#VALUE!</v>
      </c>
      <c r="C44" s="26" t="e">
        <f aca="false">B46</f>
        <v>#VALUE!</v>
      </c>
      <c r="D44" s="26" t="e">
        <f aca="false">C46</f>
        <v>#VALUE!</v>
      </c>
      <c r="E44" s="26" t="e">
        <f aca="false">D46</f>
        <v>#VALUE!</v>
      </c>
      <c r="F44" s="26" t="e">
        <f aca="false">E46</f>
        <v>#VALUE!</v>
      </c>
      <c r="G44" s="26" t="e">
        <f aca="false">F46</f>
        <v>#VALUE!</v>
      </c>
      <c r="H44" s="26" t="e">
        <f aca="false">G46</f>
        <v>#VALUE!</v>
      </c>
      <c r="I44" s="26" t="e">
        <f aca="false">H46</f>
        <v>#VALUE!</v>
      </c>
      <c r="J44" s="26" t="e">
        <f aca="false">I46</f>
        <v>#VALUE!</v>
      </c>
      <c r="K44" s="26" t="e">
        <f aca="false">J46</f>
        <v>#VALUE!</v>
      </c>
      <c r="L44" s="26" t="e">
        <f aca="false">K46</f>
        <v>#VALUE!</v>
      </c>
      <c r="M44" s="26" t="e">
        <f aca="false">L46</f>
        <v>#VALUE!</v>
      </c>
      <c r="N44" s="26" t="e">
        <f aca="false">M46</f>
        <v>#VALUE!</v>
      </c>
      <c r="O44" s="26" t="e">
        <f aca="false">N46</f>
        <v>#VALUE!</v>
      </c>
      <c r="P44" s="26" t="e">
        <f aca="false">O46</f>
        <v>#VALUE!</v>
      </c>
      <c r="Q44" s="26" t="e">
        <f aca="false">P46</f>
        <v>#VALUE!</v>
      </c>
      <c r="R44" s="26" t="e">
        <f aca="false">Q46</f>
        <v>#VALUE!</v>
      </c>
      <c r="S44" s="26" t="e">
        <f aca="false">R46</f>
        <v>#VALUE!</v>
      </c>
      <c r="T44" s="26" t="e">
        <f aca="false">S46</f>
        <v>#VALUE!</v>
      </c>
      <c r="U44" s="26" t="e">
        <f aca="false">T46</f>
        <v>#VALUE!</v>
      </c>
      <c r="V44" s="26" t="e">
        <f aca="false">U46</f>
        <v>#VALUE!</v>
      </c>
      <c r="Y44" s="403"/>
      <c r="Z44" s="404"/>
    </row>
    <row r="45" customFormat="false" ht="12.75" hidden="false" customHeight="false" outlineLevel="0" collapsed="false">
      <c r="A45" s="1" t="s">
        <v>205</v>
      </c>
      <c r="B45" s="322" t="e">
        <f aca="false">$B$44*B42</f>
        <v>#VALUE!</v>
      </c>
      <c r="C45" s="322" t="e">
        <f aca="false">$B$44*C42</f>
        <v>#VALUE!</v>
      </c>
      <c r="D45" s="322" t="e">
        <f aca="false">$B$44*D42</f>
        <v>#VALUE!</v>
      </c>
      <c r="E45" s="322" t="e">
        <f aca="false">$B$44*E42</f>
        <v>#VALUE!</v>
      </c>
      <c r="F45" s="322" t="e">
        <f aca="false">$B$44*F42</f>
        <v>#VALUE!</v>
      </c>
      <c r="G45" s="322" t="e">
        <f aca="false">$B$44*G42</f>
        <v>#VALUE!</v>
      </c>
      <c r="H45" s="322" t="e">
        <f aca="false">$B$44*H42</f>
        <v>#VALUE!</v>
      </c>
      <c r="I45" s="322" t="e">
        <f aca="false">$B$44*I42</f>
        <v>#VALUE!</v>
      </c>
      <c r="J45" s="322" t="e">
        <f aca="false">$B$44*J42</f>
        <v>#VALUE!</v>
      </c>
      <c r="K45" s="322" t="e">
        <f aca="false">$B$44*K42</f>
        <v>#VALUE!</v>
      </c>
      <c r="L45" s="322" t="e">
        <f aca="false">$B$44*L42</f>
        <v>#VALUE!</v>
      </c>
      <c r="M45" s="322" t="e">
        <f aca="false">$B$44*M42</f>
        <v>#VALUE!</v>
      </c>
      <c r="N45" s="322" t="e">
        <f aca="false">$B$44*N42</f>
        <v>#VALUE!</v>
      </c>
      <c r="O45" s="322" t="e">
        <f aca="false">$B$44*O42</f>
        <v>#VALUE!</v>
      </c>
      <c r="P45" s="322" t="e">
        <f aca="false">$B$44*P42</f>
        <v>#VALUE!</v>
      </c>
      <c r="Q45" s="322" t="e">
        <f aca="false">$B$44*Q42</f>
        <v>#VALUE!</v>
      </c>
      <c r="R45" s="322" t="e">
        <f aca="false">$B$44*R42</f>
        <v>#VALUE!</v>
      </c>
      <c r="S45" s="322" t="e">
        <f aca="false">$B$44*S42</f>
        <v>#VALUE!</v>
      </c>
      <c r="T45" s="322" t="e">
        <f aca="false">$B$44*T42</f>
        <v>#VALUE!</v>
      </c>
      <c r="U45" s="322" t="e">
        <f aca="false">$B$44*U42</f>
        <v>#VALUE!</v>
      </c>
      <c r="V45" s="322" t="e">
        <f aca="false">$B$44*V42</f>
        <v>#VALUE!</v>
      </c>
      <c r="Y45" s="405" t="n">
        <v>0</v>
      </c>
      <c r="Z45" s="406" t="n">
        <v>0</v>
      </c>
    </row>
    <row r="46" customFormat="false" ht="12.75" hidden="false" customHeight="false" outlineLevel="0" collapsed="false">
      <c r="A46" s="1" t="s">
        <v>206</v>
      </c>
      <c r="B46" s="26" t="e">
        <f aca="false">B44-B45</f>
        <v>#VALUE!</v>
      </c>
      <c r="C46" s="26" t="e">
        <f aca="false">C44-C45</f>
        <v>#VALUE!</v>
      </c>
      <c r="D46" s="26" t="e">
        <f aca="false">D44-D45</f>
        <v>#VALUE!</v>
      </c>
      <c r="E46" s="26" t="e">
        <f aca="false">E44-E45</f>
        <v>#VALUE!</v>
      </c>
      <c r="F46" s="26" t="e">
        <f aca="false">F44-F45</f>
        <v>#VALUE!</v>
      </c>
      <c r="G46" s="26" t="e">
        <f aca="false">G44-G45</f>
        <v>#VALUE!</v>
      </c>
      <c r="H46" s="26" t="e">
        <f aca="false">H44-H45</f>
        <v>#VALUE!</v>
      </c>
      <c r="I46" s="26" t="e">
        <f aca="false">I44-I45</f>
        <v>#VALUE!</v>
      </c>
      <c r="J46" s="26" t="e">
        <f aca="false">J44-J45</f>
        <v>#VALUE!</v>
      </c>
      <c r="K46" s="26" t="e">
        <f aca="false">K44-K45</f>
        <v>#VALUE!</v>
      </c>
      <c r="L46" s="26" t="e">
        <f aca="false">L44-L45</f>
        <v>#VALUE!</v>
      </c>
      <c r="M46" s="26" t="e">
        <f aca="false">M44-M45</f>
        <v>#VALUE!</v>
      </c>
      <c r="N46" s="26" t="e">
        <f aca="false">N44-N45</f>
        <v>#VALUE!</v>
      </c>
      <c r="O46" s="26" t="e">
        <f aca="false">O44-O45</f>
        <v>#VALUE!</v>
      </c>
      <c r="P46" s="26" t="e">
        <f aca="false">P44-P45</f>
        <v>#VALUE!</v>
      </c>
      <c r="Q46" s="26" t="e">
        <f aca="false">Q44-Q45</f>
        <v>#VALUE!</v>
      </c>
      <c r="R46" s="26" t="e">
        <f aca="false">R44-R45</f>
        <v>#VALUE!</v>
      </c>
      <c r="S46" s="26" t="e">
        <f aca="false">S44-S45</f>
        <v>#VALUE!</v>
      </c>
      <c r="T46" s="26" t="e">
        <f aca="false">T44-T45</f>
        <v>#VALUE!</v>
      </c>
      <c r="U46" s="26" t="e">
        <f aca="false">U44-U45</f>
        <v>#VALUE!</v>
      </c>
      <c r="V46" s="26" t="e">
        <f aca="false">V44-V45</f>
        <v>#VALUE!</v>
      </c>
      <c r="Y46" s="405" t="n">
        <v>1</v>
      </c>
      <c r="Z46" s="406" t="n">
        <v>0.05</v>
      </c>
    </row>
    <row r="47" customFormat="false" ht="12.75" hidden="false" customHeight="false" outlineLevel="0" collapsed="false">
      <c r="B47" s="1"/>
      <c r="C47" s="1"/>
      <c r="D47" s="1"/>
      <c r="Y47" s="405" t="n">
        <v>2</v>
      </c>
      <c r="Z47" s="406" t="n">
        <v>0.095</v>
      </c>
    </row>
    <row r="48" customFormat="false" ht="12.75" hidden="false" customHeight="false" outlineLevel="0" collapsed="false">
      <c r="A48" s="318" t="s">
        <v>70</v>
      </c>
      <c r="B48" s="1"/>
      <c r="C48" s="1"/>
      <c r="D48" s="1"/>
      <c r="Y48" s="405" t="n">
        <v>3</v>
      </c>
      <c r="Z48" s="406" t="n">
        <v>0.0855</v>
      </c>
    </row>
    <row r="49" customFormat="false" ht="12.75" hidden="false" customHeight="false" outlineLevel="0" collapsed="false">
      <c r="A49" s="399" t="s">
        <v>202</v>
      </c>
      <c r="B49" s="400" t="n">
        <v>0</v>
      </c>
      <c r="C49" s="400" t="n">
        <v>12</v>
      </c>
      <c r="D49" s="400" t="n">
        <v>12</v>
      </c>
      <c r="E49" s="400" t="n">
        <v>12</v>
      </c>
      <c r="F49" s="400" t="n">
        <v>12</v>
      </c>
      <c r="G49" s="400" t="n">
        <v>12</v>
      </c>
      <c r="H49" s="400" t="n">
        <v>12</v>
      </c>
      <c r="I49" s="400" t="n">
        <v>12</v>
      </c>
      <c r="J49" s="400" t="n">
        <v>12</v>
      </c>
      <c r="K49" s="400" t="n">
        <v>12</v>
      </c>
      <c r="L49" s="400" t="n">
        <v>12</v>
      </c>
      <c r="M49" s="400" t="n">
        <v>12</v>
      </c>
      <c r="N49" s="400" t="n">
        <v>12</v>
      </c>
      <c r="O49" s="400" t="n">
        <v>12</v>
      </c>
      <c r="P49" s="400" t="n">
        <v>12</v>
      </c>
      <c r="Q49" s="400" t="n">
        <v>12</v>
      </c>
      <c r="R49" s="400" t="n">
        <v>12</v>
      </c>
      <c r="S49" s="400" t="n">
        <v>12</v>
      </c>
      <c r="T49" s="400" t="n">
        <v>12</v>
      </c>
      <c r="U49" s="400" t="n">
        <v>12</v>
      </c>
      <c r="V49" s="400" t="n">
        <v>12</v>
      </c>
      <c r="Y49" s="405" t="n">
        <v>4</v>
      </c>
      <c r="Z49" s="406" t="n">
        <v>0.077</v>
      </c>
    </row>
    <row r="50" customFormat="false" ht="12.75" hidden="false" customHeight="false" outlineLevel="0" collapsed="false">
      <c r="A50" s="1" t="s">
        <v>203</v>
      </c>
      <c r="B50" s="326" t="n">
        <v>0</v>
      </c>
      <c r="C50" s="326" t="n">
        <f aca="false">90%/30</f>
        <v>0.03</v>
      </c>
      <c r="D50" s="326" t="n">
        <f aca="false">90%/30</f>
        <v>0.03</v>
      </c>
      <c r="E50" s="326" t="n">
        <f aca="false">90%/30</f>
        <v>0.03</v>
      </c>
      <c r="F50" s="326" t="n">
        <f aca="false">90%/30</f>
        <v>0.03</v>
      </c>
      <c r="G50" s="326" t="n">
        <f aca="false">90%/30</f>
        <v>0.03</v>
      </c>
      <c r="H50" s="326" t="n">
        <f aca="false">90%/30</f>
        <v>0.03</v>
      </c>
      <c r="I50" s="326" t="n">
        <f aca="false">90%/30</f>
        <v>0.03</v>
      </c>
      <c r="J50" s="326" t="n">
        <f aca="false">90%/30</f>
        <v>0.03</v>
      </c>
      <c r="K50" s="326" t="n">
        <f aca="false">90%/30</f>
        <v>0.03</v>
      </c>
      <c r="L50" s="326" t="n">
        <f aca="false">90%/30</f>
        <v>0.03</v>
      </c>
      <c r="M50" s="326" t="n">
        <f aca="false">90%/30</f>
        <v>0.03</v>
      </c>
      <c r="N50" s="326" t="n">
        <f aca="false">90%/30</f>
        <v>0.03</v>
      </c>
      <c r="O50" s="326" t="n">
        <f aca="false">90%/30</f>
        <v>0.03</v>
      </c>
      <c r="P50" s="326" t="n">
        <f aca="false">90%/30</f>
        <v>0.03</v>
      </c>
      <c r="Q50" s="326" t="n">
        <f aca="false">90%/30</f>
        <v>0.03</v>
      </c>
      <c r="R50" s="326" t="n">
        <f aca="false">90%/30</f>
        <v>0.03</v>
      </c>
      <c r="S50" s="326" t="n">
        <f aca="false">90%/30</f>
        <v>0.03</v>
      </c>
      <c r="T50" s="326" t="n">
        <f aca="false">90%/30</f>
        <v>0.03</v>
      </c>
      <c r="U50" s="326" t="n">
        <f aca="false">90%/30</f>
        <v>0.03</v>
      </c>
      <c r="V50" s="326" t="n">
        <f aca="false">90%/30</f>
        <v>0.03</v>
      </c>
      <c r="Y50" s="405" t="n">
        <v>5</v>
      </c>
      <c r="Z50" s="406" t="n">
        <v>0.0693</v>
      </c>
    </row>
    <row r="51" customFormat="false" ht="12.75" hidden="false" customHeight="false" outlineLevel="0" collapsed="false">
      <c r="B51" s="1"/>
      <c r="C51" s="1"/>
      <c r="D51" s="1"/>
      <c r="Y51" s="405" t="n">
        <v>6</v>
      </c>
      <c r="Z51" s="406" t="n">
        <v>0.0623</v>
      </c>
    </row>
    <row r="52" customFormat="false" ht="12.75" hidden="false" customHeight="false" outlineLevel="0" collapsed="false">
      <c r="A52" s="1" t="s">
        <v>204</v>
      </c>
      <c r="B52" s="220" t="e">
        <f aca="false">SUM('Summary Output'!$G$8,'Summary Output'!$G$9)*Allocation!$C$14+'Amortization of Power Contract'!$C$41</f>
        <v>#VALUE!</v>
      </c>
      <c r="C52" s="26" t="e">
        <f aca="false">B54</f>
        <v>#VALUE!</v>
      </c>
      <c r="D52" s="26" t="e">
        <f aca="false">C54</f>
        <v>#VALUE!</v>
      </c>
      <c r="E52" s="26" t="e">
        <f aca="false">D54</f>
        <v>#VALUE!</v>
      </c>
      <c r="F52" s="26" t="e">
        <f aca="false">E54</f>
        <v>#VALUE!</v>
      </c>
      <c r="G52" s="26" t="e">
        <f aca="false">F54</f>
        <v>#VALUE!</v>
      </c>
      <c r="H52" s="26" t="e">
        <f aca="false">G54</f>
        <v>#VALUE!</v>
      </c>
      <c r="I52" s="26" t="e">
        <f aca="false">H54</f>
        <v>#VALUE!</v>
      </c>
      <c r="J52" s="26" t="e">
        <f aca="false">I54</f>
        <v>#VALUE!</v>
      </c>
      <c r="K52" s="26" t="e">
        <f aca="false">J54</f>
        <v>#VALUE!</v>
      </c>
      <c r="L52" s="26" t="e">
        <f aca="false">K54</f>
        <v>#VALUE!</v>
      </c>
      <c r="M52" s="26" t="e">
        <f aca="false">L54</f>
        <v>#VALUE!</v>
      </c>
      <c r="N52" s="26" t="e">
        <f aca="false">M54</f>
        <v>#VALUE!</v>
      </c>
      <c r="O52" s="26" t="e">
        <f aca="false">N54</f>
        <v>#VALUE!</v>
      </c>
      <c r="P52" s="26" t="e">
        <f aca="false">O54</f>
        <v>#VALUE!</v>
      </c>
      <c r="Q52" s="26" t="e">
        <f aca="false">P54</f>
        <v>#VALUE!</v>
      </c>
      <c r="R52" s="26" t="e">
        <f aca="false">Q54</f>
        <v>#VALUE!</v>
      </c>
      <c r="S52" s="26" t="e">
        <f aca="false">R54</f>
        <v>#VALUE!</v>
      </c>
      <c r="T52" s="26" t="e">
        <f aca="false">S54</f>
        <v>#VALUE!</v>
      </c>
      <c r="U52" s="26" t="e">
        <f aca="false">T54</f>
        <v>#VALUE!</v>
      </c>
      <c r="V52" s="26" t="e">
        <f aca="false">U54</f>
        <v>#VALUE!</v>
      </c>
      <c r="Y52" s="405" t="n">
        <v>7</v>
      </c>
      <c r="Z52" s="406" t="n">
        <v>0.059</v>
      </c>
    </row>
    <row r="53" customFormat="false" ht="12.75" hidden="false" customHeight="false" outlineLevel="0" collapsed="false">
      <c r="A53" s="1" t="s">
        <v>205</v>
      </c>
      <c r="B53" s="322" t="e">
        <f aca="false">$B$52*B50</f>
        <v>#VALUE!</v>
      </c>
      <c r="C53" s="322" t="e">
        <f aca="false">$B$52*C50</f>
        <v>#VALUE!</v>
      </c>
      <c r="D53" s="322" t="e">
        <f aca="false">$B$52*D50</f>
        <v>#VALUE!</v>
      </c>
      <c r="E53" s="322" t="e">
        <f aca="false">$B$52*E50</f>
        <v>#VALUE!</v>
      </c>
      <c r="F53" s="322" t="e">
        <f aca="false">$B$52*F50</f>
        <v>#VALUE!</v>
      </c>
      <c r="G53" s="322" t="e">
        <f aca="false">$B$52*G50</f>
        <v>#VALUE!</v>
      </c>
      <c r="H53" s="322" t="e">
        <f aca="false">$B$52*H50</f>
        <v>#VALUE!</v>
      </c>
      <c r="I53" s="322" t="e">
        <f aca="false">$B$52*I50</f>
        <v>#VALUE!</v>
      </c>
      <c r="J53" s="322" t="e">
        <f aca="false">$B$52*J50</f>
        <v>#VALUE!</v>
      </c>
      <c r="K53" s="322" t="e">
        <f aca="false">$B$52*K50</f>
        <v>#VALUE!</v>
      </c>
      <c r="L53" s="322" t="e">
        <f aca="false">$B$52*L50</f>
        <v>#VALUE!</v>
      </c>
      <c r="M53" s="322" t="e">
        <f aca="false">$B$52*M50</f>
        <v>#VALUE!</v>
      </c>
      <c r="N53" s="322" t="e">
        <f aca="false">$B$52*N50</f>
        <v>#VALUE!</v>
      </c>
      <c r="O53" s="322" t="e">
        <f aca="false">$B$52*O50</f>
        <v>#VALUE!</v>
      </c>
      <c r="P53" s="322" t="e">
        <f aca="false">$B$52*P50</f>
        <v>#VALUE!</v>
      </c>
      <c r="Q53" s="322" t="e">
        <f aca="false">$B$52*Q50</f>
        <v>#VALUE!</v>
      </c>
      <c r="R53" s="322" t="e">
        <f aca="false">$B$52*R50</f>
        <v>#VALUE!</v>
      </c>
      <c r="S53" s="322" t="e">
        <f aca="false">$B$52*S50</f>
        <v>#VALUE!</v>
      </c>
      <c r="T53" s="322" t="e">
        <f aca="false">$B$52*T50</f>
        <v>#VALUE!</v>
      </c>
      <c r="U53" s="322" t="e">
        <f aca="false">$B$52*U50</f>
        <v>#VALUE!</v>
      </c>
      <c r="V53" s="322" t="e">
        <f aca="false">$B$52*V50</f>
        <v>#VALUE!</v>
      </c>
      <c r="Y53" s="405" t="n">
        <v>8</v>
      </c>
      <c r="Z53" s="406" t="n">
        <v>0.0591</v>
      </c>
    </row>
    <row r="54" customFormat="false" ht="12.75" hidden="false" customHeight="false" outlineLevel="0" collapsed="false">
      <c r="A54" s="1" t="s">
        <v>206</v>
      </c>
      <c r="B54" s="26" t="e">
        <f aca="false">B52-B53</f>
        <v>#VALUE!</v>
      </c>
      <c r="C54" s="26" t="e">
        <f aca="false">C52-C53</f>
        <v>#VALUE!</v>
      </c>
      <c r="D54" s="26" t="e">
        <f aca="false">D52-D53</f>
        <v>#VALUE!</v>
      </c>
      <c r="E54" s="26" t="e">
        <f aca="false">E52-E53</f>
        <v>#VALUE!</v>
      </c>
      <c r="F54" s="26" t="e">
        <f aca="false">F52-F53</f>
        <v>#VALUE!</v>
      </c>
      <c r="G54" s="26" t="e">
        <f aca="false">G52-G53</f>
        <v>#VALUE!</v>
      </c>
      <c r="H54" s="26" t="e">
        <f aca="false">H52-H53</f>
        <v>#VALUE!</v>
      </c>
      <c r="I54" s="26" t="e">
        <f aca="false">I52-I53</f>
        <v>#VALUE!</v>
      </c>
      <c r="J54" s="26" t="e">
        <f aca="false">J52-J53</f>
        <v>#VALUE!</v>
      </c>
      <c r="K54" s="26" t="e">
        <f aca="false">K52-K53</f>
        <v>#VALUE!</v>
      </c>
      <c r="L54" s="26" t="e">
        <f aca="false">L52-L53</f>
        <v>#VALUE!</v>
      </c>
      <c r="M54" s="26" t="e">
        <f aca="false">M52-M53</f>
        <v>#VALUE!</v>
      </c>
      <c r="N54" s="26" t="e">
        <f aca="false">N52-N53</f>
        <v>#VALUE!</v>
      </c>
      <c r="O54" s="26" t="e">
        <f aca="false">O52-O53</f>
        <v>#VALUE!</v>
      </c>
      <c r="P54" s="26" t="e">
        <f aca="false">P52-P53</f>
        <v>#VALUE!</v>
      </c>
      <c r="Q54" s="26" t="e">
        <f aca="false">Q52-Q53</f>
        <v>#VALUE!</v>
      </c>
      <c r="R54" s="26" t="e">
        <f aca="false">R52-R53</f>
        <v>#VALUE!</v>
      </c>
      <c r="S54" s="26" t="e">
        <f aca="false">S52-S53</f>
        <v>#VALUE!</v>
      </c>
      <c r="T54" s="26" t="e">
        <f aca="false">T52-T53</f>
        <v>#VALUE!</v>
      </c>
      <c r="U54" s="26" t="e">
        <f aca="false">U52-U53</f>
        <v>#VALUE!</v>
      </c>
      <c r="V54" s="26" t="e">
        <f aca="false">V52-V53</f>
        <v>#VALUE!</v>
      </c>
      <c r="Y54" s="405" t="n">
        <v>9</v>
      </c>
      <c r="Z54" s="406" t="n">
        <v>0.059</v>
      </c>
    </row>
    <row r="55" customFormat="false" ht="12.75" hidden="false" customHeight="false" outlineLevel="0" collapsed="false">
      <c r="B55" s="1"/>
      <c r="C55" s="1"/>
      <c r="D55" s="1"/>
      <c r="Y55" s="405" t="n">
        <v>10</v>
      </c>
      <c r="Z55" s="406" t="n">
        <v>0.0591</v>
      </c>
    </row>
    <row r="56" customFormat="false" ht="12.75" hidden="false" customHeight="false" outlineLevel="0" collapsed="false">
      <c r="A56" s="318" t="s">
        <v>208</v>
      </c>
      <c r="B56" s="1"/>
      <c r="C56" s="1"/>
      <c r="D56" s="1"/>
      <c r="Y56" s="405" t="n">
        <v>11</v>
      </c>
      <c r="Z56" s="406" t="n">
        <v>0.059</v>
      </c>
    </row>
    <row r="57" customFormat="false" ht="12.75" hidden="false" customHeight="false" outlineLevel="0" collapsed="false">
      <c r="A57" s="1" t="s">
        <v>204</v>
      </c>
      <c r="B57" s="407" t="e">
        <f aca="false">SUM(B20,B28,B44,B52,B36,B12)</f>
        <v>#VALUE!</v>
      </c>
      <c r="C57" s="407" t="e">
        <f aca="false">B59</f>
        <v>#VALUE!</v>
      </c>
      <c r="D57" s="407" t="e">
        <f aca="false">C59</f>
        <v>#VALUE!</v>
      </c>
      <c r="E57" s="407" t="e">
        <f aca="false">D59</f>
        <v>#VALUE!</v>
      </c>
      <c r="F57" s="407" t="e">
        <f aca="false">E59</f>
        <v>#VALUE!</v>
      </c>
      <c r="G57" s="407" t="e">
        <f aca="false">F59</f>
        <v>#VALUE!</v>
      </c>
      <c r="H57" s="407" t="e">
        <f aca="false">G59</f>
        <v>#VALUE!</v>
      </c>
      <c r="I57" s="407" t="e">
        <f aca="false">H59</f>
        <v>#VALUE!</v>
      </c>
      <c r="J57" s="407" t="e">
        <f aca="false">I59</f>
        <v>#VALUE!</v>
      </c>
      <c r="K57" s="407" t="e">
        <f aca="false">J59</f>
        <v>#VALUE!</v>
      </c>
      <c r="L57" s="407" t="e">
        <f aca="false">K59</f>
        <v>#VALUE!</v>
      </c>
      <c r="M57" s="407" t="e">
        <f aca="false">L59</f>
        <v>#VALUE!</v>
      </c>
      <c r="N57" s="407" t="e">
        <f aca="false">M59</f>
        <v>#VALUE!</v>
      </c>
      <c r="O57" s="407" t="e">
        <f aca="false">N59</f>
        <v>#VALUE!</v>
      </c>
      <c r="P57" s="407" t="e">
        <f aca="false">O59</f>
        <v>#VALUE!</v>
      </c>
      <c r="Q57" s="407" t="e">
        <f aca="false">P59</f>
        <v>#VALUE!</v>
      </c>
      <c r="R57" s="407" t="e">
        <f aca="false">Q59</f>
        <v>#VALUE!</v>
      </c>
      <c r="S57" s="407" t="e">
        <f aca="false">R59</f>
        <v>#VALUE!</v>
      </c>
      <c r="T57" s="407" t="e">
        <f aca="false">S59</f>
        <v>#VALUE!</v>
      </c>
      <c r="U57" s="407" t="e">
        <f aca="false">T59</f>
        <v>#VALUE!</v>
      </c>
      <c r="V57" s="407" t="e">
        <f aca="false">U59</f>
        <v>#VALUE!</v>
      </c>
      <c r="Y57" s="405" t="n">
        <v>12</v>
      </c>
      <c r="Z57" s="406" t="n">
        <v>0.0591</v>
      </c>
    </row>
    <row r="58" customFormat="false" ht="12.75" hidden="false" customHeight="false" outlineLevel="0" collapsed="false">
      <c r="A58" s="1" t="s">
        <v>205</v>
      </c>
      <c r="B58" s="408" t="e">
        <f aca="false">SUM(B21,B29,B45,B53,B37,B13)</f>
        <v>#VALUE!</v>
      </c>
      <c r="C58" s="408" t="e">
        <f aca="false">SUM(C21,C29,C45,C53,C37,C13)</f>
        <v>#VALUE!</v>
      </c>
      <c r="D58" s="408" t="e">
        <f aca="false">SUM(D21,D29,D45,D53,D37,D13)</f>
        <v>#VALUE!</v>
      </c>
      <c r="E58" s="408" t="e">
        <f aca="false">SUM(E21,E29,E45,E53,E37,E13)</f>
        <v>#VALUE!</v>
      </c>
      <c r="F58" s="408" t="e">
        <f aca="false">SUM(F21,F29,F45,F53,F37,F13)</f>
        <v>#VALUE!</v>
      </c>
      <c r="G58" s="408" t="e">
        <f aca="false">SUM(G21,G29,G45,G53,G37,G13)</f>
        <v>#VALUE!</v>
      </c>
      <c r="H58" s="408" t="e">
        <f aca="false">SUM(H21,H29,H45,H53,H37,H13)</f>
        <v>#VALUE!</v>
      </c>
      <c r="I58" s="408" t="e">
        <f aca="false">SUM(I21,I29,I45,I53,I37,I13)</f>
        <v>#VALUE!</v>
      </c>
      <c r="J58" s="408" t="e">
        <f aca="false">SUM(J21,J29,J45,J53,J37,J13)</f>
        <v>#VALUE!</v>
      </c>
      <c r="K58" s="408" t="e">
        <f aca="false">SUM(K21,K29,K45,K53,K37,K13)</f>
        <v>#VALUE!</v>
      </c>
      <c r="L58" s="408" t="e">
        <f aca="false">SUM(L21,L29,L45,L53,L37,L13)</f>
        <v>#VALUE!</v>
      </c>
      <c r="M58" s="408" t="e">
        <f aca="false">SUM(M21,M29,M45,M53,M37,M13)</f>
        <v>#VALUE!</v>
      </c>
      <c r="N58" s="408" t="e">
        <f aca="false">SUM(N21,N29,N45,N53,N37,N13)</f>
        <v>#VALUE!</v>
      </c>
      <c r="O58" s="408" t="e">
        <f aca="false">SUM(O21,O29,O45,O53,O37,O13)</f>
        <v>#VALUE!</v>
      </c>
      <c r="P58" s="408" t="e">
        <f aca="false">SUM(P21,P29,P45,P53,P37,P13)</f>
        <v>#VALUE!</v>
      </c>
      <c r="Q58" s="408" t="e">
        <f aca="false">SUM(Q21,Q29,Q45,Q53,Q37,Q13)</f>
        <v>#VALUE!</v>
      </c>
      <c r="R58" s="408" t="e">
        <f aca="false">SUM(R21,R29,R45,R53,R37,R13)</f>
        <v>#VALUE!</v>
      </c>
      <c r="S58" s="408" t="e">
        <f aca="false">SUM(S21,S29,S45,S53,S37,S13)</f>
        <v>#VALUE!</v>
      </c>
      <c r="T58" s="408" t="e">
        <f aca="false">SUM(T21,T29,T45,T53,T37,T13)</f>
        <v>#VALUE!</v>
      </c>
      <c r="U58" s="408" t="e">
        <f aca="false">SUM(U21,U29,U45,U53,U37,U13)</f>
        <v>#VALUE!</v>
      </c>
      <c r="V58" s="408" t="e">
        <f aca="false">SUM(V21,V29,V45,V53,V37,V13)</f>
        <v>#VALUE!</v>
      </c>
      <c r="Y58" s="405" t="n">
        <v>13</v>
      </c>
      <c r="Z58" s="406" t="n">
        <v>0.059</v>
      </c>
    </row>
    <row r="59" customFormat="false" ht="12.75" hidden="false" customHeight="false" outlineLevel="0" collapsed="false">
      <c r="A59" s="1" t="s">
        <v>206</v>
      </c>
      <c r="B59" s="407" t="e">
        <f aca="false">B57-B58</f>
        <v>#VALUE!</v>
      </c>
      <c r="C59" s="407" t="e">
        <f aca="false">C57-C58</f>
        <v>#VALUE!</v>
      </c>
      <c r="D59" s="407" t="e">
        <f aca="false">D57-D58</f>
        <v>#VALUE!</v>
      </c>
      <c r="E59" s="407" t="e">
        <f aca="false">E57-E58</f>
        <v>#VALUE!</v>
      </c>
      <c r="F59" s="407" t="e">
        <f aca="false">F57-F58</f>
        <v>#VALUE!</v>
      </c>
      <c r="G59" s="407" t="e">
        <f aca="false">G57-G58</f>
        <v>#VALUE!</v>
      </c>
      <c r="H59" s="407" t="e">
        <f aca="false">H57-H58</f>
        <v>#VALUE!</v>
      </c>
      <c r="I59" s="407" t="e">
        <f aca="false">I57-I58</f>
        <v>#VALUE!</v>
      </c>
      <c r="J59" s="407" t="e">
        <f aca="false">J57-J58</f>
        <v>#VALUE!</v>
      </c>
      <c r="K59" s="407" t="e">
        <f aca="false">K57-K58</f>
        <v>#VALUE!</v>
      </c>
      <c r="L59" s="407" t="e">
        <f aca="false">L57-L58</f>
        <v>#VALUE!</v>
      </c>
      <c r="M59" s="407" t="e">
        <f aca="false">M57-M58</f>
        <v>#VALUE!</v>
      </c>
      <c r="N59" s="407" t="e">
        <f aca="false">N57-N58</f>
        <v>#VALUE!</v>
      </c>
      <c r="O59" s="407" t="e">
        <f aca="false">O57-O58</f>
        <v>#VALUE!</v>
      </c>
      <c r="P59" s="407" t="e">
        <f aca="false">P57-P58</f>
        <v>#VALUE!</v>
      </c>
      <c r="Q59" s="407" t="e">
        <f aca="false">Q57-Q58</f>
        <v>#VALUE!</v>
      </c>
      <c r="R59" s="407" t="e">
        <f aca="false">R57-R58</f>
        <v>#VALUE!</v>
      </c>
      <c r="S59" s="407" t="e">
        <f aca="false">S57-S58</f>
        <v>#VALUE!</v>
      </c>
      <c r="T59" s="407" t="e">
        <f aca="false">T57-T58</f>
        <v>#VALUE!</v>
      </c>
      <c r="U59" s="407" t="e">
        <f aca="false">U57-U58</f>
        <v>#VALUE!</v>
      </c>
      <c r="V59" s="407" t="e">
        <f aca="false">V57-V58</f>
        <v>#VALUE!</v>
      </c>
      <c r="Y59" s="405" t="n">
        <v>14</v>
      </c>
      <c r="Z59" s="406" t="n">
        <v>0.0591</v>
      </c>
    </row>
    <row r="60" customFormat="false" ht="12.75" hidden="false" customHeight="false" outlineLevel="0" collapsed="false">
      <c r="B60" s="409"/>
      <c r="C60" s="1"/>
      <c r="D60" s="1"/>
      <c r="Y60" s="405" t="n">
        <v>15</v>
      </c>
      <c r="Z60" s="406" t="n">
        <v>0.059</v>
      </c>
    </row>
    <row r="61" customFormat="false" ht="12.75" hidden="false" customHeight="false" outlineLevel="0" collapsed="false">
      <c r="B61" s="1"/>
      <c r="C61" s="1"/>
      <c r="D61" s="1"/>
      <c r="Y61" s="405" t="n">
        <v>16</v>
      </c>
      <c r="Z61" s="410" t="n">
        <v>0.0295</v>
      </c>
    </row>
    <row r="62" customFormat="false" ht="12.75" hidden="false" customHeight="false" outlineLevel="0" collapsed="false">
      <c r="A62" s="397" t="s">
        <v>209</v>
      </c>
      <c r="E62" s="392"/>
      <c r="F62" s="392"/>
      <c r="G62" s="392"/>
      <c r="H62" s="392"/>
      <c r="I62" s="392"/>
      <c r="J62" s="392"/>
      <c r="K62" s="392"/>
      <c r="L62" s="392"/>
      <c r="M62" s="392"/>
      <c r="N62" s="392"/>
      <c r="O62" s="392"/>
      <c r="P62" s="392"/>
      <c r="Q62" s="392"/>
      <c r="R62" s="392"/>
      <c r="S62" s="392"/>
      <c r="T62" s="392"/>
      <c r="U62" s="392"/>
      <c r="V62" s="392"/>
      <c r="W62" s="398"/>
      <c r="X62" s="398"/>
      <c r="Y62" s="411"/>
      <c r="Z62" s="412" t="n">
        <f aca="false">SUM(Z46:Z61)</f>
        <v>1</v>
      </c>
    </row>
    <row r="63" customFormat="false" ht="12.75" hidden="false" customHeight="false" outlineLevel="0" collapsed="false">
      <c r="A63" s="398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2"/>
      <c r="P63" s="392"/>
      <c r="Q63" s="392"/>
      <c r="R63" s="392"/>
      <c r="S63" s="392"/>
      <c r="T63" s="392"/>
      <c r="U63" s="392"/>
      <c r="V63" s="392"/>
      <c r="W63" s="398"/>
      <c r="X63" s="398"/>
    </row>
    <row r="64" customFormat="false" ht="12.75" hidden="false" customHeight="false" outlineLevel="0" collapsed="false">
      <c r="A64" s="318" t="s">
        <v>210</v>
      </c>
      <c r="B64" s="1"/>
      <c r="C64" s="1"/>
      <c r="D64" s="1"/>
    </row>
    <row r="65" customFormat="false" ht="12.75" hidden="false" customHeight="false" outlineLevel="0" collapsed="false">
      <c r="A65" s="318"/>
      <c r="B65" s="1"/>
      <c r="C65" s="1"/>
      <c r="D65" s="1"/>
    </row>
    <row r="66" customFormat="false" ht="12.75" hidden="false" customHeight="false" outlineLevel="0" collapsed="false">
      <c r="A66" s="413" t="s">
        <v>65</v>
      </c>
    </row>
    <row r="67" customFormat="false" ht="12.75" hidden="false" customHeight="false" outlineLevel="0" collapsed="false">
      <c r="A67" s="1" t="s">
        <v>211</v>
      </c>
      <c r="B67" s="391" t="e">
        <f aca="false">SUM('Summary Output'!$G$8:$G$9)*Allocation!$C$7</f>
        <v>#VALUE!</v>
      </c>
      <c r="C67" s="391" t="e">
        <f aca="false">B70</f>
        <v>#VALUE!</v>
      </c>
      <c r="D67" s="391" t="e">
        <f aca="false">C70</f>
        <v>#VALUE!</v>
      </c>
      <c r="E67" s="391" t="e">
        <f aca="false">D70</f>
        <v>#VALUE!</v>
      </c>
      <c r="F67" s="391" t="e">
        <f aca="false">E70</f>
        <v>#VALUE!</v>
      </c>
      <c r="G67" s="391" t="e">
        <f aca="false">F70</f>
        <v>#VALUE!</v>
      </c>
      <c r="H67" s="391" t="e">
        <f aca="false">G70</f>
        <v>#VALUE!</v>
      </c>
      <c r="I67" s="391" t="e">
        <f aca="false">H70</f>
        <v>#VALUE!</v>
      </c>
      <c r="J67" s="391" t="e">
        <f aca="false">I70</f>
        <v>#VALUE!</v>
      </c>
      <c r="K67" s="391" t="e">
        <f aca="false">J70</f>
        <v>#VALUE!</v>
      </c>
      <c r="L67" s="391" t="e">
        <f aca="false">K70</f>
        <v>#VALUE!</v>
      </c>
      <c r="M67" s="391" t="e">
        <f aca="false">L70</f>
        <v>#VALUE!</v>
      </c>
      <c r="N67" s="391" t="e">
        <f aca="false">M70</f>
        <v>#VALUE!</v>
      </c>
      <c r="O67" s="391" t="e">
        <f aca="false">N70</f>
        <v>#VALUE!</v>
      </c>
      <c r="P67" s="391" t="e">
        <f aca="false">O70</f>
        <v>#VALUE!</v>
      </c>
      <c r="Q67" s="391" t="e">
        <f aca="false">P70</f>
        <v>#VALUE!</v>
      </c>
      <c r="R67" s="391" t="e">
        <f aca="false">Q70</f>
        <v>#VALUE!</v>
      </c>
      <c r="S67" s="391" t="e">
        <f aca="false">R70</f>
        <v>#VALUE!</v>
      </c>
      <c r="T67" s="391" t="e">
        <f aca="false">S70</f>
        <v>#VALUE!</v>
      </c>
      <c r="U67" s="391" t="e">
        <f aca="false">T70</f>
        <v>#VALUE!</v>
      </c>
      <c r="V67" s="391" t="e">
        <f aca="false">U70</f>
        <v>#VALUE!</v>
      </c>
    </row>
    <row r="68" customFormat="false" ht="12.75" hidden="false" customHeight="false" outlineLevel="0" collapsed="false">
      <c r="A68" s="1" t="s">
        <v>203</v>
      </c>
      <c r="B68" s="414" t="n">
        <f aca="false">VLOOKUP(B5,$Y$45:$Z$61,2)</f>
        <v>0</v>
      </c>
      <c r="C68" s="414" t="n">
        <f aca="false">VLOOKUP(C5,$Y$45:$Z$61,2)</f>
        <v>0.05</v>
      </c>
      <c r="D68" s="414" t="n">
        <f aca="false">VLOOKUP(D5,$Y$45:$Z$61,2)</f>
        <v>0.095</v>
      </c>
      <c r="E68" s="414" t="n">
        <f aca="false">VLOOKUP(E5,$Y$45:$Z$61,2)</f>
        <v>0.0855</v>
      </c>
      <c r="F68" s="414" t="n">
        <f aca="false">VLOOKUP(F5,$Y$45:$Z$61,2)</f>
        <v>0.077</v>
      </c>
      <c r="G68" s="414" t="n">
        <f aca="false">VLOOKUP(G5,$Y$45:$Z$61,2)</f>
        <v>0.0693</v>
      </c>
      <c r="H68" s="414" t="n">
        <f aca="false">VLOOKUP(H5,$Y$45:$Z$61,2)</f>
        <v>0.0623</v>
      </c>
      <c r="I68" s="414" t="n">
        <f aca="false">VLOOKUP(I5,$Y$45:$Z$61,2)</f>
        <v>0.059</v>
      </c>
      <c r="J68" s="414" t="n">
        <f aca="false">VLOOKUP(J5,$Y$45:$Z$61,2)</f>
        <v>0.0591</v>
      </c>
      <c r="K68" s="414" t="n">
        <f aca="false">VLOOKUP(K5,$Y$45:$Z$61,2)</f>
        <v>0.059</v>
      </c>
      <c r="L68" s="414" t="n">
        <f aca="false">VLOOKUP(L5,$Y$45:$Z$61,2)</f>
        <v>0.0591</v>
      </c>
      <c r="M68" s="414" t="n">
        <f aca="false">VLOOKUP(M5,$Y$45:$Z$61,2)</f>
        <v>0.059</v>
      </c>
      <c r="N68" s="414" t="n">
        <f aca="false">VLOOKUP(N5,$Y$45:$Z$61,2)</f>
        <v>0.0591</v>
      </c>
      <c r="O68" s="414" t="n">
        <f aca="false">VLOOKUP(O5,$Y$45:$Z$61,2)</f>
        <v>0.059</v>
      </c>
      <c r="P68" s="414" t="n">
        <f aca="false">VLOOKUP(P5,$Y$45:$Z$61,2)</f>
        <v>0.0591</v>
      </c>
      <c r="Q68" s="414" t="n">
        <f aca="false">VLOOKUP(Q5,$Y$45:$Z$61,2)</f>
        <v>0.059</v>
      </c>
      <c r="R68" s="414" t="n">
        <f aca="false">VLOOKUP(R5,$Y$45:$Z$61,2)</f>
        <v>0.0295</v>
      </c>
      <c r="S68" s="414" t="n">
        <v>0</v>
      </c>
      <c r="T68" s="414" t="n">
        <v>0</v>
      </c>
      <c r="U68" s="414" t="n">
        <v>0</v>
      </c>
      <c r="V68" s="414" t="n">
        <v>0</v>
      </c>
    </row>
    <row r="69" customFormat="false" ht="12.75" hidden="false" customHeight="false" outlineLevel="0" collapsed="false">
      <c r="A69" s="1" t="s">
        <v>205</v>
      </c>
      <c r="B69" s="385" t="e">
        <f aca="false">$B$67*B68</f>
        <v>#VALUE!</v>
      </c>
      <c r="C69" s="385" t="e">
        <f aca="false">$B$67*C68</f>
        <v>#VALUE!</v>
      </c>
      <c r="D69" s="385" t="e">
        <f aca="false">$B$67*D68</f>
        <v>#VALUE!</v>
      </c>
      <c r="E69" s="385" t="e">
        <f aca="false">$B$67*E68</f>
        <v>#VALUE!</v>
      </c>
      <c r="F69" s="385" t="e">
        <f aca="false">$B$67*F68</f>
        <v>#VALUE!</v>
      </c>
      <c r="G69" s="385" t="e">
        <f aca="false">$B$67*G68</f>
        <v>#VALUE!</v>
      </c>
      <c r="H69" s="385" t="e">
        <f aca="false">$B$67*H68</f>
        <v>#VALUE!</v>
      </c>
      <c r="I69" s="385" t="e">
        <f aca="false">$B$67*I68</f>
        <v>#VALUE!</v>
      </c>
      <c r="J69" s="385" t="e">
        <f aca="false">$B$67*J68</f>
        <v>#VALUE!</v>
      </c>
      <c r="K69" s="385" t="e">
        <f aca="false">$B$67*K68</f>
        <v>#VALUE!</v>
      </c>
      <c r="L69" s="385" t="e">
        <f aca="false">$B$67*L68</f>
        <v>#VALUE!</v>
      </c>
      <c r="M69" s="385" t="e">
        <f aca="false">$B$67*M68</f>
        <v>#VALUE!</v>
      </c>
      <c r="N69" s="385" t="e">
        <f aca="false">$B$67*N68</f>
        <v>#VALUE!</v>
      </c>
      <c r="O69" s="385" t="e">
        <f aca="false">$B$67*O68</f>
        <v>#VALUE!</v>
      </c>
      <c r="P69" s="385" t="e">
        <f aca="false">$B$67*P68</f>
        <v>#VALUE!</v>
      </c>
      <c r="Q69" s="385" t="e">
        <f aca="false">$B$67*Q68</f>
        <v>#VALUE!</v>
      </c>
      <c r="R69" s="385" t="e">
        <f aca="false">$B$67*R68</f>
        <v>#VALUE!</v>
      </c>
      <c r="S69" s="385" t="e">
        <f aca="false">$B$67*S68</f>
        <v>#VALUE!</v>
      </c>
      <c r="T69" s="385" t="e">
        <f aca="false">$B$67*T68</f>
        <v>#VALUE!</v>
      </c>
      <c r="U69" s="385" t="e">
        <f aca="false">$B$67*U68</f>
        <v>#VALUE!</v>
      </c>
      <c r="V69" s="385" t="e">
        <f aca="false">$B$67*V68</f>
        <v>#VALUE!</v>
      </c>
    </row>
    <row r="70" customFormat="false" ht="12.75" hidden="false" customHeight="false" outlineLevel="0" collapsed="false">
      <c r="A70" s="1" t="s">
        <v>212</v>
      </c>
      <c r="B70" s="26" t="e">
        <f aca="false">B67-B69</f>
        <v>#VALUE!</v>
      </c>
      <c r="C70" s="26" t="e">
        <f aca="false">C67-C69</f>
        <v>#VALUE!</v>
      </c>
      <c r="D70" s="26" t="e">
        <f aca="false">D67-D69</f>
        <v>#VALUE!</v>
      </c>
      <c r="E70" s="26" t="e">
        <f aca="false">E67-E69</f>
        <v>#VALUE!</v>
      </c>
      <c r="F70" s="26" t="e">
        <f aca="false">F67-F69</f>
        <v>#VALUE!</v>
      </c>
      <c r="G70" s="26" t="e">
        <f aca="false">G67-G69</f>
        <v>#VALUE!</v>
      </c>
      <c r="H70" s="26" t="e">
        <f aca="false">H67-H69</f>
        <v>#VALUE!</v>
      </c>
      <c r="I70" s="26" t="e">
        <f aca="false">I67-I69</f>
        <v>#VALUE!</v>
      </c>
      <c r="J70" s="26" t="e">
        <f aca="false">J67-J69</f>
        <v>#VALUE!</v>
      </c>
      <c r="K70" s="26" t="e">
        <f aca="false">K67-K69</f>
        <v>#VALUE!</v>
      </c>
      <c r="L70" s="26" t="e">
        <f aca="false">L67-L69</f>
        <v>#VALUE!</v>
      </c>
      <c r="M70" s="26" t="e">
        <f aca="false">M67-M69</f>
        <v>#VALUE!</v>
      </c>
      <c r="N70" s="26" t="e">
        <f aca="false">N67-N69</f>
        <v>#VALUE!</v>
      </c>
      <c r="O70" s="26" t="e">
        <f aca="false">O67-O69</f>
        <v>#VALUE!</v>
      </c>
      <c r="P70" s="26" t="e">
        <f aca="false">P67-P69</f>
        <v>#VALUE!</v>
      </c>
      <c r="Q70" s="26" t="e">
        <f aca="false">Q67-Q69</f>
        <v>#VALUE!</v>
      </c>
      <c r="R70" s="26" t="e">
        <f aca="false">R67-R69</f>
        <v>#VALUE!</v>
      </c>
      <c r="S70" s="26" t="e">
        <f aca="false">S67-S69</f>
        <v>#VALUE!</v>
      </c>
      <c r="T70" s="26" t="e">
        <f aca="false">T67-T69</f>
        <v>#VALUE!</v>
      </c>
      <c r="U70" s="26" t="e">
        <f aca="false">U67-U69</f>
        <v>#VALUE!</v>
      </c>
      <c r="V70" s="26" t="e">
        <f aca="false">V67-V69</f>
        <v>#VALUE!</v>
      </c>
    </row>
    <row r="72" customFormat="false" ht="12.75" hidden="false" customHeight="false" outlineLevel="0" collapsed="false">
      <c r="A72" s="413" t="s">
        <v>66</v>
      </c>
    </row>
    <row r="73" customFormat="false" ht="12.75" hidden="false" customHeight="false" outlineLevel="0" collapsed="false">
      <c r="A73" s="1" t="s">
        <v>211</v>
      </c>
      <c r="B73" s="391" t="e">
        <f aca="false">SUM('Summary Output'!$G$8:$G$9)*Allocation!$C$8</f>
        <v>#VALUE!</v>
      </c>
      <c r="C73" s="391" t="e">
        <f aca="false">B76</f>
        <v>#VALUE!</v>
      </c>
      <c r="D73" s="391" t="e">
        <f aca="false">C76</f>
        <v>#VALUE!</v>
      </c>
      <c r="E73" s="391" t="e">
        <f aca="false">D76</f>
        <v>#VALUE!</v>
      </c>
      <c r="F73" s="391" t="e">
        <f aca="false">E76</f>
        <v>#VALUE!</v>
      </c>
      <c r="G73" s="391" t="e">
        <f aca="false">F76</f>
        <v>#VALUE!</v>
      </c>
      <c r="H73" s="391" t="e">
        <f aca="false">G76</f>
        <v>#VALUE!</v>
      </c>
      <c r="I73" s="391" t="e">
        <f aca="false">H76</f>
        <v>#VALUE!</v>
      </c>
      <c r="J73" s="391" t="e">
        <f aca="false">I76</f>
        <v>#VALUE!</v>
      </c>
      <c r="K73" s="391" t="e">
        <f aca="false">J76</f>
        <v>#VALUE!</v>
      </c>
      <c r="L73" s="391" t="e">
        <f aca="false">K76</f>
        <v>#VALUE!</v>
      </c>
      <c r="M73" s="391" t="e">
        <f aca="false">L76</f>
        <v>#VALUE!</v>
      </c>
      <c r="N73" s="391" t="e">
        <f aca="false">M76</f>
        <v>#VALUE!</v>
      </c>
      <c r="O73" s="391" t="e">
        <f aca="false">N76</f>
        <v>#VALUE!</v>
      </c>
      <c r="P73" s="391" t="e">
        <f aca="false">O76</f>
        <v>#VALUE!</v>
      </c>
      <c r="Q73" s="391" t="e">
        <f aca="false">P76</f>
        <v>#VALUE!</v>
      </c>
      <c r="R73" s="391" t="e">
        <f aca="false">Q76</f>
        <v>#VALUE!</v>
      </c>
      <c r="S73" s="391" t="e">
        <f aca="false">R76</f>
        <v>#VALUE!</v>
      </c>
      <c r="T73" s="391" t="e">
        <f aca="false">S76</f>
        <v>#VALUE!</v>
      </c>
      <c r="U73" s="391" t="e">
        <f aca="false">T76</f>
        <v>#VALUE!</v>
      </c>
      <c r="V73" s="391" t="e">
        <f aca="false">U76</f>
        <v>#VALUE!</v>
      </c>
    </row>
    <row r="74" customFormat="false" ht="12.75" hidden="false" customHeight="false" outlineLevel="0" collapsed="false">
      <c r="A74" s="1" t="s">
        <v>203</v>
      </c>
      <c r="B74" s="414" t="n">
        <f aca="false">VLOOKUP(B5,$Y$45:$Z$61,2)</f>
        <v>0</v>
      </c>
      <c r="C74" s="414" t="n">
        <f aca="false">VLOOKUP(C5,$Y$45:$Z$61,2)</f>
        <v>0.05</v>
      </c>
      <c r="D74" s="414" t="n">
        <f aca="false">VLOOKUP(D5,$Y$45:$Z$61,2)</f>
        <v>0.095</v>
      </c>
      <c r="E74" s="414" t="n">
        <f aca="false">VLOOKUP(E5,$Y$45:$Z$61,2)</f>
        <v>0.0855</v>
      </c>
      <c r="F74" s="414" t="n">
        <f aca="false">VLOOKUP(F5,$Y$45:$Z$61,2)</f>
        <v>0.077</v>
      </c>
      <c r="G74" s="414" t="n">
        <f aca="false">VLOOKUP(G5,$Y$45:$Z$61,2)</f>
        <v>0.0693</v>
      </c>
      <c r="H74" s="414" t="n">
        <f aca="false">VLOOKUP(H5,$Y$45:$Z$61,2)</f>
        <v>0.0623</v>
      </c>
      <c r="I74" s="414" t="n">
        <f aca="false">VLOOKUP(I5,$Y$45:$Z$61,2)</f>
        <v>0.059</v>
      </c>
      <c r="J74" s="414" t="n">
        <f aca="false">VLOOKUP(J5,$Y$45:$Z$61,2)</f>
        <v>0.0591</v>
      </c>
      <c r="K74" s="414" t="n">
        <f aca="false">VLOOKUP(K5,$Y$45:$Z$61,2)</f>
        <v>0.059</v>
      </c>
      <c r="L74" s="414" t="n">
        <f aca="false">VLOOKUP(L5,$Y$45:$Z$61,2)</f>
        <v>0.0591</v>
      </c>
      <c r="M74" s="414" t="n">
        <f aca="false">VLOOKUP(M5,$Y$45:$Z$61,2)</f>
        <v>0.059</v>
      </c>
      <c r="N74" s="414" t="n">
        <f aca="false">VLOOKUP(N5,$Y$45:$Z$61,2)</f>
        <v>0.0591</v>
      </c>
      <c r="O74" s="414" t="n">
        <f aca="false">VLOOKUP(O5,$Y$45:$Z$61,2)</f>
        <v>0.059</v>
      </c>
      <c r="P74" s="414" t="n">
        <f aca="false">VLOOKUP(P5,$Y$45:$Z$61,2)</f>
        <v>0.0591</v>
      </c>
      <c r="Q74" s="414" t="n">
        <f aca="false">VLOOKUP(Q5,$Y$45:$Z$61,2)</f>
        <v>0.059</v>
      </c>
      <c r="R74" s="414" t="n">
        <f aca="false">VLOOKUP(R5,$Y$45:$Z$61,2)</f>
        <v>0.0295</v>
      </c>
      <c r="S74" s="414" t="n">
        <v>0</v>
      </c>
      <c r="T74" s="414" t="n">
        <v>0</v>
      </c>
      <c r="U74" s="414" t="n">
        <v>0</v>
      </c>
      <c r="V74" s="414" t="n">
        <v>0</v>
      </c>
    </row>
    <row r="75" customFormat="false" ht="12.75" hidden="false" customHeight="false" outlineLevel="0" collapsed="false">
      <c r="A75" s="1" t="s">
        <v>205</v>
      </c>
      <c r="B75" s="385" t="e">
        <f aca="false">$B$73*B74</f>
        <v>#VALUE!</v>
      </c>
      <c r="C75" s="385" t="e">
        <f aca="false">$B$73*C74</f>
        <v>#VALUE!</v>
      </c>
      <c r="D75" s="385" t="e">
        <f aca="false">$B$73*D74</f>
        <v>#VALUE!</v>
      </c>
      <c r="E75" s="385" t="e">
        <f aca="false">$B$73*E74</f>
        <v>#VALUE!</v>
      </c>
      <c r="F75" s="385" t="e">
        <f aca="false">$B$73*F74</f>
        <v>#VALUE!</v>
      </c>
      <c r="G75" s="385" t="e">
        <f aca="false">$B$73*G74</f>
        <v>#VALUE!</v>
      </c>
      <c r="H75" s="385" t="e">
        <f aca="false">$B$73*H74</f>
        <v>#VALUE!</v>
      </c>
      <c r="I75" s="385" t="e">
        <f aca="false">$B$73*I74</f>
        <v>#VALUE!</v>
      </c>
      <c r="J75" s="385" t="e">
        <f aca="false">$B$73*J74</f>
        <v>#VALUE!</v>
      </c>
      <c r="K75" s="385" t="e">
        <f aca="false">$B$73*K74</f>
        <v>#VALUE!</v>
      </c>
      <c r="L75" s="385" t="e">
        <f aca="false">$B$73*L74</f>
        <v>#VALUE!</v>
      </c>
      <c r="M75" s="385" t="e">
        <f aca="false">$B$73*M74</f>
        <v>#VALUE!</v>
      </c>
      <c r="N75" s="385" t="e">
        <f aca="false">$B$73*N74</f>
        <v>#VALUE!</v>
      </c>
      <c r="O75" s="385" t="e">
        <f aca="false">$B$73*O74</f>
        <v>#VALUE!</v>
      </c>
      <c r="P75" s="385" t="e">
        <f aca="false">$B$73*P74</f>
        <v>#VALUE!</v>
      </c>
      <c r="Q75" s="385" t="e">
        <f aca="false">$B$73*Q74</f>
        <v>#VALUE!</v>
      </c>
      <c r="R75" s="385" t="e">
        <f aca="false">$B$73*R74</f>
        <v>#VALUE!</v>
      </c>
      <c r="S75" s="385" t="e">
        <f aca="false">$B$73*S74</f>
        <v>#VALUE!</v>
      </c>
      <c r="T75" s="385" t="e">
        <f aca="false">$B$73*T74</f>
        <v>#VALUE!</v>
      </c>
      <c r="U75" s="385" t="e">
        <f aca="false">$B$73*U74</f>
        <v>#VALUE!</v>
      </c>
      <c r="V75" s="385" t="e">
        <f aca="false">$B$73*V74</f>
        <v>#VALUE!</v>
      </c>
    </row>
    <row r="76" customFormat="false" ht="12.75" hidden="false" customHeight="false" outlineLevel="0" collapsed="false">
      <c r="A76" s="1" t="s">
        <v>212</v>
      </c>
      <c r="B76" s="26" t="e">
        <f aca="false">B73-B75</f>
        <v>#VALUE!</v>
      </c>
      <c r="C76" s="26" t="e">
        <f aca="false">C73-C75</f>
        <v>#VALUE!</v>
      </c>
      <c r="D76" s="26" t="e">
        <f aca="false">D73-D75</f>
        <v>#VALUE!</v>
      </c>
      <c r="E76" s="26" t="e">
        <f aca="false">E73-E75</f>
        <v>#VALUE!</v>
      </c>
      <c r="F76" s="26" t="e">
        <f aca="false">F73-F75</f>
        <v>#VALUE!</v>
      </c>
      <c r="G76" s="26" t="e">
        <f aca="false">G73-G75</f>
        <v>#VALUE!</v>
      </c>
      <c r="H76" s="26" t="e">
        <f aca="false">H73-H75</f>
        <v>#VALUE!</v>
      </c>
      <c r="I76" s="26" t="e">
        <f aca="false">I73-I75</f>
        <v>#VALUE!</v>
      </c>
      <c r="J76" s="26" t="e">
        <f aca="false">J73-J75</f>
        <v>#VALUE!</v>
      </c>
      <c r="K76" s="26" t="e">
        <f aca="false">K73-K75</f>
        <v>#VALUE!</v>
      </c>
      <c r="L76" s="26" t="e">
        <f aca="false">L73-L75</f>
        <v>#VALUE!</v>
      </c>
      <c r="M76" s="26" t="e">
        <f aca="false">M73-M75</f>
        <v>#VALUE!</v>
      </c>
      <c r="N76" s="26" t="e">
        <f aca="false">N73-N75</f>
        <v>#VALUE!</v>
      </c>
      <c r="O76" s="26" t="e">
        <f aca="false">O73-O75</f>
        <v>#VALUE!</v>
      </c>
      <c r="P76" s="26" t="e">
        <f aca="false">P73-P75</f>
        <v>#VALUE!</v>
      </c>
      <c r="Q76" s="26" t="e">
        <f aca="false">Q73-Q75</f>
        <v>#VALUE!</v>
      </c>
      <c r="R76" s="26" t="e">
        <f aca="false">R73-R75</f>
        <v>#VALUE!</v>
      </c>
      <c r="S76" s="26" t="e">
        <f aca="false">S73-S75</f>
        <v>#VALUE!</v>
      </c>
      <c r="T76" s="26" t="e">
        <f aca="false">T73-T75</f>
        <v>#VALUE!</v>
      </c>
      <c r="U76" s="26" t="e">
        <f aca="false">U73-U75</f>
        <v>#VALUE!</v>
      </c>
      <c r="V76" s="26" t="e">
        <f aca="false">V73-V75</f>
        <v>#VALUE!</v>
      </c>
    </row>
    <row r="78" customFormat="false" ht="12.75" hidden="false" customHeight="false" outlineLevel="0" collapsed="false">
      <c r="A78" s="413" t="s">
        <v>67</v>
      </c>
    </row>
    <row r="79" customFormat="false" ht="12.75" hidden="false" customHeight="false" outlineLevel="0" collapsed="false">
      <c r="A79" s="1" t="s">
        <v>211</v>
      </c>
      <c r="B79" s="391" t="e">
        <f aca="false">SUM('Summary Output'!$G$8:$G$9)*Allocation!$C$9</f>
        <v>#VALUE!</v>
      </c>
      <c r="C79" s="391" t="e">
        <f aca="false">B82</f>
        <v>#VALUE!</v>
      </c>
      <c r="D79" s="391" t="e">
        <f aca="false">C82</f>
        <v>#VALUE!</v>
      </c>
      <c r="E79" s="391" t="e">
        <f aca="false">D82</f>
        <v>#VALUE!</v>
      </c>
      <c r="F79" s="391" t="e">
        <f aca="false">E82</f>
        <v>#VALUE!</v>
      </c>
      <c r="G79" s="391" t="e">
        <f aca="false">F82</f>
        <v>#VALUE!</v>
      </c>
      <c r="H79" s="391" t="e">
        <f aca="false">G82</f>
        <v>#VALUE!</v>
      </c>
      <c r="I79" s="391" t="e">
        <f aca="false">H82</f>
        <v>#VALUE!</v>
      </c>
      <c r="J79" s="391" t="e">
        <f aca="false">I82</f>
        <v>#VALUE!</v>
      </c>
      <c r="K79" s="391" t="e">
        <f aca="false">J82</f>
        <v>#VALUE!</v>
      </c>
      <c r="L79" s="391" t="e">
        <f aca="false">K82</f>
        <v>#VALUE!</v>
      </c>
      <c r="M79" s="391" t="e">
        <f aca="false">L82</f>
        <v>#VALUE!</v>
      </c>
      <c r="N79" s="391" t="e">
        <f aca="false">M82</f>
        <v>#VALUE!</v>
      </c>
      <c r="O79" s="391" t="e">
        <f aca="false">N82</f>
        <v>#VALUE!</v>
      </c>
      <c r="P79" s="391" t="e">
        <f aca="false">O82</f>
        <v>#VALUE!</v>
      </c>
      <c r="Q79" s="391" t="e">
        <f aca="false">P82</f>
        <v>#VALUE!</v>
      </c>
      <c r="R79" s="391" t="e">
        <f aca="false">Q82</f>
        <v>#VALUE!</v>
      </c>
      <c r="S79" s="391" t="e">
        <f aca="false">R82</f>
        <v>#VALUE!</v>
      </c>
      <c r="T79" s="391" t="e">
        <f aca="false">S82</f>
        <v>#VALUE!</v>
      </c>
      <c r="U79" s="391" t="e">
        <f aca="false">T82</f>
        <v>#VALUE!</v>
      </c>
      <c r="V79" s="391" t="e">
        <f aca="false">U82</f>
        <v>#VALUE!</v>
      </c>
    </row>
    <row r="80" customFormat="false" ht="12.75" hidden="false" customHeight="false" outlineLevel="0" collapsed="false">
      <c r="A80" s="1" t="s">
        <v>203</v>
      </c>
      <c r="B80" s="414" t="n">
        <f aca="false">VLOOKUP(B5,$Y$45:$Z$61,2)</f>
        <v>0</v>
      </c>
      <c r="C80" s="414" t="n">
        <f aca="false">VLOOKUP(C5,$Y$45:$Z$61,2)</f>
        <v>0.05</v>
      </c>
      <c r="D80" s="414" t="n">
        <f aca="false">VLOOKUP(D5,$Y$45:$Z$61,2)</f>
        <v>0.095</v>
      </c>
      <c r="E80" s="414" t="n">
        <f aca="false">VLOOKUP(E5,$Y$45:$Z$61,2)</f>
        <v>0.0855</v>
      </c>
      <c r="F80" s="414" t="n">
        <f aca="false">VLOOKUP(F5,$Y$45:$Z$61,2)</f>
        <v>0.077</v>
      </c>
      <c r="G80" s="414" t="n">
        <f aca="false">VLOOKUP(G5,$Y$45:$Z$61,2)</f>
        <v>0.0693</v>
      </c>
      <c r="H80" s="414" t="n">
        <f aca="false">VLOOKUP(H5,$Y$45:$Z$61,2)</f>
        <v>0.0623</v>
      </c>
      <c r="I80" s="414" t="n">
        <f aca="false">VLOOKUP(I5,$Y$45:$Z$61,2)</f>
        <v>0.059</v>
      </c>
      <c r="J80" s="414" t="n">
        <f aca="false">VLOOKUP(J5,$Y$45:$Z$61,2)</f>
        <v>0.0591</v>
      </c>
      <c r="K80" s="414" t="n">
        <f aca="false">VLOOKUP(K5,$Y$45:$Z$61,2)</f>
        <v>0.059</v>
      </c>
      <c r="L80" s="414" t="n">
        <f aca="false">VLOOKUP(L5,$Y$45:$Z$61,2)</f>
        <v>0.0591</v>
      </c>
      <c r="M80" s="414" t="n">
        <f aca="false">VLOOKUP(M5,$Y$45:$Z$61,2)</f>
        <v>0.059</v>
      </c>
      <c r="N80" s="414" t="n">
        <f aca="false">VLOOKUP(N5,$Y$45:$Z$61,2)</f>
        <v>0.0591</v>
      </c>
      <c r="O80" s="414" t="n">
        <f aca="false">VLOOKUP(O5,$Y$45:$Z$61,2)</f>
        <v>0.059</v>
      </c>
      <c r="P80" s="414" t="n">
        <f aca="false">VLOOKUP(P5,$Y$45:$Z$61,2)</f>
        <v>0.0591</v>
      </c>
      <c r="Q80" s="414" t="n">
        <f aca="false">VLOOKUP(Q5,$Y$45:$Z$61,2)</f>
        <v>0.059</v>
      </c>
      <c r="R80" s="414" t="n">
        <f aca="false">VLOOKUP(R5,$Y$45:$Z$61,2)</f>
        <v>0.0295</v>
      </c>
      <c r="S80" s="414" t="n">
        <v>0</v>
      </c>
      <c r="T80" s="414" t="n">
        <v>0</v>
      </c>
      <c r="U80" s="414" t="n">
        <v>0</v>
      </c>
      <c r="V80" s="414" t="n">
        <v>0</v>
      </c>
    </row>
    <row r="81" customFormat="false" ht="12.75" hidden="false" customHeight="false" outlineLevel="0" collapsed="false">
      <c r="A81" s="1" t="s">
        <v>205</v>
      </c>
      <c r="B81" s="385" t="e">
        <f aca="false">$B$79*B80</f>
        <v>#VALUE!</v>
      </c>
      <c r="C81" s="385" t="e">
        <f aca="false">$B$79*C80</f>
        <v>#VALUE!</v>
      </c>
      <c r="D81" s="385" t="e">
        <f aca="false">$B$79*D80</f>
        <v>#VALUE!</v>
      </c>
      <c r="E81" s="385" t="e">
        <f aca="false">$B$79*E80</f>
        <v>#VALUE!</v>
      </c>
      <c r="F81" s="385" t="e">
        <f aca="false">$B$79*F80</f>
        <v>#VALUE!</v>
      </c>
      <c r="G81" s="385" t="e">
        <f aca="false">$B$79*G80</f>
        <v>#VALUE!</v>
      </c>
      <c r="H81" s="385" t="e">
        <f aca="false">$B$79*H80</f>
        <v>#VALUE!</v>
      </c>
      <c r="I81" s="385" t="e">
        <f aca="false">$B$79*I80</f>
        <v>#VALUE!</v>
      </c>
      <c r="J81" s="385" t="e">
        <f aca="false">$B$79*J80</f>
        <v>#VALUE!</v>
      </c>
      <c r="K81" s="385" t="e">
        <f aca="false">$B$79*K80</f>
        <v>#VALUE!</v>
      </c>
      <c r="L81" s="385" t="e">
        <f aca="false">$B$79*L80</f>
        <v>#VALUE!</v>
      </c>
      <c r="M81" s="385" t="e">
        <f aca="false">$B$79*M80</f>
        <v>#VALUE!</v>
      </c>
      <c r="N81" s="385" t="e">
        <f aca="false">$B$79*N80</f>
        <v>#VALUE!</v>
      </c>
      <c r="O81" s="385" t="e">
        <f aca="false">$B$79*O80</f>
        <v>#VALUE!</v>
      </c>
      <c r="P81" s="385" t="e">
        <f aca="false">$B$79*P80</f>
        <v>#VALUE!</v>
      </c>
      <c r="Q81" s="385" t="e">
        <f aca="false">$B$79*Q80</f>
        <v>#VALUE!</v>
      </c>
      <c r="R81" s="385" t="e">
        <f aca="false">$B$79*R80</f>
        <v>#VALUE!</v>
      </c>
      <c r="S81" s="385" t="e">
        <f aca="false">$B$79*S80</f>
        <v>#VALUE!</v>
      </c>
      <c r="T81" s="385" t="e">
        <f aca="false">$B$79*T80</f>
        <v>#VALUE!</v>
      </c>
      <c r="U81" s="385" t="e">
        <f aca="false">$B$79*U80</f>
        <v>#VALUE!</v>
      </c>
      <c r="V81" s="385" t="e">
        <f aca="false">$B$79*V80</f>
        <v>#VALUE!</v>
      </c>
    </row>
    <row r="82" customFormat="false" ht="12.75" hidden="false" customHeight="false" outlineLevel="0" collapsed="false">
      <c r="A82" s="1" t="s">
        <v>212</v>
      </c>
      <c r="B82" s="26" t="e">
        <f aca="false">B79-B81</f>
        <v>#VALUE!</v>
      </c>
      <c r="C82" s="26" t="e">
        <f aca="false">C79-C81</f>
        <v>#VALUE!</v>
      </c>
      <c r="D82" s="26" t="e">
        <f aca="false">D79-D81</f>
        <v>#VALUE!</v>
      </c>
      <c r="E82" s="26" t="e">
        <f aca="false">E79-E81</f>
        <v>#VALUE!</v>
      </c>
      <c r="F82" s="26" t="e">
        <f aca="false">F79-F81</f>
        <v>#VALUE!</v>
      </c>
      <c r="G82" s="26" t="e">
        <f aca="false">G79-G81</f>
        <v>#VALUE!</v>
      </c>
      <c r="H82" s="26" t="e">
        <f aca="false">H79-H81</f>
        <v>#VALUE!</v>
      </c>
      <c r="I82" s="26" t="e">
        <f aca="false">I79-I81</f>
        <v>#VALUE!</v>
      </c>
      <c r="J82" s="26" t="e">
        <f aca="false">J79-J81</f>
        <v>#VALUE!</v>
      </c>
      <c r="K82" s="26" t="e">
        <f aca="false">K79-K81</f>
        <v>#VALUE!</v>
      </c>
      <c r="L82" s="26" t="e">
        <f aca="false">L79-L81</f>
        <v>#VALUE!</v>
      </c>
      <c r="M82" s="26" t="e">
        <f aca="false">M79-M81</f>
        <v>#VALUE!</v>
      </c>
      <c r="N82" s="26" t="e">
        <f aca="false">N79-N81</f>
        <v>#VALUE!</v>
      </c>
      <c r="O82" s="26" t="e">
        <f aca="false">O79-O81</f>
        <v>#VALUE!</v>
      </c>
      <c r="P82" s="26" t="e">
        <f aca="false">P79-P81</f>
        <v>#VALUE!</v>
      </c>
      <c r="Q82" s="26" t="e">
        <f aca="false">Q79-Q81</f>
        <v>#VALUE!</v>
      </c>
      <c r="R82" s="26" t="e">
        <f aca="false">R79-R81</f>
        <v>#VALUE!</v>
      </c>
      <c r="S82" s="26" t="e">
        <f aca="false">S79-S81</f>
        <v>#VALUE!</v>
      </c>
      <c r="T82" s="26" t="e">
        <f aca="false">T79-T81</f>
        <v>#VALUE!</v>
      </c>
      <c r="U82" s="26" t="e">
        <f aca="false">U79-U81</f>
        <v>#VALUE!</v>
      </c>
      <c r="V82" s="26" t="e">
        <f aca="false">V79-V81</f>
        <v>#VALUE!</v>
      </c>
    </row>
    <row r="84" customFormat="false" ht="12.75" hidden="false" customHeight="false" outlineLevel="0" collapsed="false">
      <c r="A84" s="413" t="s">
        <v>68</v>
      </c>
    </row>
    <row r="85" customFormat="false" ht="12.75" hidden="false" customHeight="false" outlineLevel="0" collapsed="false">
      <c r="A85" s="1" t="s">
        <v>211</v>
      </c>
      <c r="B85" s="391" t="e">
        <f aca="false">SUM('Summary Output'!$G$8:$G$9)*Allocation!$C$12</f>
        <v>#VALUE!</v>
      </c>
      <c r="C85" s="391" t="e">
        <f aca="false">B88</f>
        <v>#VALUE!</v>
      </c>
      <c r="D85" s="391" t="e">
        <f aca="false">C88</f>
        <v>#VALUE!</v>
      </c>
      <c r="E85" s="391" t="e">
        <f aca="false">D88</f>
        <v>#VALUE!</v>
      </c>
      <c r="F85" s="391" t="e">
        <f aca="false">E88</f>
        <v>#VALUE!</v>
      </c>
      <c r="G85" s="391" t="e">
        <f aca="false">F88</f>
        <v>#VALUE!</v>
      </c>
      <c r="H85" s="391" t="e">
        <f aca="false">G88</f>
        <v>#VALUE!</v>
      </c>
      <c r="I85" s="391" t="e">
        <f aca="false">H88</f>
        <v>#VALUE!</v>
      </c>
      <c r="J85" s="391" t="e">
        <f aca="false">I88</f>
        <v>#VALUE!</v>
      </c>
      <c r="K85" s="391" t="e">
        <f aca="false">J88</f>
        <v>#VALUE!</v>
      </c>
      <c r="L85" s="391" t="e">
        <f aca="false">K88</f>
        <v>#VALUE!</v>
      </c>
      <c r="M85" s="391" t="e">
        <f aca="false">L88</f>
        <v>#VALUE!</v>
      </c>
      <c r="N85" s="391" t="e">
        <f aca="false">M88</f>
        <v>#VALUE!</v>
      </c>
      <c r="O85" s="391" t="e">
        <f aca="false">N88</f>
        <v>#VALUE!</v>
      </c>
      <c r="P85" s="391" t="e">
        <f aca="false">O88</f>
        <v>#VALUE!</v>
      </c>
      <c r="Q85" s="391" t="e">
        <f aca="false">P88</f>
        <v>#VALUE!</v>
      </c>
      <c r="R85" s="391" t="e">
        <f aca="false">Q88</f>
        <v>#VALUE!</v>
      </c>
      <c r="S85" s="391" t="e">
        <f aca="false">R88</f>
        <v>#VALUE!</v>
      </c>
      <c r="T85" s="391" t="e">
        <f aca="false">S88</f>
        <v>#VALUE!</v>
      </c>
      <c r="U85" s="391" t="e">
        <f aca="false">T88</f>
        <v>#VALUE!</v>
      </c>
      <c r="V85" s="391" t="e">
        <f aca="false">U88</f>
        <v>#VALUE!</v>
      </c>
    </row>
    <row r="86" customFormat="false" ht="12.75" hidden="false" customHeight="false" outlineLevel="0" collapsed="false">
      <c r="A86" s="1" t="s">
        <v>203</v>
      </c>
      <c r="B86" s="414" t="n">
        <f aca="false">VLOOKUP(B6,$Y$45:$Z$61,2)</f>
        <v>0</v>
      </c>
      <c r="C86" s="414" t="n">
        <f aca="false">VLOOKUP(C6,$Y$45:$Z$61,2)</f>
        <v>0.05</v>
      </c>
      <c r="D86" s="414" t="n">
        <f aca="false">VLOOKUP(D6,$Y$45:$Z$61,2)</f>
        <v>0.095</v>
      </c>
      <c r="E86" s="414" t="n">
        <f aca="false">VLOOKUP(E6,$Y$45:$Z$61,2)</f>
        <v>0.0855</v>
      </c>
      <c r="F86" s="414" t="n">
        <f aca="false">VLOOKUP(F6,$Y$45:$Z$61,2)</f>
        <v>0.077</v>
      </c>
      <c r="G86" s="414" t="n">
        <f aca="false">VLOOKUP(G6,$Y$45:$Z$61,2)</f>
        <v>0.0693</v>
      </c>
      <c r="H86" s="414" t="n">
        <f aca="false">VLOOKUP(H6,$Y$45:$Z$61,2)</f>
        <v>0.0623</v>
      </c>
      <c r="I86" s="414" t="n">
        <f aca="false">VLOOKUP(I6,$Y$45:$Z$61,2)</f>
        <v>0.059</v>
      </c>
      <c r="J86" s="414" t="n">
        <f aca="false">VLOOKUP(J6,$Y$45:$Z$61,2)</f>
        <v>0.0591</v>
      </c>
      <c r="K86" s="414" t="n">
        <f aca="false">VLOOKUP(K6,$Y$45:$Z$61,2)</f>
        <v>0.059</v>
      </c>
      <c r="L86" s="414" t="n">
        <f aca="false">VLOOKUP(L6,$Y$45:$Z$61,2)</f>
        <v>0.0591</v>
      </c>
      <c r="M86" s="414" t="n">
        <f aca="false">VLOOKUP(M6,$Y$45:$Z$61,2)</f>
        <v>0.059</v>
      </c>
      <c r="N86" s="414" t="n">
        <f aca="false">VLOOKUP(N6,$Y$45:$Z$61,2)</f>
        <v>0.0591</v>
      </c>
      <c r="O86" s="414" t="n">
        <f aca="false">VLOOKUP(O6,$Y$45:$Z$61,2)</f>
        <v>0.059</v>
      </c>
      <c r="P86" s="414" t="n">
        <f aca="false">VLOOKUP(P6,$Y$45:$Z$61,2)</f>
        <v>0.0591</v>
      </c>
      <c r="Q86" s="414" t="n">
        <f aca="false">VLOOKUP(Q6,$Y$45:$Z$61,2)</f>
        <v>0.059</v>
      </c>
      <c r="R86" s="414" t="n">
        <f aca="false">VLOOKUP(R6,$Y$45:$Z$61,2)</f>
        <v>0.0295</v>
      </c>
      <c r="S86" s="414" t="n">
        <v>0</v>
      </c>
      <c r="T86" s="414" t="n">
        <v>0</v>
      </c>
      <c r="U86" s="414" t="n">
        <v>0</v>
      </c>
      <c r="V86" s="414" t="n">
        <v>0</v>
      </c>
    </row>
    <row r="87" customFormat="false" ht="12.75" hidden="false" customHeight="false" outlineLevel="0" collapsed="false">
      <c r="A87" s="1" t="s">
        <v>205</v>
      </c>
      <c r="B87" s="385" t="e">
        <f aca="false">$B$85*B86</f>
        <v>#VALUE!</v>
      </c>
      <c r="C87" s="385" t="e">
        <f aca="false">$B$85*C86</f>
        <v>#VALUE!</v>
      </c>
      <c r="D87" s="385" t="e">
        <f aca="false">$B$85*D86</f>
        <v>#VALUE!</v>
      </c>
      <c r="E87" s="385" t="e">
        <f aca="false">$B$85*E86</f>
        <v>#VALUE!</v>
      </c>
      <c r="F87" s="385" t="e">
        <f aca="false">$B$85*F86</f>
        <v>#VALUE!</v>
      </c>
      <c r="G87" s="385" t="e">
        <f aca="false">$B$85*G86</f>
        <v>#VALUE!</v>
      </c>
      <c r="H87" s="385" t="e">
        <f aca="false">$B$85*H86</f>
        <v>#VALUE!</v>
      </c>
      <c r="I87" s="385" t="e">
        <f aca="false">$B$85*I86</f>
        <v>#VALUE!</v>
      </c>
      <c r="J87" s="385" t="e">
        <f aca="false">$B$85*J86</f>
        <v>#VALUE!</v>
      </c>
      <c r="K87" s="385" t="e">
        <f aca="false">$B$85*K86</f>
        <v>#VALUE!</v>
      </c>
      <c r="L87" s="385" t="e">
        <f aca="false">$B$85*L86</f>
        <v>#VALUE!</v>
      </c>
      <c r="M87" s="385" t="e">
        <f aca="false">$B$85*M86</f>
        <v>#VALUE!</v>
      </c>
      <c r="N87" s="385" t="e">
        <f aca="false">$B$85*N86</f>
        <v>#VALUE!</v>
      </c>
      <c r="O87" s="385" t="e">
        <f aca="false">$B$85*O86</f>
        <v>#VALUE!</v>
      </c>
      <c r="P87" s="385" t="e">
        <f aca="false">$B$85*P86</f>
        <v>#VALUE!</v>
      </c>
      <c r="Q87" s="385" t="e">
        <f aca="false">$B$85*Q86</f>
        <v>#VALUE!</v>
      </c>
      <c r="R87" s="385" t="e">
        <f aca="false">$B$85*R86</f>
        <v>#VALUE!</v>
      </c>
      <c r="S87" s="385" t="e">
        <f aca="false">$B$85*S86</f>
        <v>#VALUE!</v>
      </c>
      <c r="T87" s="385" t="e">
        <f aca="false">$B$85*T86</f>
        <v>#VALUE!</v>
      </c>
      <c r="U87" s="385" t="e">
        <f aca="false">$B$85*U86</f>
        <v>#VALUE!</v>
      </c>
      <c r="V87" s="385" t="e">
        <f aca="false">$B$85*V86</f>
        <v>#VALUE!</v>
      </c>
    </row>
    <row r="88" customFormat="false" ht="12.75" hidden="false" customHeight="false" outlineLevel="0" collapsed="false">
      <c r="A88" s="1" t="s">
        <v>212</v>
      </c>
      <c r="B88" s="26" t="e">
        <f aca="false">B85-B87</f>
        <v>#VALUE!</v>
      </c>
      <c r="C88" s="26" t="e">
        <f aca="false">C85-C87</f>
        <v>#VALUE!</v>
      </c>
      <c r="D88" s="26" t="e">
        <f aca="false">D85-D87</f>
        <v>#VALUE!</v>
      </c>
      <c r="E88" s="26" t="e">
        <f aca="false">E85-E87</f>
        <v>#VALUE!</v>
      </c>
      <c r="F88" s="26" t="e">
        <f aca="false">F85-F87</f>
        <v>#VALUE!</v>
      </c>
      <c r="G88" s="26" t="e">
        <f aca="false">G85-G87</f>
        <v>#VALUE!</v>
      </c>
      <c r="H88" s="26" t="e">
        <f aca="false">H85-H87</f>
        <v>#VALUE!</v>
      </c>
      <c r="I88" s="26" t="e">
        <f aca="false">I85-I87</f>
        <v>#VALUE!</v>
      </c>
      <c r="J88" s="26" t="e">
        <f aca="false">J85-J87</f>
        <v>#VALUE!</v>
      </c>
      <c r="K88" s="26" t="e">
        <f aca="false">K85-K87</f>
        <v>#VALUE!</v>
      </c>
      <c r="L88" s="26" t="e">
        <f aca="false">L85-L87</f>
        <v>#VALUE!</v>
      </c>
      <c r="M88" s="26" t="e">
        <f aca="false">M85-M87</f>
        <v>#VALUE!</v>
      </c>
      <c r="N88" s="26" t="e">
        <f aca="false">N85-N87</f>
        <v>#VALUE!</v>
      </c>
      <c r="O88" s="26" t="e">
        <f aca="false">O85-O87</f>
        <v>#VALUE!</v>
      </c>
      <c r="P88" s="26" t="e">
        <f aca="false">P85-P87</f>
        <v>#VALUE!</v>
      </c>
      <c r="Q88" s="26" t="e">
        <f aca="false">Q85-Q87</f>
        <v>#VALUE!</v>
      </c>
      <c r="R88" s="26" t="e">
        <f aca="false">R85-R87</f>
        <v>#VALUE!</v>
      </c>
      <c r="S88" s="26" t="e">
        <f aca="false">S85-S87</f>
        <v>#VALUE!</v>
      </c>
      <c r="T88" s="26" t="e">
        <f aca="false">T85-T87</f>
        <v>#VALUE!</v>
      </c>
      <c r="U88" s="26" t="e">
        <f aca="false">U85-U87</f>
        <v>#VALUE!</v>
      </c>
      <c r="V88" s="26" t="e">
        <f aca="false">V85-V87</f>
        <v>#VALUE!</v>
      </c>
    </row>
    <row r="90" customFormat="false" ht="12.75" hidden="false" customHeight="false" outlineLevel="0" collapsed="false">
      <c r="A90" s="413" t="s">
        <v>69</v>
      </c>
    </row>
    <row r="91" customFormat="false" ht="12.75" hidden="false" customHeight="false" outlineLevel="0" collapsed="false">
      <c r="A91" s="1" t="s">
        <v>211</v>
      </c>
      <c r="B91" s="391" t="e">
        <f aca="false">SUM('Summary Output'!$G$8:$G$9)*Allocation!$C$13</f>
        <v>#VALUE!</v>
      </c>
      <c r="C91" s="391" t="e">
        <f aca="false">B94</f>
        <v>#VALUE!</v>
      </c>
      <c r="D91" s="391" t="e">
        <f aca="false">C94</f>
        <v>#VALUE!</v>
      </c>
      <c r="E91" s="391" t="e">
        <f aca="false">D94</f>
        <v>#VALUE!</v>
      </c>
      <c r="F91" s="391" t="e">
        <f aca="false">E94</f>
        <v>#VALUE!</v>
      </c>
      <c r="G91" s="391" t="e">
        <f aca="false">F94</f>
        <v>#VALUE!</v>
      </c>
      <c r="H91" s="391" t="e">
        <f aca="false">G94</f>
        <v>#VALUE!</v>
      </c>
      <c r="I91" s="391" t="e">
        <f aca="false">H94</f>
        <v>#VALUE!</v>
      </c>
      <c r="J91" s="391" t="e">
        <f aca="false">I94</f>
        <v>#VALUE!</v>
      </c>
      <c r="K91" s="391" t="e">
        <f aca="false">J94</f>
        <v>#VALUE!</v>
      </c>
      <c r="L91" s="391" t="e">
        <f aca="false">K94</f>
        <v>#VALUE!</v>
      </c>
      <c r="M91" s="391" t="e">
        <f aca="false">L94</f>
        <v>#VALUE!</v>
      </c>
      <c r="N91" s="391" t="e">
        <f aca="false">M94</f>
        <v>#VALUE!</v>
      </c>
      <c r="O91" s="391" t="e">
        <f aca="false">N94</f>
        <v>#VALUE!</v>
      </c>
      <c r="P91" s="391" t="e">
        <f aca="false">O94</f>
        <v>#VALUE!</v>
      </c>
      <c r="Q91" s="391" t="e">
        <f aca="false">P94</f>
        <v>#VALUE!</v>
      </c>
      <c r="R91" s="391" t="e">
        <f aca="false">Q94</f>
        <v>#VALUE!</v>
      </c>
      <c r="S91" s="391" t="e">
        <f aca="false">R94</f>
        <v>#VALUE!</v>
      </c>
      <c r="T91" s="391" t="e">
        <f aca="false">S94</f>
        <v>#VALUE!</v>
      </c>
      <c r="U91" s="391" t="e">
        <f aca="false">T94</f>
        <v>#VALUE!</v>
      </c>
      <c r="V91" s="391" t="e">
        <f aca="false">U94</f>
        <v>#VALUE!</v>
      </c>
    </row>
    <row r="92" customFormat="false" ht="12.75" hidden="false" customHeight="false" outlineLevel="0" collapsed="false">
      <c r="A92" s="1" t="s">
        <v>203</v>
      </c>
      <c r="B92" s="414" t="n">
        <f aca="false">VLOOKUP(B6,$Y$45:$Z$61,2)</f>
        <v>0</v>
      </c>
      <c r="C92" s="414" t="n">
        <f aca="false">VLOOKUP(C6,$Y$45:$Z$61,2)</f>
        <v>0.05</v>
      </c>
      <c r="D92" s="414" t="n">
        <f aca="false">VLOOKUP(D6,$Y$45:$Z$61,2)</f>
        <v>0.095</v>
      </c>
      <c r="E92" s="414" t="n">
        <f aca="false">VLOOKUP(E6,$Y$45:$Z$61,2)</f>
        <v>0.0855</v>
      </c>
      <c r="F92" s="414" t="n">
        <f aca="false">VLOOKUP(F6,$Y$45:$Z$61,2)</f>
        <v>0.077</v>
      </c>
      <c r="G92" s="414" t="n">
        <f aca="false">VLOOKUP(G6,$Y$45:$Z$61,2)</f>
        <v>0.0693</v>
      </c>
      <c r="H92" s="414" t="n">
        <f aca="false">VLOOKUP(H6,$Y$45:$Z$61,2)</f>
        <v>0.0623</v>
      </c>
      <c r="I92" s="414" t="n">
        <f aca="false">VLOOKUP(I6,$Y$45:$Z$61,2)</f>
        <v>0.059</v>
      </c>
      <c r="J92" s="414" t="n">
        <f aca="false">VLOOKUP(J6,$Y$45:$Z$61,2)</f>
        <v>0.0591</v>
      </c>
      <c r="K92" s="414" t="n">
        <f aca="false">VLOOKUP(K6,$Y$45:$Z$61,2)</f>
        <v>0.059</v>
      </c>
      <c r="L92" s="414" t="n">
        <f aca="false">VLOOKUP(L6,$Y$45:$Z$61,2)</f>
        <v>0.0591</v>
      </c>
      <c r="M92" s="414" t="n">
        <f aca="false">VLOOKUP(M6,$Y$45:$Z$61,2)</f>
        <v>0.059</v>
      </c>
      <c r="N92" s="414" t="n">
        <f aca="false">VLOOKUP(N6,$Y$45:$Z$61,2)</f>
        <v>0.0591</v>
      </c>
      <c r="O92" s="414" t="n">
        <f aca="false">VLOOKUP(O6,$Y$45:$Z$61,2)</f>
        <v>0.059</v>
      </c>
      <c r="P92" s="414" t="n">
        <f aca="false">VLOOKUP(P6,$Y$45:$Z$61,2)</f>
        <v>0.0591</v>
      </c>
      <c r="Q92" s="414" t="n">
        <f aca="false">VLOOKUP(Q6,$Y$45:$Z$61,2)</f>
        <v>0.059</v>
      </c>
      <c r="R92" s="414" t="n">
        <f aca="false">VLOOKUP(R6,$Y$45:$Z$61,2)</f>
        <v>0.0295</v>
      </c>
      <c r="S92" s="414" t="n">
        <v>0</v>
      </c>
      <c r="T92" s="414" t="n">
        <v>0</v>
      </c>
      <c r="U92" s="414" t="n">
        <v>0</v>
      </c>
      <c r="V92" s="414" t="n">
        <v>0</v>
      </c>
    </row>
    <row r="93" customFormat="false" ht="12.75" hidden="false" customHeight="false" outlineLevel="0" collapsed="false">
      <c r="A93" s="1" t="s">
        <v>205</v>
      </c>
      <c r="B93" s="385" t="e">
        <f aca="false">$B$91*B92</f>
        <v>#VALUE!</v>
      </c>
      <c r="C93" s="385" t="e">
        <f aca="false">$B$91*C92</f>
        <v>#VALUE!</v>
      </c>
      <c r="D93" s="385" t="e">
        <f aca="false">$B$91*D92</f>
        <v>#VALUE!</v>
      </c>
      <c r="E93" s="385" t="e">
        <f aca="false">$B$91*E92</f>
        <v>#VALUE!</v>
      </c>
      <c r="F93" s="385" t="e">
        <f aca="false">$B$91*F92</f>
        <v>#VALUE!</v>
      </c>
      <c r="G93" s="385" t="e">
        <f aca="false">$B$91*G92</f>
        <v>#VALUE!</v>
      </c>
      <c r="H93" s="385" t="e">
        <f aca="false">$B$91*H92</f>
        <v>#VALUE!</v>
      </c>
      <c r="I93" s="385" t="e">
        <f aca="false">$B$91*I92</f>
        <v>#VALUE!</v>
      </c>
      <c r="J93" s="385" t="e">
        <f aca="false">$B$91*J92</f>
        <v>#VALUE!</v>
      </c>
      <c r="K93" s="385" t="e">
        <f aca="false">$B$91*K92</f>
        <v>#VALUE!</v>
      </c>
      <c r="L93" s="385" t="e">
        <f aca="false">$B$91*L92</f>
        <v>#VALUE!</v>
      </c>
      <c r="M93" s="385" t="e">
        <f aca="false">$B$91*M92</f>
        <v>#VALUE!</v>
      </c>
      <c r="N93" s="385" t="e">
        <f aca="false">$B$91*N92</f>
        <v>#VALUE!</v>
      </c>
      <c r="O93" s="385" t="e">
        <f aca="false">$B$91*O92</f>
        <v>#VALUE!</v>
      </c>
      <c r="P93" s="385" t="e">
        <f aca="false">$B$91*P92</f>
        <v>#VALUE!</v>
      </c>
      <c r="Q93" s="385" t="e">
        <f aca="false">$B$91*Q92</f>
        <v>#VALUE!</v>
      </c>
      <c r="R93" s="385" t="e">
        <f aca="false">$B$91*R92</f>
        <v>#VALUE!</v>
      </c>
      <c r="S93" s="385" t="e">
        <f aca="false">$B$91*S92</f>
        <v>#VALUE!</v>
      </c>
      <c r="T93" s="385" t="e">
        <f aca="false">$B$91*T92</f>
        <v>#VALUE!</v>
      </c>
      <c r="U93" s="385" t="e">
        <f aca="false">$B$91*U92</f>
        <v>#VALUE!</v>
      </c>
      <c r="V93" s="385" t="e">
        <f aca="false">$B$91*V92</f>
        <v>#VALUE!</v>
      </c>
    </row>
    <row r="94" customFormat="false" ht="12.75" hidden="false" customHeight="false" outlineLevel="0" collapsed="false">
      <c r="A94" s="1" t="s">
        <v>212</v>
      </c>
      <c r="B94" s="26" t="e">
        <f aca="false">B91-B93</f>
        <v>#VALUE!</v>
      </c>
      <c r="C94" s="26" t="e">
        <f aca="false">C91-C93</f>
        <v>#VALUE!</v>
      </c>
      <c r="D94" s="26" t="e">
        <f aca="false">D91-D93</f>
        <v>#VALUE!</v>
      </c>
      <c r="E94" s="26" t="e">
        <f aca="false">E91-E93</f>
        <v>#VALUE!</v>
      </c>
      <c r="F94" s="26" t="e">
        <f aca="false">F91-F93</f>
        <v>#VALUE!</v>
      </c>
      <c r="G94" s="26" t="e">
        <f aca="false">G91-G93</f>
        <v>#VALUE!</v>
      </c>
      <c r="H94" s="26" t="e">
        <f aca="false">H91-H93</f>
        <v>#VALUE!</v>
      </c>
      <c r="I94" s="26" t="e">
        <f aca="false">I91-I93</f>
        <v>#VALUE!</v>
      </c>
      <c r="J94" s="26" t="e">
        <f aca="false">J91-J93</f>
        <v>#VALUE!</v>
      </c>
      <c r="K94" s="26" t="e">
        <f aca="false">K91-K93</f>
        <v>#VALUE!</v>
      </c>
      <c r="L94" s="26" t="e">
        <f aca="false">L91-L93</f>
        <v>#VALUE!</v>
      </c>
      <c r="M94" s="26" t="e">
        <f aca="false">M91-M93</f>
        <v>#VALUE!</v>
      </c>
      <c r="N94" s="26" t="e">
        <f aca="false">N91-N93</f>
        <v>#VALUE!</v>
      </c>
      <c r="O94" s="26" t="e">
        <f aca="false">O91-O93</f>
        <v>#VALUE!</v>
      </c>
      <c r="P94" s="26" t="e">
        <f aca="false">P91-P93</f>
        <v>#VALUE!</v>
      </c>
      <c r="Q94" s="26" t="e">
        <f aca="false">Q91-Q93</f>
        <v>#VALUE!</v>
      </c>
      <c r="R94" s="26" t="e">
        <f aca="false">R91-R93</f>
        <v>#VALUE!</v>
      </c>
      <c r="S94" s="26" t="e">
        <f aca="false">S91-S93</f>
        <v>#VALUE!</v>
      </c>
      <c r="T94" s="26" t="e">
        <f aca="false">T91-T93</f>
        <v>#VALUE!</v>
      </c>
      <c r="U94" s="26" t="e">
        <f aca="false">U91-U93</f>
        <v>#VALUE!</v>
      </c>
      <c r="V94" s="26" t="e">
        <f aca="false">V91-V93</f>
        <v>#VALUE!</v>
      </c>
    </row>
    <row r="96" customFormat="false" ht="12.75" hidden="false" customHeight="false" outlineLevel="0" collapsed="false">
      <c r="A96" s="413" t="s">
        <v>70</v>
      </c>
    </row>
    <row r="97" customFormat="false" ht="12.75" hidden="false" customHeight="false" outlineLevel="0" collapsed="false">
      <c r="A97" s="1" t="s">
        <v>211</v>
      </c>
      <c r="B97" s="391" t="e">
        <f aca="false">SUM('Summary Output'!$G$8:$G$9)*Allocation!$C$14</f>
        <v>#VALUE!</v>
      </c>
      <c r="C97" s="26" t="e">
        <f aca="false">B100</f>
        <v>#VALUE!</v>
      </c>
      <c r="D97" s="26" t="e">
        <f aca="false">C100</f>
        <v>#VALUE!</v>
      </c>
      <c r="E97" s="26" t="e">
        <f aca="false">D100</f>
        <v>#VALUE!</v>
      </c>
      <c r="F97" s="26" t="e">
        <f aca="false">E100</f>
        <v>#VALUE!</v>
      </c>
      <c r="G97" s="26" t="e">
        <f aca="false">F100</f>
        <v>#VALUE!</v>
      </c>
      <c r="H97" s="26" t="e">
        <f aca="false">G100</f>
        <v>#VALUE!</v>
      </c>
      <c r="I97" s="26" t="e">
        <f aca="false">H100</f>
        <v>#VALUE!</v>
      </c>
      <c r="J97" s="26" t="e">
        <f aca="false">I100</f>
        <v>#VALUE!</v>
      </c>
      <c r="K97" s="26" t="e">
        <f aca="false">J100</f>
        <v>#VALUE!</v>
      </c>
      <c r="L97" s="26" t="e">
        <f aca="false">K100</f>
        <v>#VALUE!</v>
      </c>
      <c r="M97" s="26" t="e">
        <f aca="false">L100</f>
        <v>#VALUE!</v>
      </c>
      <c r="N97" s="26" t="e">
        <f aca="false">M100</f>
        <v>#VALUE!</v>
      </c>
      <c r="O97" s="26" t="e">
        <f aca="false">N100</f>
        <v>#VALUE!</v>
      </c>
      <c r="P97" s="26" t="e">
        <f aca="false">O100</f>
        <v>#VALUE!</v>
      </c>
      <c r="Q97" s="26" t="e">
        <f aca="false">P100</f>
        <v>#VALUE!</v>
      </c>
      <c r="R97" s="26" t="e">
        <f aca="false">Q100</f>
        <v>#VALUE!</v>
      </c>
      <c r="S97" s="26" t="e">
        <f aca="false">R100</f>
        <v>#VALUE!</v>
      </c>
      <c r="T97" s="26" t="e">
        <f aca="false">S100</f>
        <v>#VALUE!</v>
      </c>
      <c r="U97" s="26" t="e">
        <f aca="false">T100</f>
        <v>#VALUE!</v>
      </c>
      <c r="V97" s="26" t="e">
        <f aca="false">U100</f>
        <v>#VALUE!</v>
      </c>
    </row>
    <row r="98" customFormat="false" ht="12.75" hidden="false" customHeight="false" outlineLevel="0" collapsed="false">
      <c r="A98" s="1" t="s">
        <v>203</v>
      </c>
      <c r="B98" s="414" t="n">
        <f aca="false">VLOOKUP(B6,$Y$45:$Z$61,2)</f>
        <v>0</v>
      </c>
      <c r="C98" s="414" t="n">
        <f aca="false">VLOOKUP(C6,$Y$45:$Z$61,2)</f>
        <v>0.05</v>
      </c>
      <c r="D98" s="414" t="n">
        <f aca="false">VLOOKUP(D6,$Y$45:$Z$61,2)</f>
        <v>0.095</v>
      </c>
      <c r="E98" s="414" t="n">
        <f aca="false">VLOOKUP(E6,$Y$45:$Z$61,2)</f>
        <v>0.0855</v>
      </c>
      <c r="F98" s="414" t="n">
        <f aca="false">VLOOKUP(F6,$Y$45:$Z$61,2)</f>
        <v>0.077</v>
      </c>
      <c r="G98" s="414" t="n">
        <f aca="false">VLOOKUP(G6,$Y$45:$Z$61,2)</f>
        <v>0.0693</v>
      </c>
      <c r="H98" s="414" t="n">
        <f aca="false">VLOOKUP(H6,$Y$45:$Z$61,2)</f>
        <v>0.0623</v>
      </c>
      <c r="I98" s="414" t="n">
        <f aca="false">VLOOKUP(I6,$Y$45:$Z$61,2)</f>
        <v>0.059</v>
      </c>
      <c r="J98" s="414" t="n">
        <f aca="false">VLOOKUP(J6,$Y$45:$Z$61,2)</f>
        <v>0.0591</v>
      </c>
      <c r="K98" s="414" t="n">
        <f aca="false">VLOOKUP(K6,$Y$45:$Z$61,2)</f>
        <v>0.059</v>
      </c>
      <c r="L98" s="414" t="n">
        <f aca="false">VLOOKUP(L6,$Y$45:$Z$61,2)</f>
        <v>0.0591</v>
      </c>
      <c r="M98" s="414" t="n">
        <f aca="false">VLOOKUP(M6,$Y$45:$Z$61,2)</f>
        <v>0.059</v>
      </c>
      <c r="N98" s="414" t="n">
        <f aca="false">VLOOKUP(N6,$Y$45:$Z$61,2)</f>
        <v>0.0591</v>
      </c>
      <c r="O98" s="414" t="n">
        <f aca="false">VLOOKUP(O6,$Y$45:$Z$61,2)</f>
        <v>0.059</v>
      </c>
      <c r="P98" s="414" t="n">
        <f aca="false">VLOOKUP(P6,$Y$45:$Z$61,2)</f>
        <v>0.0591</v>
      </c>
      <c r="Q98" s="414" t="n">
        <f aca="false">VLOOKUP(Q6,$Y$45:$Z$61,2)</f>
        <v>0.059</v>
      </c>
      <c r="R98" s="414" t="n">
        <f aca="false">VLOOKUP(R6,$Y$45:$Z$61,2)</f>
        <v>0.0295</v>
      </c>
      <c r="S98" s="414" t="n">
        <v>0</v>
      </c>
      <c r="T98" s="414" t="n">
        <v>0</v>
      </c>
      <c r="U98" s="414" t="n">
        <v>0</v>
      </c>
      <c r="V98" s="414" t="n">
        <v>0</v>
      </c>
    </row>
    <row r="99" customFormat="false" ht="12.75" hidden="false" customHeight="false" outlineLevel="0" collapsed="false">
      <c r="A99" s="1" t="s">
        <v>205</v>
      </c>
      <c r="B99" s="385" t="e">
        <f aca="false">$B$97*B98</f>
        <v>#VALUE!</v>
      </c>
      <c r="C99" s="385" t="e">
        <f aca="false">$B$97*C98</f>
        <v>#VALUE!</v>
      </c>
      <c r="D99" s="385" t="e">
        <f aca="false">$B$97*D98</f>
        <v>#VALUE!</v>
      </c>
      <c r="E99" s="385" t="e">
        <f aca="false">$B$97*E98</f>
        <v>#VALUE!</v>
      </c>
      <c r="F99" s="385" t="e">
        <f aca="false">$B$97*F98</f>
        <v>#VALUE!</v>
      </c>
      <c r="G99" s="385" t="e">
        <f aca="false">$B$97*G98</f>
        <v>#VALUE!</v>
      </c>
      <c r="H99" s="385" t="e">
        <f aca="false">$B$97*H98</f>
        <v>#VALUE!</v>
      </c>
      <c r="I99" s="385" t="e">
        <f aca="false">$B$97*I98</f>
        <v>#VALUE!</v>
      </c>
      <c r="J99" s="385" t="e">
        <f aca="false">$B$97*J98</f>
        <v>#VALUE!</v>
      </c>
      <c r="K99" s="385" t="e">
        <f aca="false">$B$97*K98</f>
        <v>#VALUE!</v>
      </c>
      <c r="L99" s="385" t="e">
        <f aca="false">$B$97*L98</f>
        <v>#VALUE!</v>
      </c>
      <c r="M99" s="385" t="e">
        <f aca="false">$B$97*M98</f>
        <v>#VALUE!</v>
      </c>
      <c r="N99" s="385" t="e">
        <f aca="false">$B$97*N98</f>
        <v>#VALUE!</v>
      </c>
      <c r="O99" s="385" t="e">
        <f aca="false">$B$97*O98</f>
        <v>#VALUE!</v>
      </c>
      <c r="P99" s="385" t="e">
        <f aca="false">$B$97*P98</f>
        <v>#VALUE!</v>
      </c>
      <c r="Q99" s="385" t="e">
        <f aca="false">$B$97*Q98</f>
        <v>#VALUE!</v>
      </c>
      <c r="R99" s="385" t="e">
        <f aca="false">$B$97*R98</f>
        <v>#VALUE!</v>
      </c>
      <c r="S99" s="385" t="e">
        <f aca="false">$B$97*S98</f>
        <v>#VALUE!</v>
      </c>
      <c r="T99" s="385" t="e">
        <f aca="false">$B$97*T98</f>
        <v>#VALUE!</v>
      </c>
      <c r="U99" s="385" t="e">
        <f aca="false">$B$97*U98</f>
        <v>#VALUE!</v>
      </c>
      <c r="V99" s="385" t="e">
        <f aca="false">$B$97*V98</f>
        <v>#VALUE!</v>
      </c>
    </row>
    <row r="100" customFormat="false" ht="12.75" hidden="false" customHeight="false" outlineLevel="0" collapsed="false">
      <c r="A100" s="1" t="s">
        <v>212</v>
      </c>
      <c r="B100" s="26" t="e">
        <f aca="false">B97-B99</f>
        <v>#VALUE!</v>
      </c>
      <c r="C100" s="26" t="e">
        <f aca="false">C97-C99</f>
        <v>#VALUE!</v>
      </c>
      <c r="D100" s="26" t="e">
        <f aca="false">D97-D99</f>
        <v>#VALUE!</v>
      </c>
      <c r="E100" s="26" t="e">
        <f aca="false">E97-E99</f>
        <v>#VALUE!</v>
      </c>
      <c r="F100" s="26" t="e">
        <f aca="false">F97-F99</f>
        <v>#VALUE!</v>
      </c>
      <c r="G100" s="26" t="e">
        <f aca="false">G97-G99</f>
        <v>#VALUE!</v>
      </c>
      <c r="H100" s="26" t="e">
        <f aca="false">H97-H99</f>
        <v>#VALUE!</v>
      </c>
      <c r="I100" s="26" t="e">
        <f aca="false">I97-I99</f>
        <v>#VALUE!</v>
      </c>
      <c r="J100" s="26" t="e">
        <f aca="false">J97-J99</f>
        <v>#VALUE!</v>
      </c>
      <c r="K100" s="26" t="e">
        <f aca="false">K97-K99</f>
        <v>#VALUE!</v>
      </c>
      <c r="L100" s="26" t="e">
        <f aca="false">L97-L99</f>
        <v>#VALUE!</v>
      </c>
      <c r="M100" s="26" t="e">
        <f aca="false">M97-M99</f>
        <v>#VALUE!</v>
      </c>
      <c r="N100" s="26" t="e">
        <f aca="false">N97-N99</f>
        <v>#VALUE!</v>
      </c>
      <c r="O100" s="26" t="e">
        <f aca="false">O97-O99</f>
        <v>#VALUE!</v>
      </c>
      <c r="P100" s="26" t="e">
        <f aca="false">P97-P99</f>
        <v>#VALUE!</v>
      </c>
      <c r="Q100" s="26" t="e">
        <f aca="false">Q97-Q99</f>
        <v>#VALUE!</v>
      </c>
      <c r="R100" s="26" t="e">
        <f aca="false">R97-R99</f>
        <v>#VALUE!</v>
      </c>
      <c r="S100" s="26" t="e">
        <f aca="false">S97-S99</f>
        <v>#VALUE!</v>
      </c>
      <c r="T100" s="26" t="e">
        <f aca="false">T97-T99</f>
        <v>#VALUE!</v>
      </c>
      <c r="U100" s="26" t="e">
        <f aca="false">U97-U99</f>
        <v>#VALUE!</v>
      </c>
      <c r="V100" s="26" t="e">
        <f aca="false">V97-V99</f>
        <v>#VALUE!</v>
      </c>
    </row>
    <row r="102" customFormat="false" ht="12.75" hidden="false" customHeight="false" outlineLevel="0" collapsed="false">
      <c r="A102" s="413" t="s">
        <v>208</v>
      </c>
    </row>
    <row r="103" customFormat="false" ht="12.75" hidden="false" customHeight="false" outlineLevel="0" collapsed="false">
      <c r="A103" s="1" t="s">
        <v>211</v>
      </c>
      <c r="B103" s="26" t="e">
        <f aca="false">SUM(B67,B73,B79,B85,B91,B97)</f>
        <v>#VALUE!</v>
      </c>
      <c r="C103" s="26" t="e">
        <f aca="false">B105</f>
        <v>#VALUE!</v>
      </c>
      <c r="D103" s="26" t="e">
        <f aca="false">C105</f>
        <v>#VALUE!</v>
      </c>
      <c r="E103" s="26" t="e">
        <f aca="false">D105</f>
        <v>#VALUE!</v>
      </c>
      <c r="F103" s="26" t="e">
        <f aca="false">E105</f>
        <v>#VALUE!</v>
      </c>
      <c r="G103" s="26" t="e">
        <f aca="false">F105</f>
        <v>#VALUE!</v>
      </c>
      <c r="H103" s="26" t="e">
        <f aca="false">G105</f>
        <v>#VALUE!</v>
      </c>
      <c r="I103" s="26" t="e">
        <f aca="false">H105</f>
        <v>#VALUE!</v>
      </c>
      <c r="J103" s="26" t="e">
        <f aca="false">I105</f>
        <v>#VALUE!</v>
      </c>
      <c r="K103" s="26" t="e">
        <f aca="false">J105</f>
        <v>#VALUE!</v>
      </c>
      <c r="L103" s="26" t="e">
        <f aca="false">K105</f>
        <v>#VALUE!</v>
      </c>
      <c r="M103" s="26" t="e">
        <f aca="false">L105</f>
        <v>#VALUE!</v>
      </c>
      <c r="N103" s="26" t="e">
        <f aca="false">M105</f>
        <v>#VALUE!</v>
      </c>
      <c r="O103" s="26" t="e">
        <f aca="false">N105</f>
        <v>#VALUE!</v>
      </c>
      <c r="P103" s="26" t="e">
        <f aca="false">O105</f>
        <v>#VALUE!</v>
      </c>
      <c r="Q103" s="26" t="e">
        <f aca="false">P105</f>
        <v>#VALUE!</v>
      </c>
      <c r="R103" s="26" t="e">
        <f aca="false">Q105</f>
        <v>#VALUE!</v>
      </c>
      <c r="S103" s="26" t="e">
        <f aca="false">R105</f>
        <v>#VALUE!</v>
      </c>
      <c r="T103" s="26" t="e">
        <f aca="false">S105</f>
        <v>#VALUE!</v>
      </c>
      <c r="U103" s="26" t="e">
        <f aca="false">T105</f>
        <v>#VALUE!</v>
      </c>
      <c r="V103" s="26" t="e">
        <f aca="false">U105</f>
        <v>#VALUE!</v>
      </c>
    </row>
    <row r="104" customFormat="false" ht="12.75" hidden="false" customHeight="false" outlineLevel="0" collapsed="false">
      <c r="A104" s="1" t="s">
        <v>205</v>
      </c>
      <c r="B104" s="385" t="e">
        <f aca="false">SUM(B69,B75,B81,B87,B93,B99)</f>
        <v>#VALUE!</v>
      </c>
      <c r="C104" s="385" t="e">
        <f aca="false">SUM(C69,C75,C81,C87,C93,C99)</f>
        <v>#VALUE!</v>
      </c>
      <c r="D104" s="385" t="e">
        <f aca="false">SUM(D69,D75,D81,D87,D93,D99)</f>
        <v>#VALUE!</v>
      </c>
      <c r="E104" s="385" t="e">
        <f aca="false">SUM(E69,E75,E81,E87,E93,E99)</f>
        <v>#VALUE!</v>
      </c>
      <c r="F104" s="385" t="e">
        <f aca="false">SUM(F69,F75,F81,F87,F93,F99)</f>
        <v>#VALUE!</v>
      </c>
      <c r="G104" s="385" t="e">
        <f aca="false">SUM(G69,G75,G81,G87,G93,G99)</f>
        <v>#VALUE!</v>
      </c>
      <c r="H104" s="385" t="e">
        <f aca="false">SUM(H69,H75,H81,H87,H93,H99)</f>
        <v>#VALUE!</v>
      </c>
      <c r="I104" s="385" t="e">
        <f aca="false">SUM(I69,I75,I81,I87,I93,I99)</f>
        <v>#VALUE!</v>
      </c>
      <c r="J104" s="385" t="e">
        <f aca="false">SUM(J69,J75,J81,J87,J93,J99)</f>
        <v>#VALUE!</v>
      </c>
      <c r="K104" s="385" t="e">
        <f aca="false">SUM(K69,K75,K81,K87,K93,K99)</f>
        <v>#VALUE!</v>
      </c>
      <c r="L104" s="385" t="e">
        <f aca="false">SUM(L69,L75,L81,L87,L93,L99)</f>
        <v>#VALUE!</v>
      </c>
      <c r="M104" s="385" t="e">
        <f aca="false">SUM(M69,M75,M81,M87,M93,M99)</f>
        <v>#VALUE!</v>
      </c>
      <c r="N104" s="385" t="e">
        <f aca="false">SUM(N69,N75,N81,N87,N93,N99)</f>
        <v>#VALUE!</v>
      </c>
      <c r="O104" s="385" t="e">
        <f aca="false">SUM(O69,O75,O81,O87,O93,O99)</f>
        <v>#VALUE!</v>
      </c>
      <c r="P104" s="385" t="e">
        <f aca="false">SUM(P69,P75,P81,P87,P93,P99)</f>
        <v>#VALUE!</v>
      </c>
      <c r="Q104" s="385" t="e">
        <f aca="false">SUM(Q69,Q75,Q81,Q87,Q93,Q99)</f>
        <v>#VALUE!</v>
      </c>
      <c r="R104" s="385" t="e">
        <f aca="false">SUM(R69,R75,R81,R87,R93,R99)</f>
        <v>#VALUE!</v>
      </c>
      <c r="S104" s="385" t="e">
        <f aca="false">SUM(S69,S75,S81,S87,S93,S99)</f>
        <v>#VALUE!</v>
      </c>
      <c r="T104" s="385" t="e">
        <f aca="false">SUM(T69,T75,T81,T87,T93,T99)</f>
        <v>#VALUE!</v>
      </c>
      <c r="U104" s="385" t="e">
        <f aca="false">SUM(U69,U75,U81,U87,U93,U99)</f>
        <v>#VALUE!</v>
      </c>
      <c r="V104" s="385" t="e">
        <f aca="false">SUM(V69,V75,V81,V87,V93,V99)</f>
        <v>#VALUE!</v>
      </c>
    </row>
    <row r="105" customFormat="false" ht="12.75" hidden="false" customHeight="false" outlineLevel="0" collapsed="false">
      <c r="A105" s="1" t="s">
        <v>212</v>
      </c>
      <c r="B105" s="26" t="e">
        <f aca="false">B103-B104</f>
        <v>#VALUE!</v>
      </c>
      <c r="C105" s="26" t="e">
        <f aca="false">C103-C104</f>
        <v>#VALUE!</v>
      </c>
      <c r="D105" s="26" t="e">
        <f aca="false">D103-D104</f>
        <v>#VALUE!</v>
      </c>
      <c r="E105" s="26" t="e">
        <f aca="false">E103-E104</f>
        <v>#VALUE!</v>
      </c>
      <c r="F105" s="26" t="e">
        <f aca="false">F103-F104</f>
        <v>#VALUE!</v>
      </c>
      <c r="G105" s="26" t="e">
        <f aca="false">G103-G104</f>
        <v>#VALUE!</v>
      </c>
      <c r="H105" s="26" t="e">
        <f aca="false">H103-H104</f>
        <v>#VALUE!</v>
      </c>
      <c r="I105" s="26" t="e">
        <f aca="false">I103-I104</f>
        <v>#VALUE!</v>
      </c>
      <c r="J105" s="26" t="e">
        <f aca="false">J103-J104</f>
        <v>#VALUE!</v>
      </c>
      <c r="K105" s="26" t="e">
        <f aca="false">K103-K104</f>
        <v>#VALUE!</v>
      </c>
      <c r="L105" s="26" t="e">
        <f aca="false">L103-L104</f>
        <v>#VALUE!</v>
      </c>
      <c r="M105" s="26" t="e">
        <f aca="false">M103-M104</f>
        <v>#VALUE!</v>
      </c>
      <c r="N105" s="26" t="e">
        <f aca="false">N103-N104</f>
        <v>#VALUE!</v>
      </c>
      <c r="O105" s="26" t="e">
        <f aca="false">O103-O104</f>
        <v>#VALUE!</v>
      </c>
      <c r="P105" s="26" t="e">
        <f aca="false">P103-P104</f>
        <v>#VALUE!</v>
      </c>
      <c r="Q105" s="26" t="e">
        <f aca="false">Q103-Q104</f>
        <v>#VALUE!</v>
      </c>
      <c r="R105" s="26" t="e">
        <f aca="false">R103-R104</f>
        <v>#VALUE!</v>
      </c>
      <c r="S105" s="26" t="e">
        <f aca="false">S103-S104</f>
        <v>#VALUE!</v>
      </c>
      <c r="T105" s="26" t="e">
        <f aca="false">T103-T104</f>
        <v>#VALUE!</v>
      </c>
      <c r="U105" s="26" t="e">
        <f aca="false">U103-U104</f>
        <v>#VALUE!</v>
      </c>
      <c r="V105" s="26" t="e">
        <f aca="false">V103-V104</f>
        <v>#VALUE!</v>
      </c>
    </row>
    <row r="109" customFormat="false" ht="12.75" hidden="false" customHeight="false" outlineLevel="0" collapsed="false">
      <c r="A109" s="228" t="s">
        <v>213</v>
      </c>
      <c r="B109" s="381" t="e">
        <f aca="false">B104</f>
        <v>#VALUE!</v>
      </c>
      <c r="C109" s="381" t="e">
        <f aca="false">C104</f>
        <v>#VALUE!</v>
      </c>
      <c r="D109" s="381" t="e">
        <f aca="false">D104</f>
        <v>#VALUE!</v>
      </c>
      <c r="E109" s="381" t="e">
        <f aca="false">E104</f>
        <v>#VALUE!</v>
      </c>
      <c r="F109" s="381" t="e">
        <f aca="false">F104</f>
        <v>#VALUE!</v>
      </c>
      <c r="G109" s="381" t="e">
        <f aca="false">G104</f>
        <v>#VALUE!</v>
      </c>
      <c r="H109" s="381" t="e">
        <f aca="false">H104</f>
        <v>#VALUE!</v>
      </c>
      <c r="I109" s="381" t="e">
        <f aca="false">I104</f>
        <v>#VALUE!</v>
      </c>
      <c r="J109" s="381" t="e">
        <f aca="false">J104</f>
        <v>#VALUE!</v>
      </c>
      <c r="K109" s="381" t="e">
        <f aca="false">K104</f>
        <v>#VALUE!</v>
      </c>
      <c r="L109" s="381" t="e">
        <f aca="false">L104</f>
        <v>#VALUE!</v>
      </c>
      <c r="M109" s="381" t="e">
        <f aca="false">M104</f>
        <v>#VALUE!</v>
      </c>
      <c r="N109" s="381" t="e">
        <f aca="false">N104</f>
        <v>#VALUE!</v>
      </c>
      <c r="O109" s="381" t="e">
        <f aca="false">O104</f>
        <v>#VALUE!</v>
      </c>
      <c r="P109" s="381" t="e">
        <f aca="false">P104</f>
        <v>#VALUE!</v>
      </c>
      <c r="Q109" s="381" t="e">
        <f aca="false">Q104</f>
        <v>#VALUE!</v>
      </c>
      <c r="R109" s="381" t="e">
        <f aca="false">R104</f>
        <v>#VALUE!</v>
      </c>
      <c r="S109" s="381" t="e">
        <f aca="false">S104</f>
        <v>#VALUE!</v>
      </c>
      <c r="T109" s="381" t="e">
        <f aca="false">T104</f>
        <v>#VALUE!</v>
      </c>
      <c r="U109" s="381" t="e">
        <f aca="false">U104</f>
        <v>#VALUE!</v>
      </c>
      <c r="V109" s="381" t="e">
        <f aca="false">V104</f>
        <v>#VALUE!</v>
      </c>
    </row>
    <row r="110" customFormat="false" ht="12.75" hidden="false" customHeight="false" outlineLevel="0" collapsed="false">
      <c r="A110" s="415" t="s">
        <v>214</v>
      </c>
      <c r="B110" s="387" t="n">
        <v>0</v>
      </c>
      <c r="C110" s="387" t="e">
        <f aca="false">SUM(Brownsville!B92,Caledonia!B89,'New Albany'!B89,Gleason!B92,Wheatland!B93,Wilton!B86)</f>
        <v>#VALUE!</v>
      </c>
      <c r="D110" s="387" t="e">
        <f aca="false">SUM(Brownsville!C92,Caledonia!C89,'New Albany'!C89,Gleason!C92,Wheatland!C93,Wilton!C86)</f>
        <v>#VALUE!</v>
      </c>
      <c r="E110" s="387" t="e">
        <f aca="false">SUM(Brownsville!D92,Caledonia!D89,'New Albany'!D89,Gleason!D92,Wheatland!D93,Wilton!D86)</f>
        <v>#VALUE!</v>
      </c>
      <c r="F110" s="387" t="e">
        <f aca="false">SUM(Brownsville!E92,Caledonia!E89,'New Albany'!E89,Gleason!E92,Wheatland!E93,Wilton!E86)</f>
        <v>#VALUE!</v>
      </c>
      <c r="G110" s="387" t="e">
        <f aca="false">SUM(Brownsville!F92,Caledonia!F89,'New Albany'!F89,Gleason!F92,Wheatland!F93,Wilton!F86)</f>
        <v>#VALUE!</v>
      </c>
      <c r="H110" s="387" t="e">
        <f aca="false">SUM(Brownsville!G92,Caledonia!G89,'New Albany'!G89,Gleason!G92,Wheatland!G93,Wilton!G86)</f>
        <v>#VALUE!</v>
      </c>
      <c r="I110" s="387" t="e">
        <f aca="false">SUM(Brownsville!H92,Caledonia!H89,'New Albany'!H89,Gleason!H92,Wheatland!H93,Wilton!H86)</f>
        <v>#VALUE!</v>
      </c>
      <c r="J110" s="387" t="e">
        <f aca="false">SUM(Brownsville!I92,Caledonia!I89,'New Albany'!I89,Gleason!I92,Wheatland!I93,Wilton!I86)</f>
        <v>#VALUE!</v>
      </c>
      <c r="K110" s="387" t="e">
        <f aca="false">SUM(Brownsville!J92,Caledonia!J89,'New Albany'!J89,Gleason!J92,Wheatland!J93,Wilton!J86)</f>
        <v>#VALUE!</v>
      </c>
      <c r="L110" s="387" t="e">
        <f aca="false">SUM(Brownsville!K92,Caledonia!K89,'New Albany'!K89,Gleason!K92,Wheatland!K93,Wilton!K86)</f>
        <v>#VALUE!</v>
      </c>
      <c r="M110" s="387" t="e">
        <f aca="false">SUM(Brownsville!L92,Caledonia!L89,'New Albany'!L89,Gleason!L92,Wheatland!L93,Wilton!L86)</f>
        <v>#VALUE!</v>
      </c>
      <c r="N110" s="387" t="e">
        <f aca="false">SUM(Brownsville!M92,Caledonia!M89,'New Albany'!M89,Gleason!M92,Wheatland!M93,Wilton!M86)</f>
        <v>#VALUE!</v>
      </c>
      <c r="O110" s="387" t="e">
        <f aca="false">SUM(Brownsville!N92,Caledonia!N89,'New Albany'!N89,Gleason!N92,Wheatland!N93,Wilton!N86)</f>
        <v>#VALUE!</v>
      </c>
      <c r="P110" s="387" t="e">
        <f aca="false">SUM(Brownsville!O92,Caledonia!O89,'New Albany'!O89,Gleason!O92,Wheatland!O93,Wilton!O86)</f>
        <v>#VALUE!</v>
      </c>
      <c r="Q110" s="387" t="e">
        <f aca="false">SUM(Brownsville!P92,Caledonia!P89,'New Albany'!P89,Gleason!P92,Wheatland!P93,Wilton!P86)</f>
        <v>#VALUE!</v>
      </c>
      <c r="R110" s="387" t="e">
        <f aca="false">SUM(Brownsville!Q92,Caledonia!Q89,'New Albany'!Q89,Gleason!Q92,Wheatland!Q93,Wilton!Q86)</f>
        <v>#VALUE!</v>
      </c>
      <c r="S110" s="387" t="e">
        <f aca="false">SUM(Brownsville!R92,Caledonia!R89,'New Albany'!R89,Gleason!R92,Wheatland!R93,Wilton!R86)</f>
        <v>#VALUE!</v>
      </c>
      <c r="T110" s="387" t="e">
        <f aca="false">SUM(Brownsville!S92,Caledonia!S89,'New Albany'!S89,Gleason!S92,Wheatland!S93,Wilton!S86)</f>
        <v>#VALUE!</v>
      </c>
      <c r="U110" s="387" t="e">
        <f aca="false">SUM(Brownsville!T92,Caledonia!T89,'New Albany'!T89,Gleason!T92,Wheatland!T93,Wilton!T86)</f>
        <v>#VALUE!</v>
      </c>
      <c r="V110" s="387" t="e">
        <f aca="false">SUM(Brownsville!U92,Caledonia!U89,'New Albany'!U89,Gleason!U92,Wheatland!U93,Wilton!U86)</f>
        <v>#VALUE!</v>
      </c>
    </row>
    <row r="111" customFormat="false" ht="12.75" hidden="false" customHeight="false" outlineLevel="0" collapsed="false">
      <c r="A111" s="228" t="s">
        <v>215</v>
      </c>
      <c r="B111" s="381" t="e">
        <f aca="false">B109+B110</f>
        <v>#VALUE!</v>
      </c>
      <c r="C111" s="381" t="e">
        <f aca="false">C109+C110</f>
        <v>#VALUE!</v>
      </c>
      <c r="D111" s="381" t="e">
        <f aca="false">D109+D110</f>
        <v>#VALUE!</v>
      </c>
      <c r="E111" s="381" t="e">
        <f aca="false">E109+E110</f>
        <v>#VALUE!</v>
      </c>
      <c r="F111" s="381" t="e">
        <f aca="false">F109+F110</f>
        <v>#VALUE!</v>
      </c>
      <c r="G111" s="381" t="e">
        <f aca="false">G109+G110</f>
        <v>#VALUE!</v>
      </c>
      <c r="H111" s="381" t="e">
        <f aca="false">H109+H110</f>
        <v>#VALUE!</v>
      </c>
      <c r="I111" s="381" t="e">
        <f aca="false">I109+I110</f>
        <v>#VALUE!</v>
      </c>
      <c r="J111" s="381" t="e">
        <f aca="false">J109+J110</f>
        <v>#VALUE!</v>
      </c>
      <c r="K111" s="381" t="e">
        <f aca="false">K109+K110</f>
        <v>#VALUE!</v>
      </c>
      <c r="L111" s="381" t="e">
        <f aca="false">L109+L110</f>
        <v>#VALUE!</v>
      </c>
      <c r="M111" s="381" t="e">
        <f aca="false">M109+M110</f>
        <v>#VALUE!</v>
      </c>
      <c r="N111" s="381" t="e">
        <f aca="false">N109+N110</f>
        <v>#VALUE!</v>
      </c>
      <c r="O111" s="381" t="e">
        <f aca="false">O109+O110</f>
        <v>#VALUE!</v>
      </c>
      <c r="P111" s="381" t="e">
        <f aca="false">P109+P110</f>
        <v>#VALUE!</v>
      </c>
      <c r="Q111" s="381" t="e">
        <f aca="false">Q109+Q110</f>
        <v>#VALUE!</v>
      </c>
      <c r="R111" s="381" t="e">
        <f aca="false">R109+R110</f>
        <v>#VALUE!</v>
      </c>
      <c r="S111" s="381" t="e">
        <f aca="false">S109+S110</f>
        <v>#VALUE!</v>
      </c>
      <c r="T111" s="381" t="e">
        <f aca="false">T109+T110</f>
        <v>#VALUE!</v>
      </c>
      <c r="U111" s="381" t="e">
        <f aca="false">U109+U110</f>
        <v>#VALUE!</v>
      </c>
      <c r="V111" s="381" t="e">
        <f aca="false">V109+V110</f>
        <v>#VALUE!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1" manualBreakCount="1">
    <brk id="61" man="true" max="16383" min="0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Y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3.41"/>
    <col collapsed="false" customWidth="true" hidden="false" outlineLevel="0" max="3" min="2" style="1" width="10.41"/>
    <col collapsed="false" customWidth="true" hidden="false" outlineLevel="0" max="7" min="4" style="1" width="10.13"/>
    <col collapsed="false" customWidth="true" hidden="false" outlineLevel="0" max="21" min="8" style="1" width="9.99"/>
    <col collapsed="false" customWidth="true" hidden="false" outlineLevel="0" max="22" min="22" style="5" width="9.99"/>
    <col collapsed="false" customWidth="true" hidden="false" outlineLevel="0" max="23" min="23" style="5" width="12.7"/>
    <col collapsed="false" customWidth="true" hidden="false" outlineLevel="0" max="24" min="24" style="5" width="12.28"/>
    <col collapsed="false" customWidth="true" hidden="false" outlineLevel="0" max="25" min="25" style="5" width="9.7"/>
    <col collapsed="false" customWidth="false" hidden="false" outlineLevel="0" max="257" min="26" style="5" width="9.14"/>
  </cols>
  <sheetData>
    <row r="2" customFormat="false" ht="18.75" hidden="false" customHeight="false" outlineLevel="0" collapsed="false">
      <c r="A2" s="416" t="s">
        <v>216</v>
      </c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398"/>
      <c r="R2" s="398"/>
      <c r="S2" s="398"/>
      <c r="T2" s="398"/>
      <c r="U2" s="398"/>
      <c r="V2" s="417"/>
      <c r="W2" s="417"/>
    </row>
    <row r="3" customFormat="false" ht="12.75" hidden="false" customHeight="false" outlineLevel="0" collapsed="false">
      <c r="A3" s="418"/>
      <c r="B3" s="419"/>
      <c r="C3" s="419"/>
      <c r="D3" s="419"/>
      <c r="E3" s="419"/>
      <c r="F3" s="419"/>
      <c r="G3" s="420"/>
      <c r="H3" s="419"/>
      <c r="I3" s="419"/>
      <c r="J3" s="419"/>
      <c r="K3" s="419"/>
      <c r="L3" s="419"/>
      <c r="M3" s="420"/>
      <c r="N3" s="419"/>
      <c r="O3" s="419"/>
      <c r="P3" s="419"/>
      <c r="Q3" s="419"/>
      <c r="R3" s="419"/>
      <c r="S3" s="420"/>
      <c r="T3" s="419"/>
      <c r="U3" s="419"/>
      <c r="V3" s="421"/>
      <c r="W3" s="421"/>
    </row>
    <row r="4" customFormat="false" ht="12.75" hidden="false" customHeight="false" outlineLevel="0" collapsed="false">
      <c r="A4" s="373"/>
      <c r="B4" s="422" t="n">
        <v>3</v>
      </c>
      <c r="C4" s="422" t="n">
        <v>4</v>
      </c>
      <c r="D4" s="422" t="n">
        <v>5</v>
      </c>
      <c r="E4" s="423" t="n">
        <v>6</v>
      </c>
      <c r="F4" s="422" t="n">
        <v>7</v>
      </c>
      <c r="G4" s="422" t="n">
        <v>8</v>
      </c>
      <c r="H4" s="422" t="n">
        <v>9</v>
      </c>
      <c r="I4" s="422" t="n">
        <v>10</v>
      </c>
      <c r="J4" s="422" t="n">
        <v>11</v>
      </c>
      <c r="K4" s="423" t="n">
        <v>12</v>
      </c>
      <c r="L4" s="422" t="n">
        <v>13</v>
      </c>
      <c r="M4" s="422" t="n">
        <v>14</v>
      </c>
      <c r="N4" s="422" t="n">
        <v>15</v>
      </c>
      <c r="O4" s="422" t="n">
        <v>16</v>
      </c>
      <c r="P4" s="422" t="n">
        <v>17</v>
      </c>
      <c r="Q4" s="423" t="n">
        <v>18</v>
      </c>
      <c r="R4" s="422" t="n">
        <v>19</v>
      </c>
      <c r="S4" s="422" t="n">
        <v>20</v>
      </c>
      <c r="T4" s="422" t="n">
        <v>21</v>
      </c>
      <c r="U4" s="422" t="n">
        <v>22</v>
      </c>
      <c r="V4" s="424"/>
      <c r="W4" s="421"/>
    </row>
    <row r="5" customFormat="false" ht="13.5" hidden="false" customHeight="false" outlineLevel="0" collapsed="false">
      <c r="A5" s="214" t="s">
        <v>119</v>
      </c>
      <c r="B5" s="215" t="n">
        <v>2001</v>
      </c>
      <c r="C5" s="215" t="n">
        <v>2002</v>
      </c>
      <c r="D5" s="215" t="n">
        <v>2003</v>
      </c>
      <c r="E5" s="215" t="n">
        <v>2004</v>
      </c>
      <c r="F5" s="215" t="n">
        <v>2005</v>
      </c>
      <c r="G5" s="215" t="n">
        <v>2006</v>
      </c>
      <c r="H5" s="215" t="n">
        <v>2007</v>
      </c>
      <c r="I5" s="215" t="n">
        <v>2008</v>
      </c>
      <c r="J5" s="215" t="n">
        <v>2009</v>
      </c>
      <c r="K5" s="215" t="n">
        <v>2010</v>
      </c>
      <c r="L5" s="215" t="n">
        <v>2011</v>
      </c>
      <c r="M5" s="215" t="n">
        <v>2012</v>
      </c>
      <c r="N5" s="215" t="n">
        <v>2013</v>
      </c>
      <c r="O5" s="215" t="n">
        <v>2014</v>
      </c>
      <c r="P5" s="215" t="n">
        <v>2015</v>
      </c>
      <c r="Q5" s="215" t="n">
        <v>2016</v>
      </c>
      <c r="R5" s="215" t="n">
        <v>2017</v>
      </c>
      <c r="S5" s="215" t="n">
        <v>2018</v>
      </c>
      <c r="T5" s="215" t="n">
        <v>2019</v>
      </c>
      <c r="U5" s="215" t="n">
        <v>2020</v>
      </c>
    </row>
    <row r="6" customFormat="false" ht="12.75" hidden="false" customHeight="false" outlineLevel="0" collapsed="false">
      <c r="A6" s="373"/>
      <c r="B6" s="425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</row>
    <row r="7" customFormat="false" ht="12.75" hidden="false" customHeight="false" outlineLevel="0" collapsed="false">
      <c r="A7" s="426" t="s">
        <v>217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427"/>
      <c r="W7" s="427"/>
    </row>
    <row r="8" customFormat="false" ht="13.5" hidden="false" customHeight="false" outlineLevel="0" collapsed="false">
      <c r="A8" s="53" t="s">
        <v>218</v>
      </c>
      <c r="B8" s="428" t="e">
        <f aca="false">SUM(Caledonia!B101,'New Albany'!B101,Wheatland!B107,Wilton!B98,Brownsville!B104,Gleason!B104)</f>
        <v>#VALUE!</v>
      </c>
      <c r="C8" s="428" t="e">
        <f aca="false">SUM(Caledonia!C101,'New Albany'!C101,Wheatland!C107,Wilton!C98,Brownsville!C104,Gleason!C104)</f>
        <v>#VALUE!</v>
      </c>
      <c r="D8" s="428" t="e">
        <f aca="false">SUM(Caledonia!D101,'New Albany'!D101,Wheatland!D107,Wilton!D98,Brownsville!D104,Gleason!D104)</f>
        <v>#VALUE!</v>
      </c>
      <c r="E8" s="428" t="e">
        <f aca="false">SUM(Caledonia!E101,'New Albany'!E101,Wheatland!E107,Wilton!E98,Brownsville!E104,Gleason!E104)</f>
        <v>#VALUE!</v>
      </c>
      <c r="F8" s="428" t="e">
        <f aca="false">SUM(Caledonia!F101,'New Albany'!F101,Wheatland!F107,Wilton!F98,Brownsville!F104,Gleason!F104)</f>
        <v>#VALUE!</v>
      </c>
      <c r="G8" s="428" t="e">
        <f aca="false">SUM(Caledonia!G101,'New Albany'!G101,Wheatland!G107,Wilton!G98,Brownsville!G104,Gleason!G104)</f>
        <v>#VALUE!</v>
      </c>
      <c r="H8" s="428" t="e">
        <f aca="false">SUM(Caledonia!H101,'New Albany'!H101,Wheatland!H107,Wilton!H98,Brownsville!H104,Gleason!H104)</f>
        <v>#VALUE!</v>
      </c>
      <c r="I8" s="428" t="e">
        <f aca="false">SUM(Caledonia!I101,'New Albany'!I101,Wheatland!I107,Wilton!I98,Brownsville!I104,Gleason!I104)</f>
        <v>#VALUE!</v>
      </c>
      <c r="J8" s="428" t="e">
        <f aca="false">SUM(Caledonia!J101,'New Albany'!J101,Wheatland!J107,Wilton!J98,Brownsville!J104,Gleason!J104)</f>
        <v>#VALUE!</v>
      </c>
      <c r="K8" s="428" t="e">
        <f aca="false">SUM(Caledonia!K101,'New Albany'!K101,Wheatland!K107,Wilton!K98,Brownsville!K104,Gleason!K104)</f>
        <v>#VALUE!</v>
      </c>
      <c r="L8" s="428" t="e">
        <f aca="false">SUM(Caledonia!L101,'New Albany'!L101,Wheatland!L107,Wilton!L98,Brownsville!L104,Gleason!L104)</f>
        <v>#VALUE!</v>
      </c>
      <c r="M8" s="428" t="e">
        <f aca="false">SUM(Caledonia!M101,'New Albany'!M101,Wheatland!M107,Wilton!M98,Brownsville!M104,Gleason!M104)</f>
        <v>#VALUE!</v>
      </c>
      <c r="N8" s="428" t="e">
        <f aca="false">SUM(Caledonia!N101,'New Albany'!N101,Wheatland!N107,Wilton!N98,Brownsville!N104,Gleason!N104)</f>
        <v>#VALUE!</v>
      </c>
      <c r="O8" s="428" t="e">
        <f aca="false">SUM(Caledonia!O101,'New Albany'!O101,Wheatland!O107,Wilton!O98,Brownsville!O104,Gleason!O104)</f>
        <v>#VALUE!</v>
      </c>
      <c r="P8" s="428" t="e">
        <f aca="false">SUM(Caledonia!P101,'New Albany'!P101,Wheatland!P107,Wilton!P98,Brownsville!P104,Gleason!P104)</f>
        <v>#VALUE!</v>
      </c>
      <c r="Q8" s="428" t="e">
        <f aca="false">SUM(Caledonia!Q101,'New Albany'!Q101,Wheatland!Q107,Wilton!Q98,Brownsville!Q104,Gleason!Q104)</f>
        <v>#VALUE!</v>
      </c>
      <c r="R8" s="428" t="e">
        <f aca="false">SUM(Caledonia!R101,'New Albany'!R101,Wheatland!R107,Wilton!R98,Brownsville!R104,Gleason!R104)</f>
        <v>#VALUE!</v>
      </c>
      <c r="S8" s="428" t="e">
        <f aca="false">SUM(Caledonia!S101,'New Albany'!S101,Wheatland!S107,Wilton!S98,Brownsville!S104,Gleason!S104)</f>
        <v>#VALUE!</v>
      </c>
      <c r="T8" s="428" t="e">
        <f aca="false">SUM(Caledonia!T101,'New Albany'!T101,Wheatland!T107,Wilton!T98,Brownsville!T104,Gleason!T104)</f>
        <v>#VALUE!</v>
      </c>
      <c r="U8" s="428" t="e">
        <f aca="false">SUM(Caledonia!U101,'New Albany'!U101,Wheatland!U107,Wilton!U98,Brownsville!U104,Gleason!U104)</f>
        <v>#VALUE!</v>
      </c>
      <c r="V8" s="429"/>
      <c r="W8" s="220" t="e">
        <f aca="false">SUM(B8:U8)</f>
        <v>#VALUE!</v>
      </c>
      <c r="X8" s="381" t="e">
        <f aca="false">SUM(Brownsville!W104,Caledonia!W101,'New Albany'!W101,Gleason!W104,Wheatland!W107,Wilton!W98)</f>
        <v>#VALUE!</v>
      </c>
      <c r="Y8" s="213" t="e">
        <f aca="false">W8-X8</f>
        <v>#VALUE!</v>
      </c>
    </row>
    <row r="9" customFormat="false" ht="12.75" hidden="false" customHeight="false" outlineLevel="0" collapsed="false">
      <c r="A9" s="53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429"/>
      <c r="W9" s="429"/>
    </row>
    <row r="10" customFormat="false" ht="12.75" hidden="false" customHeight="false" outlineLevel="0" collapsed="false">
      <c r="A10" s="399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0"/>
      <c r="W10" s="430"/>
    </row>
    <row r="11" customFormat="false" ht="12.75" hidden="false" customHeight="false" outlineLevel="0" collapsed="false">
      <c r="A11" s="426" t="s">
        <v>219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0"/>
      <c r="W11" s="430"/>
    </row>
    <row r="12" customFormat="false" ht="12.75" hidden="false" customHeight="false" outlineLevel="0" collapsed="false">
      <c r="A12" s="399" t="s">
        <v>220</v>
      </c>
      <c r="B12" s="26" t="e">
        <f aca="false">IS!B41-IS!B13</f>
        <v>#VALUE!</v>
      </c>
      <c r="C12" s="26" t="e">
        <f aca="false">IS!C41-IS!C13</f>
        <v>#VALUE!</v>
      </c>
      <c r="D12" s="26" t="e">
        <f aca="false">IS!D41-IS!D13</f>
        <v>#VALUE!</v>
      </c>
      <c r="E12" s="26" t="e">
        <f aca="false">IS!E41</f>
        <v>#VALUE!</v>
      </c>
      <c r="F12" s="26" t="e">
        <f aca="false">IS!F41</f>
        <v>#VALUE!</v>
      </c>
      <c r="G12" s="26" t="e">
        <f aca="false">IS!G41</f>
        <v>#VALUE!</v>
      </c>
      <c r="H12" s="26" t="e">
        <f aca="false">IS!H41</f>
        <v>#VALUE!</v>
      </c>
      <c r="I12" s="26" t="e">
        <f aca="false">IS!I41</f>
        <v>#VALUE!</v>
      </c>
      <c r="J12" s="26" t="e">
        <f aca="false">IS!J41</f>
        <v>#VALUE!</v>
      </c>
      <c r="K12" s="26" t="e">
        <f aca="false">IS!K41</f>
        <v>#VALUE!</v>
      </c>
      <c r="L12" s="26" t="e">
        <f aca="false">IS!L41</f>
        <v>#VALUE!</v>
      </c>
      <c r="M12" s="26" t="e">
        <f aca="false">IS!M41</f>
        <v>#VALUE!</v>
      </c>
      <c r="N12" s="26" t="e">
        <f aca="false">IS!N41</f>
        <v>#VALUE!</v>
      </c>
      <c r="O12" s="26" t="e">
        <f aca="false">IS!O41</f>
        <v>#VALUE!</v>
      </c>
      <c r="P12" s="26" t="e">
        <f aca="false">IS!P41</f>
        <v>#VALUE!</v>
      </c>
      <c r="Q12" s="26" t="e">
        <f aca="false">IS!Q41</f>
        <v>#VALUE!</v>
      </c>
      <c r="R12" s="26" t="e">
        <f aca="false">IS!R41</f>
        <v>#VALUE!</v>
      </c>
      <c r="S12" s="26" t="e">
        <f aca="false">IS!S41</f>
        <v>#VALUE!</v>
      </c>
      <c r="T12" s="26" t="e">
        <f aca="false">IS!T41</f>
        <v>#VALUE!</v>
      </c>
      <c r="U12" s="26" t="e">
        <f aca="false">IS!U41</f>
        <v>#VALUE!</v>
      </c>
      <c r="V12" s="430"/>
      <c r="W12" s="220" t="e">
        <f aca="false">SUM(B12:U12)</f>
        <v>#VALUE!</v>
      </c>
      <c r="X12" s="381" t="e">
        <f aca="false">SUM(Caledonia!W87,'New Albany'!W87,Wheatland!W91,Wilton!W84,Brownsville!W90,Gleason!W90)</f>
        <v>#VALUE!</v>
      </c>
      <c r="Y12" s="213" t="e">
        <f aca="false">W12-X12</f>
        <v>#VALUE!</v>
      </c>
    </row>
    <row r="13" customFormat="false" ht="12.75" hidden="false" customHeight="false" outlineLevel="0" collapsed="false">
      <c r="A13" s="399" t="s">
        <v>221</v>
      </c>
      <c r="B13" s="26" t="e">
        <f aca="false">IS!B35</f>
        <v>#VALUE!</v>
      </c>
      <c r="C13" s="26" t="e">
        <f aca="false">IS!C35</f>
        <v>#VALUE!</v>
      </c>
      <c r="D13" s="26" t="e">
        <f aca="false">IS!D35</f>
        <v>#VALUE!</v>
      </c>
      <c r="E13" s="26" t="e">
        <f aca="false">IS!E35</f>
        <v>#VALUE!</v>
      </c>
      <c r="F13" s="26" t="e">
        <f aca="false">IS!F35</f>
        <v>#VALUE!</v>
      </c>
      <c r="G13" s="26" t="e">
        <f aca="false">IS!G35</f>
        <v>#VALUE!</v>
      </c>
      <c r="H13" s="26" t="e">
        <f aca="false">IS!H35</f>
        <v>#VALUE!</v>
      </c>
      <c r="I13" s="26" t="e">
        <f aca="false">IS!I35</f>
        <v>#VALUE!</v>
      </c>
      <c r="J13" s="26" t="e">
        <f aca="false">IS!J35</f>
        <v>#VALUE!</v>
      </c>
      <c r="K13" s="26" t="e">
        <f aca="false">IS!K35</f>
        <v>#VALUE!</v>
      </c>
      <c r="L13" s="26" t="e">
        <f aca="false">IS!L35</f>
        <v>#VALUE!</v>
      </c>
      <c r="M13" s="26" t="e">
        <f aca="false">IS!M35</f>
        <v>#VALUE!</v>
      </c>
      <c r="N13" s="26" t="e">
        <f aca="false">IS!N35</f>
        <v>#VALUE!</v>
      </c>
      <c r="O13" s="26" t="e">
        <f aca="false">IS!O35</f>
        <v>#VALUE!</v>
      </c>
      <c r="P13" s="26" t="e">
        <f aca="false">IS!P35</f>
        <v>#VALUE!</v>
      </c>
      <c r="Q13" s="26" t="e">
        <f aca="false">IS!Q35</f>
        <v>#VALUE!</v>
      </c>
      <c r="R13" s="26" t="e">
        <f aca="false">IS!R35</f>
        <v>#VALUE!</v>
      </c>
      <c r="S13" s="26" t="e">
        <f aca="false">IS!S35</f>
        <v>#VALUE!</v>
      </c>
      <c r="T13" s="26" t="e">
        <f aca="false">IS!T35</f>
        <v>#VALUE!</v>
      </c>
      <c r="U13" s="26" t="e">
        <f aca="false">IS!U35</f>
        <v>#VALUE!</v>
      </c>
      <c r="V13" s="430"/>
      <c r="W13" s="220" t="e">
        <f aca="false">SUM(B13:U13)</f>
        <v>#VALUE!</v>
      </c>
      <c r="X13" s="381" t="e">
        <f aca="false">SUM(Caledonia!W88,'New Albany'!W88,Wheatland!W92,Wilton!W85,Brownsville!W91,Gleason!W91)</f>
        <v>#VALUE!</v>
      </c>
      <c r="Y13" s="213" t="e">
        <f aca="false">W13-X13</f>
        <v>#VALUE!</v>
      </c>
    </row>
    <row r="14" customFormat="false" ht="12.75" hidden="false" customHeight="false" outlineLevel="0" collapsed="false">
      <c r="A14" s="399" t="s">
        <v>222</v>
      </c>
      <c r="B14" s="26" t="e">
        <f aca="false">-Depreciation!C104</f>
        <v>#VALUE!</v>
      </c>
      <c r="C14" s="26" t="e">
        <f aca="false">-Depreciation!D104</f>
        <v>#VALUE!</v>
      </c>
      <c r="D14" s="26" t="e">
        <f aca="false">-Depreciation!E104</f>
        <v>#VALUE!</v>
      </c>
      <c r="E14" s="26" t="e">
        <f aca="false">-Depreciation!F104</f>
        <v>#VALUE!</v>
      </c>
      <c r="F14" s="26" t="e">
        <f aca="false">-Depreciation!G104</f>
        <v>#VALUE!</v>
      </c>
      <c r="G14" s="26" t="e">
        <f aca="false">-Depreciation!H104</f>
        <v>#VALUE!</v>
      </c>
      <c r="H14" s="26" t="e">
        <f aca="false">-Depreciation!I104</f>
        <v>#VALUE!</v>
      </c>
      <c r="I14" s="26" t="e">
        <f aca="false">-Depreciation!J104</f>
        <v>#VALUE!</v>
      </c>
      <c r="J14" s="26" t="e">
        <f aca="false">-Depreciation!K104</f>
        <v>#VALUE!</v>
      </c>
      <c r="K14" s="26" t="e">
        <f aca="false">-Depreciation!L104</f>
        <v>#VALUE!</v>
      </c>
      <c r="L14" s="26" t="e">
        <f aca="false">-Depreciation!M104</f>
        <v>#VALUE!</v>
      </c>
      <c r="M14" s="26" t="e">
        <f aca="false">-Depreciation!N104</f>
        <v>#VALUE!</v>
      </c>
      <c r="N14" s="26" t="e">
        <f aca="false">-Depreciation!O104</f>
        <v>#VALUE!</v>
      </c>
      <c r="O14" s="26" t="e">
        <f aca="false">-Depreciation!P104</f>
        <v>#VALUE!</v>
      </c>
      <c r="P14" s="26" t="e">
        <f aca="false">-Depreciation!Q104</f>
        <v>#VALUE!</v>
      </c>
      <c r="Q14" s="26" t="e">
        <f aca="false">-Depreciation!R104</f>
        <v>#VALUE!</v>
      </c>
      <c r="R14" s="26" t="e">
        <f aca="false">-Depreciation!S104</f>
        <v>#VALUE!</v>
      </c>
      <c r="S14" s="26" t="e">
        <f aca="false">-Depreciation!T104</f>
        <v>#VALUE!</v>
      </c>
      <c r="T14" s="26" t="e">
        <f aca="false">-Depreciation!U104</f>
        <v>#VALUE!</v>
      </c>
      <c r="U14" s="26" t="e">
        <f aca="false">-Depreciation!V104</f>
        <v>#VALUE!</v>
      </c>
      <c r="V14" s="430"/>
      <c r="W14" s="220" t="e">
        <f aca="false">SUM(B14:U14)</f>
        <v>#VALUE!</v>
      </c>
      <c r="X14" s="381" t="e">
        <f aca="false">SUM(Caledonia!W89,'New Albany'!W89,Wheatland!W93,Wilton!W86,Brownsville!W92,Gleason!W92)</f>
        <v>#VALUE!</v>
      </c>
      <c r="Y14" s="213" t="e">
        <f aca="false">W14-X14</f>
        <v>#VALUE!</v>
      </c>
    </row>
    <row r="15" customFormat="false" ht="15" hidden="false" customHeight="false" outlineLevel="0" collapsed="false">
      <c r="A15" s="399" t="s">
        <v>223</v>
      </c>
      <c r="B15" s="322" t="e">
        <f aca="false">-B8</f>
        <v>#VALUE!</v>
      </c>
      <c r="C15" s="322" t="e">
        <f aca="false">-C8</f>
        <v>#VALUE!</v>
      </c>
      <c r="D15" s="322" t="e">
        <f aca="false">-D8</f>
        <v>#VALUE!</v>
      </c>
      <c r="E15" s="322" t="e">
        <f aca="false">-E8</f>
        <v>#VALUE!</v>
      </c>
      <c r="F15" s="322" t="e">
        <f aca="false">-F8</f>
        <v>#VALUE!</v>
      </c>
      <c r="G15" s="322" t="e">
        <f aca="false">-G8</f>
        <v>#VALUE!</v>
      </c>
      <c r="H15" s="322" t="e">
        <f aca="false">-H8</f>
        <v>#VALUE!</v>
      </c>
      <c r="I15" s="322" t="e">
        <f aca="false">-I8</f>
        <v>#VALUE!</v>
      </c>
      <c r="J15" s="322" t="e">
        <f aca="false">-J8</f>
        <v>#VALUE!</v>
      </c>
      <c r="K15" s="322" t="e">
        <f aca="false">-K8</f>
        <v>#VALUE!</v>
      </c>
      <c r="L15" s="322" t="e">
        <f aca="false">-L8</f>
        <v>#VALUE!</v>
      </c>
      <c r="M15" s="322" t="e">
        <f aca="false">-M8</f>
        <v>#VALUE!</v>
      </c>
      <c r="N15" s="322" t="e">
        <f aca="false">-N8</f>
        <v>#VALUE!</v>
      </c>
      <c r="O15" s="322" t="e">
        <f aca="false">-O8</f>
        <v>#VALUE!</v>
      </c>
      <c r="P15" s="322" t="e">
        <f aca="false">-P8</f>
        <v>#VALUE!</v>
      </c>
      <c r="Q15" s="322" t="e">
        <f aca="false">-Q8</f>
        <v>#VALUE!</v>
      </c>
      <c r="R15" s="322" t="e">
        <f aca="false">-R8</f>
        <v>#VALUE!</v>
      </c>
      <c r="S15" s="322" t="e">
        <f aca="false">-S8</f>
        <v>#VALUE!</v>
      </c>
      <c r="T15" s="322" t="e">
        <f aca="false">-T8</f>
        <v>#VALUE!</v>
      </c>
      <c r="U15" s="322" t="e">
        <f aca="false">-U8</f>
        <v>#VALUE!</v>
      </c>
      <c r="V15" s="431"/>
      <c r="W15" s="220" t="e">
        <f aca="false">SUM(B15:U15)</f>
        <v>#VALUE!</v>
      </c>
      <c r="X15" s="381" t="e">
        <f aca="false">SUM(Brownsville!W104,Caledonia!W101,'New Albany'!W101,Gleason!W104,Wheatland!W107,Wilton!W98)</f>
        <v>#VALUE!</v>
      </c>
      <c r="Y15" s="213" t="e">
        <f aca="false">X15+W15</f>
        <v>#VALUE!</v>
      </c>
    </row>
    <row r="16" customFormat="false" ht="12.75" hidden="false" customHeight="false" outlineLevel="0" collapsed="false">
      <c r="A16" s="432" t="s">
        <v>224</v>
      </c>
      <c r="B16" s="220" t="e">
        <f aca="false">SUM(B12:B15)</f>
        <v>#VALUE!</v>
      </c>
      <c r="C16" s="220" t="e">
        <f aca="false">SUM(C12:C15)</f>
        <v>#VALUE!</v>
      </c>
      <c r="D16" s="220" t="e">
        <f aca="false">SUM(D12:D15)</f>
        <v>#VALUE!</v>
      </c>
      <c r="E16" s="220" t="e">
        <f aca="false">SUM(E12:E15)</f>
        <v>#VALUE!</v>
      </c>
      <c r="F16" s="220" t="e">
        <f aca="false">SUM(F12:F15)</f>
        <v>#VALUE!</v>
      </c>
      <c r="G16" s="220" t="e">
        <f aca="false">SUM(G12:G15)</f>
        <v>#VALUE!</v>
      </c>
      <c r="H16" s="220" t="e">
        <f aca="false">SUM(H12:H15)</f>
        <v>#VALUE!</v>
      </c>
      <c r="I16" s="220" t="e">
        <f aca="false">SUM(I12:I15)</f>
        <v>#VALUE!</v>
      </c>
      <c r="J16" s="220" t="e">
        <f aca="false">SUM(J12:J15)</f>
        <v>#VALUE!</v>
      </c>
      <c r="K16" s="220" t="e">
        <f aca="false">SUM(K12:K15)</f>
        <v>#VALUE!</v>
      </c>
      <c r="L16" s="220" t="e">
        <f aca="false">SUM(L12:L15)</f>
        <v>#VALUE!</v>
      </c>
      <c r="M16" s="220" t="e">
        <f aca="false">SUM(M12:M15)</f>
        <v>#VALUE!</v>
      </c>
      <c r="N16" s="220" t="e">
        <f aca="false">SUM(N12:N15)</f>
        <v>#VALUE!</v>
      </c>
      <c r="O16" s="220" t="e">
        <f aca="false">SUM(O12:O15)</f>
        <v>#VALUE!</v>
      </c>
      <c r="P16" s="220" t="e">
        <f aca="false">SUM(P12:P15)</f>
        <v>#VALUE!</v>
      </c>
      <c r="Q16" s="220" t="e">
        <f aca="false">SUM(Q12:Q15)</f>
        <v>#VALUE!</v>
      </c>
      <c r="R16" s="220" t="e">
        <f aca="false">SUM(R12:R15)</f>
        <v>#VALUE!</v>
      </c>
      <c r="S16" s="220" t="e">
        <f aca="false">SUM(S12:S15)</f>
        <v>#VALUE!</v>
      </c>
      <c r="T16" s="220" t="e">
        <f aca="false">SUM(T12:T15)</f>
        <v>#VALUE!</v>
      </c>
      <c r="U16" s="220" t="e">
        <f aca="false">SUM(U12:U15)</f>
        <v>#VALUE!</v>
      </c>
      <c r="V16" s="429"/>
      <c r="W16" s="220"/>
      <c r="X16" s="381"/>
      <c r="Y16" s="213"/>
    </row>
    <row r="17" customFormat="false" ht="12.75" hidden="false" customHeight="false" outlineLevel="0" collapsed="false">
      <c r="A17" s="432"/>
      <c r="B17" s="220"/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429"/>
      <c r="W17" s="429"/>
    </row>
    <row r="18" customFormat="false" ht="12.75" hidden="false" customHeight="false" outlineLevel="0" collapsed="false">
      <c r="A18" s="399" t="s">
        <v>225</v>
      </c>
      <c r="B18" s="433" t="n">
        <f aca="false">Assumptions!$K$38</f>
        <v>0.35</v>
      </c>
      <c r="C18" s="433" t="n">
        <f aca="false">Assumptions!$K$38</f>
        <v>0.35</v>
      </c>
      <c r="D18" s="433" t="n">
        <f aca="false">Assumptions!$K$38</f>
        <v>0.35</v>
      </c>
      <c r="E18" s="433" t="n">
        <f aca="false">Assumptions!$K$38</f>
        <v>0.35</v>
      </c>
      <c r="F18" s="433" t="n">
        <f aca="false">Assumptions!$K$38</f>
        <v>0.35</v>
      </c>
      <c r="G18" s="433" t="n">
        <f aca="false">Assumptions!$K$38</f>
        <v>0.35</v>
      </c>
      <c r="H18" s="433" t="n">
        <f aca="false">Assumptions!$K$38</f>
        <v>0.35</v>
      </c>
      <c r="I18" s="433" t="n">
        <f aca="false">Assumptions!$K$38</f>
        <v>0.35</v>
      </c>
      <c r="J18" s="433" t="n">
        <f aca="false">Assumptions!$K$38</f>
        <v>0.35</v>
      </c>
      <c r="K18" s="433" t="n">
        <f aca="false">Assumptions!$K$38</f>
        <v>0.35</v>
      </c>
      <c r="L18" s="433" t="n">
        <f aca="false">Assumptions!$K$38</f>
        <v>0.35</v>
      </c>
      <c r="M18" s="433" t="n">
        <f aca="false">Assumptions!$K$38</f>
        <v>0.35</v>
      </c>
      <c r="N18" s="433" t="n">
        <f aca="false">Assumptions!$K$38</f>
        <v>0.35</v>
      </c>
      <c r="O18" s="433" t="n">
        <f aca="false">Assumptions!$K$38</f>
        <v>0.35</v>
      </c>
      <c r="P18" s="433" t="n">
        <f aca="false">Assumptions!$K$38</f>
        <v>0.35</v>
      </c>
      <c r="Q18" s="433" t="n">
        <f aca="false">Assumptions!$K$38</f>
        <v>0.35</v>
      </c>
      <c r="R18" s="433" t="n">
        <f aca="false">Assumptions!$K$38</f>
        <v>0.35</v>
      </c>
      <c r="S18" s="433" t="n">
        <f aca="false">Assumptions!$K$38</f>
        <v>0.35</v>
      </c>
      <c r="T18" s="433" t="n">
        <f aca="false">Assumptions!$K$38</f>
        <v>0.35</v>
      </c>
      <c r="U18" s="433" t="n">
        <f aca="false">Assumptions!$K$38</f>
        <v>0.35</v>
      </c>
      <c r="V18" s="434"/>
      <c r="W18" s="434"/>
    </row>
    <row r="19" customFormat="false" ht="12.75" hidden="false" customHeight="false" outlineLevel="0" collapsed="false">
      <c r="A19" s="432" t="s">
        <v>226</v>
      </c>
      <c r="B19" s="220" t="e">
        <f aca="false">B16*B18</f>
        <v>#VALUE!</v>
      </c>
      <c r="C19" s="220" t="e">
        <f aca="false">C16*C18</f>
        <v>#VALUE!</v>
      </c>
      <c r="D19" s="220" t="e">
        <f aca="false">D16*D18</f>
        <v>#VALUE!</v>
      </c>
      <c r="E19" s="220" t="e">
        <f aca="false">E16*E18</f>
        <v>#VALUE!</v>
      </c>
      <c r="F19" s="220" t="e">
        <f aca="false">F16*F18</f>
        <v>#VALUE!</v>
      </c>
      <c r="G19" s="220" t="e">
        <f aca="false">G16*G18</f>
        <v>#VALUE!</v>
      </c>
      <c r="H19" s="220" t="e">
        <f aca="false">H16*H18</f>
        <v>#VALUE!</v>
      </c>
      <c r="I19" s="220" t="e">
        <f aca="false">I16*I18</f>
        <v>#VALUE!</v>
      </c>
      <c r="J19" s="220" t="e">
        <f aca="false">J16*J18</f>
        <v>#VALUE!</v>
      </c>
      <c r="K19" s="220" t="e">
        <f aca="false">K16*K18</f>
        <v>#VALUE!</v>
      </c>
      <c r="L19" s="220" t="e">
        <f aca="false">L16*L18</f>
        <v>#VALUE!</v>
      </c>
      <c r="M19" s="220" t="e">
        <f aca="false">M16*M18</f>
        <v>#VALUE!</v>
      </c>
      <c r="N19" s="220" t="e">
        <f aca="false">N16*N18</f>
        <v>#VALUE!</v>
      </c>
      <c r="O19" s="220" t="e">
        <f aca="false">O16*O18</f>
        <v>#VALUE!</v>
      </c>
      <c r="P19" s="220" t="e">
        <f aca="false">P16*P18</f>
        <v>#VALUE!</v>
      </c>
      <c r="Q19" s="220" t="e">
        <f aca="false">Q16*Q18</f>
        <v>#VALUE!</v>
      </c>
      <c r="R19" s="220" t="e">
        <f aca="false">R16*R18</f>
        <v>#VALUE!</v>
      </c>
      <c r="S19" s="220" t="e">
        <f aca="false">S16*S18</f>
        <v>#VALUE!</v>
      </c>
      <c r="T19" s="220" t="e">
        <f aca="false">T16*T18</f>
        <v>#VALUE!</v>
      </c>
      <c r="U19" s="220" t="e">
        <f aca="false">U16*U18</f>
        <v>#VALUE!</v>
      </c>
      <c r="V19" s="430"/>
      <c r="W19" s="430"/>
    </row>
    <row r="20" customFormat="false" ht="12.75" hidden="false" customHeight="false" outlineLevel="0" collapsed="false">
      <c r="A20" s="3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430"/>
      <c r="W20" s="430"/>
    </row>
    <row r="21" customFormat="false" ht="12.75" hidden="false" customHeight="false" outlineLevel="0" collapsed="false">
      <c r="A21" s="33" t="s">
        <v>227</v>
      </c>
      <c r="B21" s="26" t="e">
        <f aca="false">IF(B19&lt;0,-B19,0)</f>
        <v>#VALUE!</v>
      </c>
      <c r="C21" s="26" t="e">
        <f aca="false">IF(C19&lt;0,-C19+B21-B22,B21-B22)</f>
        <v>#VALUE!</v>
      </c>
      <c r="D21" s="26" t="e">
        <f aca="false">IF(D19&lt;0,-D19+C21-C22,C21-C22)</f>
        <v>#VALUE!</v>
      </c>
      <c r="E21" s="26" t="e">
        <f aca="false">IF(E19&lt;0,-E19+D21-D22,D21-D22)</f>
        <v>#VALUE!</v>
      </c>
      <c r="F21" s="26" t="e">
        <f aca="false">IF(F19&lt;0,-F19+E21-E22,E21-E22)</f>
        <v>#VALUE!</v>
      </c>
      <c r="G21" s="26" t="e">
        <f aca="false">IF(G19&lt;0,-G19+F21-F22,F21-F22)</f>
        <v>#VALUE!</v>
      </c>
      <c r="H21" s="26" t="e">
        <f aca="false">IF(H19&lt;0,-H19+G21-G22,G21-G22)</f>
        <v>#VALUE!</v>
      </c>
      <c r="I21" s="26" t="e">
        <f aca="false">IF(I19&lt;0,-I19+H21-H22,H21-H22)</f>
        <v>#VALUE!</v>
      </c>
      <c r="J21" s="26" t="e">
        <f aca="false">IF(J19&lt;0,-J19+I21-I22,I21-I22)</f>
        <v>#VALUE!</v>
      </c>
      <c r="K21" s="26" t="e">
        <f aca="false">IF(K19&lt;0,-K19+J21-J22,J21-J22)</f>
        <v>#VALUE!</v>
      </c>
      <c r="L21" s="26" t="e">
        <f aca="false">IF(L19&lt;0,-L19+K21-K22,K21-K22)</f>
        <v>#VALUE!</v>
      </c>
      <c r="M21" s="26" t="e">
        <f aca="false">IF(M19&lt;0,-M19+L21-L22,L21-L22)</f>
        <v>#VALUE!</v>
      </c>
      <c r="N21" s="26" t="e">
        <f aca="false">IF(N19&lt;0,-N19+M21-M22,M21-M22)</f>
        <v>#VALUE!</v>
      </c>
      <c r="O21" s="26" t="e">
        <f aca="false">IF(O19&lt;0,-O19+N21-N22,N21-N22)</f>
        <v>#VALUE!</v>
      </c>
      <c r="P21" s="26" t="e">
        <f aca="false">IF(P19&lt;0,-P19+O21-O22,O21-O22)</f>
        <v>#VALUE!</v>
      </c>
      <c r="Q21" s="26" t="e">
        <f aca="false">IF(Q19&lt;0,-Q19+P21-P22,P21-P22)</f>
        <v>#VALUE!</v>
      </c>
      <c r="R21" s="26" t="e">
        <f aca="false">IF(R19&lt;0,-R19+Q21-Q22,Q21-Q22)</f>
        <v>#VALUE!</v>
      </c>
      <c r="S21" s="26" t="e">
        <f aca="false">IF(S19&lt;0,-S19+R21-R22,R21-R22)</f>
        <v>#VALUE!</v>
      </c>
      <c r="T21" s="26" t="e">
        <f aca="false">IF(T19&lt;0,-T19+S21-S22,S21-S22)</f>
        <v>#VALUE!</v>
      </c>
      <c r="U21" s="26" t="e">
        <f aca="false">IF(U19&lt;0,-U19+T21-T22,T21-T22)</f>
        <v>#VALUE!</v>
      </c>
      <c r="V21" s="430"/>
      <c r="W21" s="430"/>
    </row>
    <row r="22" customFormat="false" ht="12.75" hidden="false" customHeight="false" outlineLevel="0" collapsed="false">
      <c r="A22" s="33" t="s">
        <v>228</v>
      </c>
      <c r="B22" s="26" t="e">
        <f aca="false">IF(B19&lt;0,0,IF(B21&gt;B19,B19,B21))</f>
        <v>#VALUE!</v>
      </c>
      <c r="C22" s="26" t="e">
        <f aca="false">IF(C19&lt;0,0,IF(C21&gt;C19,C19,C21))</f>
        <v>#VALUE!</v>
      </c>
      <c r="D22" s="26" t="e">
        <f aca="false">IF(D19&lt;0,0,IF(D21&gt;D19,D19,D21))</f>
        <v>#VALUE!</v>
      </c>
      <c r="E22" s="26" t="e">
        <f aca="false">IF(E19&lt;0,0,IF(E21&gt;E19,E19,E21))</f>
        <v>#VALUE!</v>
      </c>
      <c r="F22" s="26" t="e">
        <f aca="false">IF(F19&lt;0,0,IF(F21&gt;F19,F19,F21))</f>
        <v>#VALUE!</v>
      </c>
      <c r="G22" s="26" t="e">
        <f aca="false">IF(G19&lt;0,0,IF(G21&gt;G19,G19,G21))</f>
        <v>#VALUE!</v>
      </c>
      <c r="H22" s="26" t="e">
        <f aca="false">IF(H19&lt;0,0,IF(H21&gt;H19,H19,H21))</f>
        <v>#VALUE!</v>
      </c>
      <c r="I22" s="26" t="e">
        <f aca="false">IF(I19&lt;0,0,IF(I21&gt;I19,I19,I21))</f>
        <v>#VALUE!</v>
      </c>
      <c r="J22" s="26" t="e">
        <f aca="false">IF(J19&lt;0,0,IF(J21&gt;J19,J19,J21))</f>
        <v>#VALUE!</v>
      </c>
      <c r="K22" s="26" t="e">
        <f aca="false">IF(K19&lt;0,0,IF(K21&gt;K19,K19,K21))</f>
        <v>#VALUE!</v>
      </c>
      <c r="L22" s="26" t="e">
        <f aca="false">IF(L19&lt;0,0,IF(L21&gt;L19,L19,L21))</f>
        <v>#VALUE!</v>
      </c>
      <c r="M22" s="26" t="e">
        <f aca="false">IF(M19&lt;0,0,IF(M21&gt;M19,M19,M21))</f>
        <v>#VALUE!</v>
      </c>
      <c r="N22" s="26" t="e">
        <f aca="false">IF(N19&lt;0,0,IF(N21&gt;N19,N19,N21))</f>
        <v>#VALUE!</v>
      </c>
      <c r="O22" s="26" t="e">
        <f aca="false">IF(O19&lt;0,0,IF(O21&gt;O19,O19,O21))</f>
        <v>#VALUE!</v>
      </c>
      <c r="P22" s="26" t="e">
        <f aca="false">IF(P19&lt;0,0,IF(P21&gt;P19,P19,P21))</f>
        <v>#VALUE!</v>
      </c>
      <c r="Q22" s="26" t="e">
        <f aca="false">IF(Q19&lt;0,0,IF(Q21&gt;Q19,Q19,Q21))</f>
        <v>#VALUE!</v>
      </c>
      <c r="R22" s="26" t="e">
        <f aca="false">IF(R19&lt;0,0,IF(R21&gt;R19,R19,R21))</f>
        <v>#VALUE!</v>
      </c>
      <c r="S22" s="26" t="e">
        <f aca="false">IF(S19&lt;0,0,IF(S21&gt;S19,S19,S21))</f>
        <v>#VALUE!</v>
      </c>
      <c r="T22" s="26" t="e">
        <f aca="false">IF(T19&lt;0,0,IF(T21&gt;T19,T19,T21))</f>
        <v>#VALUE!</v>
      </c>
      <c r="U22" s="26" t="e">
        <f aca="false">IF(U19&lt;0,0,IF(U21&gt;U19,U19,U21))</f>
        <v>#VALUE!</v>
      </c>
      <c r="V22" s="435"/>
      <c r="W22" s="435"/>
    </row>
    <row r="23" customFormat="false" ht="12.75" hidden="false" customHeight="false" outlineLevel="0" collapsed="false">
      <c r="A23" s="3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430"/>
      <c r="W23" s="430"/>
    </row>
    <row r="24" customFormat="false" ht="13.5" hidden="false" customHeight="false" outlineLevel="0" collapsed="false">
      <c r="A24" s="53" t="s">
        <v>229</v>
      </c>
      <c r="B24" s="436" t="e">
        <f aca="false">IF(B19&lt;0,0,(B19-B22))</f>
        <v>#VALUE!</v>
      </c>
      <c r="C24" s="436" t="e">
        <f aca="false">IF(C19&lt;0,0,(C19-C22))</f>
        <v>#VALUE!</v>
      </c>
      <c r="D24" s="436" t="e">
        <f aca="false">IF(D19&lt;0,0,(D19-D22))</f>
        <v>#VALUE!</v>
      </c>
      <c r="E24" s="436" t="e">
        <f aca="false">IF(E19&lt;0,0,(E19-E22))</f>
        <v>#VALUE!</v>
      </c>
      <c r="F24" s="436" t="e">
        <f aca="false">IF(F19&lt;0,0,(F19-F22))</f>
        <v>#VALUE!</v>
      </c>
      <c r="G24" s="436" t="e">
        <f aca="false">IF(G19&lt;0,0,(G19-G22))</f>
        <v>#VALUE!</v>
      </c>
      <c r="H24" s="436" t="e">
        <f aca="false">IF(H19&lt;0,0,(H19-H22))</f>
        <v>#VALUE!</v>
      </c>
      <c r="I24" s="436" t="e">
        <f aca="false">IF(I19&lt;0,0,(I19-I22))</f>
        <v>#VALUE!</v>
      </c>
      <c r="J24" s="436" t="e">
        <f aca="false">IF(J19&lt;0,0,(J19-J22))</f>
        <v>#VALUE!</v>
      </c>
      <c r="K24" s="436" t="e">
        <f aca="false">IF(K19&lt;0,0,(K19-K22))</f>
        <v>#VALUE!</v>
      </c>
      <c r="L24" s="436" t="e">
        <f aca="false">IF(L19&lt;0,0,(L19-L22))</f>
        <v>#VALUE!</v>
      </c>
      <c r="M24" s="436" t="e">
        <f aca="false">IF(M19&lt;0,0,(M19-M22))</f>
        <v>#VALUE!</v>
      </c>
      <c r="N24" s="436" t="e">
        <f aca="false">IF(N19&lt;0,0,(N19-N22))</f>
        <v>#VALUE!</v>
      </c>
      <c r="O24" s="436" t="e">
        <f aca="false">IF(O19&lt;0,0,(O19-O22))</f>
        <v>#VALUE!</v>
      </c>
      <c r="P24" s="436" t="e">
        <f aca="false">IF(P19&lt;0,0,(P19-P22))</f>
        <v>#VALUE!</v>
      </c>
      <c r="Q24" s="436" t="e">
        <f aca="false">IF(Q19&lt;0,0,(Q19-Q22))</f>
        <v>#VALUE!</v>
      </c>
      <c r="R24" s="436" t="e">
        <f aca="false">IF(R19&lt;0,0,(R19-R22))</f>
        <v>#VALUE!</v>
      </c>
      <c r="S24" s="436" t="e">
        <f aca="false">IF(S19&lt;0,0,(S19-S22))</f>
        <v>#VALUE!</v>
      </c>
      <c r="T24" s="436" t="e">
        <f aca="false">IF(T19&lt;0,0,(T19-T22))</f>
        <v>#VALUE!</v>
      </c>
      <c r="U24" s="436" t="e">
        <f aca="false">IF(U19&lt;0,0,(U19-U22))</f>
        <v>#VALUE!</v>
      </c>
      <c r="V24" s="429"/>
      <c r="W24" s="220" t="e">
        <f aca="false">SUM(B24:U24)</f>
        <v>#VALUE!</v>
      </c>
      <c r="X24" s="381" t="e">
        <f aca="false">SUM(Brownsville!W63,Caledonia!W63,'New Albany'!W63,Gleason!W63,Wheatland!W63,Wilton!W63)</f>
        <v>#VALUE!</v>
      </c>
      <c r="Y24" s="213" t="e">
        <f aca="false">X24+W24</f>
        <v>#VALUE!</v>
      </c>
    </row>
    <row r="25" customFormat="false" ht="13.5" hidden="false" customHeight="false" outlineLevel="0" collapsed="false">
      <c r="V25" s="131"/>
      <c r="W25" s="131"/>
    </row>
    <row r="26" customFormat="false" ht="12.75" hidden="false" customHeight="false" outlineLevel="0" collapsed="false">
      <c r="E26" s="391"/>
      <c r="F26" s="391"/>
      <c r="V26" s="131"/>
      <c r="W26" s="131"/>
    </row>
    <row r="27" customFormat="false" ht="12.75" hidden="false" customHeight="false" outlineLevel="0" collapsed="false">
      <c r="V27" s="131"/>
      <c r="W27" s="131"/>
    </row>
    <row r="28" customFormat="false" ht="12.75" hidden="false" customHeight="false" outlineLevel="0" collapsed="false">
      <c r="V28" s="131"/>
      <c r="W28" s="131"/>
    </row>
    <row r="29" customFormat="false" ht="12.75" hidden="false" customHeight="false" outlineLevel="0" collapsed="false">
      <c r="V29" s="131"/>
      <c r="W29" s="131"/>
    </row>
    <row r="30" customFormat="false" ht="12.75" hidden="false" customHeight="false" outlineLevel="0" collapsed="false">
      <c r="V30" s="131"/>
      <c r="W30" s="131"/>
    </row>
    <row r="31" customFormat="false" ht="12.75" hidden="false" customHeight="false" outlineLevel="0" collapsed="false">
      <c r="V31" s="131"/>
      <c r="W31" s="131"/>
    </row>
    <row r="32" customFormat="false" ht="12.75" hidden="false" customHeight="false" outlineLevel="0" collapsed="false">
      <c r="V32" s="131"/>
      <c r="W32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1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Jinsung Myung</cp:lastModifiedBy>
  <cp:lastPrinted>2000-05-31T20:16:27Z</cp:lastPrinted>
  <cp:revision>0</cp:revision>
  <dc:subject/>
  <dc:title/>
</cp:coreProperties>
</file>