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mparison" sheetId="1" state="visible" r:id="rId3"/>
  </sheets>
  <definedNames>
    <definedName function="false" hidden="false" localSheetId="0" name="_xlnm.Print_Area" vbProcedure="false">Comparison!$A$1:$AL$93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A93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Based on a 4 year average in Nypool at the UAE site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29</xdr:colOff>
                <xdr:row>91</xdr:row>
                <xdr:rowOff>1</xdr:rowOff>
              </xdr:from>
              <xdr:to>
                <xdr:col>30</xdr:col>
                <xdr:colOff>46</xdr:colOff>
                <xdr:row>94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<sst xmlns="http://schemas.openxmlformats.org/spreadsheetml/2006/main" count="212" uniqueCount="111">
  <si>
    <t xml:space="preserve">Turbine Comparison</t>
  </si>
  <si>
    <t xml:space="preserve">Initial Purchase</t>
  </si>
  <si>
    <t xml:space="preserve">Brownsville</t>
  </si>
  <si>
    <t xml:space="preserve">Caledonia</t>
  </si>
  <si>
    <t xml:space="preserve">New Albany</t>
  </si>
  <si>
    <t xml:space="preserve">Calvert City</t>
  </si>
  <si>
    <t xml:space="preserve">Wheatland</t>
  </si>
  <si>
    <t xml:space="preserve">Wilton</t>
  </si>
  <si>
    <t xml:space="preserve">Total GenCo</t>
  </si>
  <si>
    <t xml:space="preserve">Analysis</t>
  </si>
  <si>
    <t xml:space="preserve">Santee Cooper</t>
  </si>
  <si>
    <t xml:space="preserve">UAE</t>
  </si>
  <si>
    <t xml:space="preserve">Lincoln</t>
  </si>
  <si>
    <t xml:space="preserve">Springfield</t>
  </si>
  <si>
    <t xml:space="preserve">Rochester</t>
  </si>
  <si>
    <t xml:space="preserve">Eastern KY.</t>
  </si>
  <si>
    <t xml:space="preserve">Calpine</t>
  </si>
  <si>
    <t xml:space="preserve">Austin</t>
  </si>
  <si>
    <t xml:space="preserve">Michigan South Central</t>
  </si>
  <si>
    <t xml:space="preserve">ElectriCities</t>
  </si>
  <si>
    <t xml:space="preserve">Description:</t>
  </si>
  <si>
    <t xml:space="preserve">  Turbine Type</t>
  </si>
  <si>
    <t xml:space="preserve">W 501 D5</t>
  </si>
  <si>
    <t xml:space="preserve">GE 7EA</t>
  </si>
  <si>
    <t xml:space="preserve">GE 7B</t>
  </si>
  <si>
    <t xml:space="preserve">WH 501F</t>
  </si>
  <si>
    <t xml:space="preserve">W 501 D5A</t>
  </si>
  <si>
    <t xml:space="preserve">-</t>
  </si>
  <si>
    <t xml:space="preserve">LM 6000</t>
  </si>
  <si>
    <t xml:space="preserve">LM6000</t>
  </si>
  <si>
    <t xml:space="preserve">  No. of Turbines</t>
  </si>
  <si>
    <t xml:space="preserve">  Gross Capacity @ ISO (MW)</t>
  </si>
  <si>
    <t xml:space="preserve">  Net Capacity @ ISO (MW)</t>
  </si>
  <si>
    <r>
      <rPr>
        <sz val="9"/>
        <rFont val="Times New Roman"/>
        <family val="1"/>
      </rPr>
      <t xml:space="preserve">  Gross Capacity per Turbine @ 90</t>
    </r>
    <r>
      <rPr>
        <vertAlign val="superscript"/>
        <sz val="9"/>
        <rFont val="Times New Roman"/>
        <family val="1"/>
      </rPr>
      <t xml:space="preserve">0 </t>
    </r>
    <r>
      <rPr>
        <sz val="9"/>
        <rFont val="Times New Roman"/>
        <family val="1"/>
      </rPr>
      <t xml:space="preserve">(MW)</t>
    </r>
  </si>
  <si>
    <r>
      <rPr>
        <sz val="9"/>
        <rFont val="Times New Roman"/>
        <family val="1"/>
      </rPr>
      <t xml:space="preserve">  Gross Capacity @ 90</t>
    </r>
    <r>
      <rPr>
        <vertAlign val="superscript"/>
        <sz val="9"/>
        <rFont val="Times New Roman"/>
        <family val="1"/>
      </rPr>
      <t xml:space="preserve">0 </t>
    </r>
    <r>
      <rPr>
        <sz val="9"/>
        <rFont val="Times New Roman"/>
        <family val="1"/>
      </rPr>
      <t xml:space="preserve">(MW)</t>
    </r>
  </si>
  <si>
    <r>
      <rPr>
        <sz val="9"/>
        <rFont val="Times New Roman"/>
        <family val="1"/>
      </rPr>
      <t xml:space="preserve">  Net Capacity @ 90</t>
    </r>
    <r>
      <rPr>
        <vertAlign val="superscript"/>
        <sz val="9"/>
        <rFont val="Times New Roman"/>
        <family val="1"/>
      </rPr>
      <t xml:space="preserve">0 </t>
    </r>
    <r>
      <rPr>
        <sz val="9"/>
        <rFont val="Times New Roman"/>
        <family val="1"/>
      </rPr>
      <t xml:space="preserve">(MW)</t>
    </r>
  </si>
  <si>
    <t xml:space="preserve">  Heat Rate (HHV)</t>
  </si>
  <si>
    <t xml:space="preserve">Hard Cost:</t>
  </si>
  <si>
    <t xml:space="preserve">% of Hard Cost</t>
  </si>
  <si>
    <t xml:space="preserve">  Turbines plus Fin Fans</t>
  </si>
  <si>
    <t xml:space="preserve">  Transformer and Curcuit Breakers</t>
  </si>
  <si>
    <t xml:space="preserve">  BOP and Construction</t>
  </si>
  <si>
    <t xml:space="preserve">  Spare Parts </t>
  </si>
  <si>
    <t xml:space="preserve">  Gas Interconnection Costs</t>
  </si>
  <si>
    <t xml:space="preserve">  Electricity Interconnection Costs</t>
  </si>
  <si>
    <t xml:space="preserve">  Sales and Use Tax on Equipment</t>
  </si>
  <si>
    <t xml:space="preserve">  Mobilization Fuel</t>
  </si>
  <si>
    <t xml:space="preserve">  Overhead &amp; Fees - EECC</t>
  </si>
  <si>
    <t xml:space="preserve">  Overhead &amp; Fees - NEPCO</t>
  </si>
  <si>
    <t xml:space="preserve">  Base Fee</t>
  </si>
  <si>
    <t xml:space="preserve">  Switchyard</t>
  </si>
  <si>
    <t xml:space="preserve">  Union Adders/Others</t>
  </si>
  <si>
    <t xml:space="preserve">  Sound Control</t>
  </si>
  <si>
    <t xml:space="preserve">  Pipeline</t>
  </si>
  <si>
    <t xml:space="preserve">  SCR</t>
  </si>
  <si>
    <t xml:space="preserve">  Dual Fuel</t>
  </si>
  <si>
    <t xml:space="preserve">  Black Start</t>
  </si>
  <si>
    <t xml:space="preserve">  Gas Compression</t>
  </si>
  <si>
    <t xml:space="preserve">  Demin Water Facility</t>
  </si>
  <si>
    <t xml:space="preserve">  Chillers</t>
  </si>
  <si>
    <t xml:space="preserve">  Water Interconnect</t>
  </si>
  <si>
    <t xml:space="preserve">Total Hard Cost</t>
  </si>
  <si>
    <t xml:space="preserve">Soft Cost:</t>
  </si>
  <si>
    <t xml:space="preserve">% of Soft Cost</t>
  </si>
  <si>
    <t xml:space="preserve">  EE&amp;CC Project Management</t>
  </si>
  <si>
    <t xml:space="preserve">  Mobilization of O&amp;M</t>
  </si>
  <si>
    <t xml:space="preserve">  Environmental Permitting</t>
  </si>
  <si>
    <t xml:space="preserve">  Insurance During Construction</t>
  </si>
  <si>
    <t xml:space="preserve">  Capitalized Salaries</t>
  </si>
  <si>
    <t xml:space="preserve">  Resale Handling Fee</t>
  </si>
  <si>
    <t xml:space="preserve">  Owner's Engineer</t>
  </si>
  <si>
    <t xml:space="preserve">  Land Acquisition</t>
  </si>
  <si>
    <t xml:space="preserve">  Development Expenses</t>
  </si>
  <si>
    <t xml:space="preserve">  Legal Expense</t>
  </si>
  <si>
    <t xml:space="preserve">  Total Expensed Costs</t>
  </si>
  <si>
    <t xml:space="preserve">  O&amp;M Fee</t>
  </si>
  <si>
    <t xml:space="preserve">  Contingency:</t>
  </si>
  <si>
    <t xml:space="preserve">  IDC</t>
  </si>
  <si>
    <t xml:space="preserve">  City Expenses</t>
  </si>
  <si>
    <t xml:space="preserve">Total Soft Cost</t>
  </si>
  <si>
    <t xml:space="preserve">Financing Cost:</t>
  </si>
  <si>
    <t xml:space="preserve">% of Fin.Cost</t>
  </si>
  <si>
    <t xml:space="preserve">  Lender's Engineer</t>
  </si>
  <si>
    <t xml:space="preserve">  Lender's Counsel</t>
  </si>
  <si>
    <t xml:space="preserve">  Debt Reserve</t>
  </si>
  <si>
    <t xml:space="preserve">  Financing Fee</t>
  </si>
  <si>
    <t xml:space="preserve">Total Financing Cost</t>
  </si>
  <si>
    <t xml:space="preserve">Total Uses of Funds</t>
  </si>
  <si>
    <t xml:space="preserve">Operating Expenses</t>
  </si>
  <si>
    <t xml:space="preserve">% of Op. Exp</t>
  </si>
  <si>
    <t xml:space="preserve">Variable Operating Cost (per year)</t>
  </si>
  <si>
    <t xml:space="preserve">$/MWh</t>
  </si>
  <si>
    <t xml:space="preserve">Major Maintenance &amp; Accrual (per year)</t>
  </si>
  <si>
    <t xml:space="preserve">Total VOM</t>
  </si>
  <si>
    <t xml:space="preserve">Fixed Operating Cost (per year)</t>
  </si>
  <si>
    <t xml:space="preserve">$/kW-yr</t>
  </si>
  <si>
    <t xml:space="preserve">Other Fixed Expenses (per year)</t>
  </si>
  <si>
    <t xml:space="preserve">Total Fixed Cost (per year)</t>
  </si>
  <si>
    <t xml:space="preserve">Total Expenses (per year)</t>
  </si>
  <si>
    <t xml:space="preserve">Summary ($/kW)</t>
  </si>
  <si>
    <t xml:space="preserve">% of All-in-Cost</t>
  </si>
  <si>
    <t xml:space="preserve">Turbine Cost</t>
  </si>
  <si>
    <t xml:space="preserve">EPC Cost</t>
  </si>
  <si>
    <t xml:space="preserve">Soft Cost</t>
  </si>
  <si>
    <t xml:space="preserve">Financing Cost</t>
  </si>
  <si>
    <t xml:space="preserve">All-in-Capital Cost</t>
  </si>
  <si>
    <t xml:space="preserve">Term (Yrs.)</t>
  </si>
  <si>
    <t xml:space="preserve">5/01 to 8/04</t>
  </si>
  <si>
    <t xml:space="preserve">5/01 to 9/04</t>
  </si>
  <si>
    <t xml:space="preserve">5/01 to 11/03</t>
  </si>
  <si>
    <t xml:space="preserve">Avg. Pricing Received from the Desk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</si>
</sst>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m/d/yyyy\ h:mm"/>
    <numFmt numFmtId="166" formatCode="0.0"/>
    <numFmt numFmtId="167" formatCode="_(* #,##0.00_);_(* \(#,##0.00\);_(* \-??_);_(@_)"/>
    <numFmt numFmtId="168" formatCode="_(* #,##0_);_(* \(#,##0\);_(* \-??_);_(@_)"/>
    <numFmt numFmtId="169" formatCode="_(* #,##0.0_);_(* \(#,##0.0\);_(* \-??_);_(@_)"/>
    <numFmt numFmtId="170" formatCode="0%"/>
    <numFmt numFmtId="171" formatCode="0.0%"/>
    <numFmt numFmtId="172" formatCode="0.00%"/>
    <numFmt numFmtId="173" formatCode="0"/>
    <numFmt numFmtId="174" formatCode="0.00"/>
    <numFmt numFmtId="175" formatCode="_(\$* #,##0.00_);_(\$* \(#,##0.00\);_(\$* \-??_);_(@_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6"/>
      <name val="Times New Roman"/>
      <family val="1"/>
    </font>
    <font>
      <b val="true"/>
      <sz val="14"/>
      <name val="Times New Roman"/>
      <family val="1"/>
    </font>
    <font>
      <sz val="12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sz val="9"/>
      <name val="Times New Roman"/>
      <family val="1"/>
    </font>
    <font>
      <b val="true"/>
      <sz val="9"/>
      <name val="Times New Roman"/>
      <family val="1"/>
    </font>
    <font>
      <vertAlign val="superscript"/>
      <sz val="9"/>
      <name val="Times New Roman"/>
      <family val="1"/>
    </font>
    <font>
      <i val="true"/>
      <sz val="9"/>
      <name val="Times New Roman"/>
      <family val="1"/>
    </font>
    <font>
      <i val="true"/>
      <u val="single"/>
      <sz val="10"/>
      <name val="Times New Roman"/>
      <family val="1"/>
    </font>
    <font>
      <i val="true"/>
      <sz val="10"/>
      <name val="Times New Roman"/>
      <family val="1"/>
    </font>
    <font>
      <u val="single"/>
      <sz val="9"/>
      <name val="Times New Roman"/>
      <family val="1"/>
    </font>
    <font>
      <u val="single"/>
      <sz val="10"/>
      <name val="Times New Roman"/>
      <family val="1"/>
    </font>
    <font>
      <b val="true"/>
      <sz val="12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1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4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3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5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5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5" fillId="0" borderId="5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4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7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0" borderId="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4" fillId="0" borderId="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17" fillId="0" borderId="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4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8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5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4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17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8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5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5" fillId="2" borderId="7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8" fillId="2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14"/>
    <col collapsed="false" customWidth="true" hidden="false" outlineLevel="0" max="2" min="2" style="1" width="2.84"/>
    <col collapsed="false" customWidth="true" hidden="true" outlineLevel="0" max="3" min="3" style="1" width="13.7"/>
    <col collapsed="false" customWidth="true" hidden="true" outlineLevel="0" max="4" min="4" style="1" width="15.41"/>
    <col collapsed="false" customWidth="true" hidden="true" outlineLevel="0" max="5" min="5" style="1" width="13.7"/>
    <col collapsed="false" customWidth="true" hidden="true" outlineLevel="0" max="6" min="6" style="1" width="15.41"/>
    <col collapsed="false" customWidth="true" hidden="true" outlineLevel="0" max="7" min="7" style="1" width="13.7"/>
    <col collapsed="false" customWidth="true" hidden="true" outlineLevel="0" max="8" min="8" style="1" width="15.41"/>
    <col collapsed="false" customWidth="true" hidden="true" outlineLevel="0" max="9" min="9" style="1" width="13.7"/>
    <col collapsed="false" customWidth="true" hidden="true" outlineLevel="0" max="10" min="10" style="1" width="15.41"/>
    <col collapsed="false" customWidth="true" hidden="true" outlineLevel="0" max="11" min="11" style="1" width="13.7"/>
    <col collapsed="false" customWidth="true" hidden="true" outlineLevel="0" max="12" min="12" style="1" width="15.41"/>
    <col collapsed="false" customWidth="true" hidden="true" outlineLevel="0" max="13" min="13" style="1" width="13.7"/>
    <col collapsed="false" customWidth="true" hidden="true" outlineLevel="0" max="14" min="14" style="1" width="15.41"/>
    <col collapsed="false" customWidth="true" hidden="true" outlineLevel="0" max="15" min="15" style="1" width="13.7"/>
    <col collapsed="false" customWidth="true" hidden="true" outlineLevel="0" max="16" min="16" style="1" width="15.41"/>
    <col collapsed="false" customWidth="true" hidden="true" outlineLevel="0" max="17" min="17" style="1" width="14.99"/>
    <col collapsed="false" customWidth="true" hidden="true" outlineLevel="0" max="18" min="18" style="1" width="15.41"/>
    <col collapsed="false" customWidth="true" hidden="false" outlineLevel="0" max="19" min="19" style="1" width="16.56"/>
    <col collapsed="false" customWidth="true" hidden="false" outlineLevel="0" max="20" min="20" style="1" width="15.41"/>
    <col collapsed="false" customWidth="true" hidden="true" outlineLevel="0" max="22" min="21" style="1" width="15.41"/>
    <col collapsed="false" customWidth="true" hidden="false" outlineLevel="0" max="23" min="23" style="1" width="13.7"/>
    <col collapsed="false" customWidth="true" hidden="false" outlineLevel="0" max="24" min="24" style="1" width="15.41"/>
    <col collapsed="false" customWidth="true" hidden="false" outlineLevel="0" max="25" min="25" style="1" width="13.7"/>
    <col collapsed="false" customWidth="true" hidden="false" outlineLevel="0" max="26" min="26" style="1" width="15.41"/>
    <col collapsed="false" customWidth="true" hidden="false" outlineLevel="0" max="27" min="27" style="1" width="13.7"/>
    <col collapsed="false" customWidth="true" hidden="false" outlineLevel="0" max="28" min="28" style="1" width="15.41"/>
    <col collapsed="false" customWidth="true" hidden="false" outlineLevel="0" max="29" min="29" style="1" width="13.7"/>
    <col collapsed="false" customWidth="true" hidden="false" outlineLevel="0" max="30" min="30" style="1" width="15.99"/>
    <col collapsed="false" customWidth="true" hidden="false" outlineLevel="0" max="31" min="31" style="1" width="17.7"/>
    <col collapsed="false" customWidth="true" hidden="false" outlineLevel="0" max="32" min="32" style="1" width="15.99"/>
    <col collapsed="false" customWidth="true" hidden="false" outlineLevel="0" max="33" min="33" style="1" width="13.7"/>
    <col collapsed="false" customWidth="true" hidden="false" outlineLevel="0" max="35" min="34" style="1" width="15.56"/>
    <col collapsed="false" customWidth="true" hidden="false" outlineLevel="0" max="36" min="36" style="1" width="16.56"/>
    <col collapsed="false" customWidth="true" hidden="false" outlineLevel="0" max="37" min="37" style="1" width="24.28"/>
    <col collapsed="false" customWidth="true" hidden="false" outlineLevel="0" max="38" min="38" style="1" width="16.84"/>
    <col collapsed="false" customWidth="true" hidden="false" outlineLevel="0" max="39" min="39" style="1" width="18.41"/>
    <col collapsed="false" customWidth="true" hidden="false" outlineLevel="0" max="60" min="40" style="1" width="13.7"/>
    <col collapsed="false" customWidth="false" hidden="false" outlineLevel="0" max="257" min="61" style="1" width="9.14"/>
  </cols>
  <sheetData>
    <row r="1" customFormat="false" ht="20.25" hidden="false" customHeight="false" outlineLevel="0" collapsed="false">
      <c r="A1" s="2" t="s">
        <v>0</v>
      </c>
      <c r="B1" s="3"/>
    </row>
    <row r="2" customFormat="false" ht="15.75" hidden="false" customHeight="false" outlineLevel="0" collapsed="false">
      <c r="A2" s="4" t="n">
        <f aca="true">NOW()</f>
        <v>45926.9453278351</v>
      </c>
      <c r="Q2" s="5" t="s">
        <v>1</v>
      </c>
    </row>
    <row r="3" customFormat="false" ht="12.75" hidden="false" customHeight="false" outlineLevel="0" collapsed="false">
      <c r="C3" s="6" t="s">
        <v>2</v>
      </c>
      <c r="D3" s="6"/>
      <c r="E3" s="6" t="s">
        <v>3</v>
      </c>
      <c r="F3" s="6"/>
      <c r="G3" s="6" t="s">
        <v>4</v>
      </c>
      <c r="H3" s="6"/>
      <c r="I3" s="6" t="s">
        <v>5</v>
      </c>
      <c r="J3" s="6"/>
      <c r="K3" s="6" t="s">
        <v>6</v>
      </c>
      <c r="L3" s="6"/>
      <c r="M3" s="6" t="s">
        <v>7</v>
      </c>
      <c r="N3" s="6"/>
      <c r="O3" s="6" t="s">
        <v>8</v>
      </c>
      <c r="P3" s="6"/>
      <c r="Q3" s="6" t="s">
        <v>9</v>
      </c>
      <c r="R3" s="6"/>
      <c r="S3" s="6" t="s">
        <v>10</v>
      </c>
      <c r="T3" s="6"/>
      <c r="U3" s="6" t="s">
        <v>11</v>
      </c>
      <c r="V3" s="6"/>
      <c r="W3" s="6" t="s">
        <v>12</v>
      </c>
      <c r="X3" s="6"/>
      <c r="Y3" s="6" t="s">
        <v>13</v>
      </c>
      <c r="Z3" s="6"/>
      <c r="AA3" s="6" t="s">
        <v>11</v>
      </c>
      <c r="AC3" s="6" t="s">
        <v>14</v>
      </c>
      <c r="AE3" s="6" t="s">
        <v>15</v>
      </c>
      <c r="AG3" s="6" t="s">
        <v>16</v>
      </c>
      <c r="AI3" s="7" t="s">
        <v>17</v>
      </c>
      <c r="AJ3" s="8"/>
      <c r="AK3" s="7" t="s">
        <v>18</v>
      </c>
      <c r="AL3" s="8"/>
      <c r="AM3" s="6" t="s">
        <v>19</v>
      </c>
    </row>
    <row r="4" customFormat="false" ht="12.75" hidden="false" customHeight="false" outlineLevel="0" collapsed="false">
      <c r="AI4" s="8"/>
      <c r="AJ4" s="8"/>
      <c r="AK4" s="8"/>
      <c r="AL4" s="8"/>
    </row>
    <row r="5" customFormat="false" ht="12.75" hidden="false" customHeight="false" outlineLevel="0" collapsed="false">
      <c r="A5" s="9" t="s">
        <v>20</v>
      </c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2"/>
    </row>
    <row r="6" customFormat="false" ht="12.75" hidden="false" customHeight="false" outlineLevel="0" collapsed="false">
      <c r="A6" s="13" t="s">
        <v>21</v>
      </c>
      <c r="B6" s="14"/>
      <c r="C6" s="15" t="s">
        <v>22</v>
      </c>
      <c r="D6" s="15"/>
      <c r="E6" s="15" t="s">
        <v>23</v>
      </c>
      <c r="F6" s="15"/>
      <c r="G6" s="15" t="s">
        <v>24</v>
      </c>
      <c r="H6" s="15"/>
      <c r="I6" s="15" t="s">
        <v>25</v>
      </c>
      <c r="J6" s="15"/>
      <c r="K6" s="15" t="s">
        <v>26</v>
      </c>
      <c r="L6" s="15"/>
      <c r="M6" s="15" t="s">
        <v>23</v>
      </c>
      <c r="N6" s="15"/>
      <c r="O6" s="15" t="s">
        <v>27</v>
      </c>
      <c r="P6" s="15"/>
      <c r="Q6" s="15" t="s">
        <v>28</v>
      </c>
      <c r="R6" s="15"/>
      <c r="S6" s="15" t="s">
        <v>28</v>
      </c>
      <c r="T6" s="15"/>
      <c r="U6" s="16" t="s">
        <v>29</v>
      </c>
      <c r="V6" s="15"/>
      <c r="W6" s="15" t="s">
        <v>28</v>
      </c>
      <c r="X6" s="15"/>
      <c r="Y6" s="15" t="s">
        <v>28</v>
      </c>
      <c r="Z6" s="15"/>
      <c r="AA6" s="16" t="s">
        <v>29</v>
      </c>
      <c r="AB6" s="16"/>
      <c r="AC6" s="16" t="s">
        <v>29</v>
      </c>
      <c r="AD6" s="8"/>
      <c r="AE6" s="16" t="s">
        <v>29</v>
      </c>
      <c r="AF6" s="8"/>
      <c r="AG6" s="16" t="s">
        <v>29</v>
      </c>
      <c r="AH6" s="8"/>
      <c r="AI6" s="16" t="s">
        <v>29</v>
      </c>
      <c r="AJ6" s="8"/>
      <c r="AK6" s="8"/>
      <c r="AL6" s="17"/>
    </row>
    <row r="7" customFormat="false" ht="12.75" hidden="false" customHeight="false" outlineLevel="0" collapsed="false">
      <c r="A7" s="18" t="s">
        <v>30</v>
      </c>
      <c r="B7" s="19"/>
      <c r="C7" s="20" t="n">
        <v>4</v>
      </c>
      <c r="D7" s="20"/>
      <c r="E7" s="20" t="n">
        <v>6</v>
      </c>
      <c r="F7" s="20"/>
      <c r="G7" s="20" t="n">
        <v>6</v>
      </c>
      <c r="H7" s="20"/>
      <c r="I7" s="20" t="n">
        <v>3</v>
      </c>
      <c r="J7" s="20"/>
      <c r="K7" s="20" t="n">
        <v>4</v>
      </c>
      <c r="L7" s="20"/>
      <c r="M7" s="20" t="n">
        <v>8</v>
      </c>
      <c r="N7" s="20"/>
      <c r="O7" s="20" t="n">
        <f aca="false">SUM(C7:M7)</f>
        <v>31</v>
      </c>
      <c r="P7" s="20"/>
      <c r="Q7" s="20" t="n">
        <v>24</v>
      </c>
      <c r="R7" s="20"/>
      <c r="S7" s="20" t="n">
        <v>5</v>
      </c>
      <c r="T7" s="20"/>
      <c r="U7" s="21" t="n">
        <v>5</v>
      </c>
      <c r="V7" s="20"/>
      <c r="W7" s="20" t="n">
        <v>4</v>
      </c>
      <c r="X7" s="20"/>
      <c r="Y7" s="21" t="n">
        <v>3</v>
      </c>
      <c r="Z7" s="20"/>
      <c r="AA7" s="21" t="n">
        <v>4</v>
      </c>
      <c r="AB7" s="21"/>
      <c r="AC7" s="21" t="n">
        <v>1</v>
      </c>
      <c r="AD7" s="22"/>
      <c r="AE7" s="22" t="n">
        <v>6</v>
      </c>
      <c r="AF7" s="22"/>
      <c r="AG7" s="22" t="n">
        <v>4</v>
      </c>
      <c r="AH7" s="22"/>
      <c r="AI7" s="22" t="n">
        <v>4</v>
      </c>
      <c r="AJ7" s="22"/>
      <c r="AK7" s="22"/>
      <c r="AL7" s="23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</row>
    <row r="8" customFormat="false" ht="12.75" hidden="true" customHeight="false" outlineLevel="0" collapsed="false">
      <c r="A8" s="13" t="s">
        <v>31</v>
      </c>
      <c r="B8" s="14"/>
      <c r="C8" s="25" t="n">
        <v>497.4</v>
      </c>
      <c r="D8" s="25"/>
      <c r="E8" s="25" t="n">
        <v>503.6</v>
      </c>
      <c r="F8" s="25"/>
      <c r="G8" s="25" t="n">
        <v>430.2</v>
      </c>
      <c r="H8" s="25"/>
      <c r="I8" s="25" t="n">
        <v>535.3</v>
      </c>
      <c r="J8" s="25"/>
      <c r="K8" s="25" t="n">
        <v>514.6</v>
      </c>
      <c r="L8" s="25"/>
      <c r="M8" s="25" t="n">
        <v>665.9</v>
      </c>
      <c r="N8" s="25"/>
      <c r="O8" s="26" t="n">
        <f aca="false">SUM(C8:M8)</f>
        <v>3147</v>
      </c>
      <c r="P8" s="25"/>
      <c r="Q8" s="25"/>
      <c r="R8" s="25"/>
      <c r="S8" s="25"/>
      <c r="T8" s="25"/>
      <c r="U8" s="16"/>
      <c r="V8" s="25"/>
      <c r="W8" s="25"/>
      <c r="X8" s="25"/>
      <c r="Y8" s="16"/>
      <c r="Z8" s="25"/>
      <c r="AA8" s="16"/>
      <c r="AB8" s="16"/>
      <c r="AC8" s="16"/>
      <c r="AD8" s="8"/>
      <c r="AE8" s="8"/>
      <c r="AF8" s="8"/>
      <c r="AG8" s="8"/>
      <c r="AH8" s="8"/>
      <c r="AI8" s="8"/>
      <c r="AJ8" s="8"/>
      <c r="AK8" s="8"/>
      <c r="AL8" s="17"/>
    </row>
    <row r="9" customFormat="false" ht="12.75" hidden="true" customHeight="false" outlineLevel="0" collapsed="false">
      <c r="A9" s="13" t="s">
        <v>32</v>
      </c>
      <c r="B9" s="14"/>
      <c r="C9" s="25" t="n">
        <f aca="false">C8*0.98</f>
        <v>487.452</v>
      </c>
      <c r="D9" s="25"/>
      <c r="E9" s="25" t="n">
        <f aca="false">E8*0.98</f>
        <v>493.528</v>
      </c>
      <c r="F9" s="25"/>
      <c r="G9" s="25" t="n">
        <f aca="false">G8*0.98</f>
        <v>421.596</v>
      </c>
      <c r="H9" s="25"/>
      <c r="I9" s="25" t="n">
        <f aca="false">I8*0.98</f>
        <v>524.594</v>
      </c>
      <c r="J9" s="25"/>
      <c r="K9" s="25" t="n">
        <f aca="false">K8*0.98</f>
        <v>504.308</v>
      </c>
      <c r="L9" s="25"/>
      <c r="M9" s="25" t="n">
        <f aca="false">M8*0.98</f>
        <v>652.582</v>
      </c>
      <c r="N9" s="25"/>
      <c r="O9" s="26" t="n">
        <f aca="false">SUM(C9:M9)</f>
        <v>3084.06</v>
      </c>
      <c r="P9" s="25"/>
      <c r="Q9" s="25" t="n">
        <f aca="false">Q8*0.98</f>
        <v>0</v>
      </c>
      <c r="R9" s="25"/>
      <c r="S9" s="25" t="n">
        <f aca="false">S8*0.98</f>
        <v>0</v>
      </c>
      <c r="T9" s="25"/>
      <c r="U9" s="16"/>
      <c r="V9" s="25"/>
      <c r="W9" s="25" t="n">
        <f aca="false">W8*0.98</f>
        <v>0</v>
      </c>
      <c r="X9" s="25"/>
      <c r="Y9" s="25" t="n">
        <f aca="false">Y8*0.98</f>
        <v>0</v>
      </c>
      <c r="Z9" s="25"/>
      <c r="AA9" s="16"/>
      <c r="AB9" s="16"/>
      <c r="AC9" s="16"/>
      <c r="AD9" s="8"/>
      <c r="AE9" s="8"/>
      <c r="AF9" s="8"/>
      <c r="AG9" s="8"/>
      <c r="AH9" s="8"/>
      <c r="AI9" s="8"/>
      <c r="AJ9" s="8"/>
      <c r="AK9" s="8"/>
      <c r="AL9" s="17"/>
    </row>
    <row r="10" customFormat="false" ht="13.5" hidden="false" customHeight="false" outlineLevel="0" collapsed="false">
      <c r="A10" s="13" t="s">
        <v>33</v>
      </c>
      <c r="B10" s="14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/>
      <c r="P10" s="25"/>
      <c r="Q10" s="25" t="n">
        <v>48.5</v>
      </c>
      <c r="R10" s="25"/>
      <c r="S10" s="25" t="n">
        <v>46</v>
      </c>
      <c r="T10" s="25"/>
      <c r="U10" s="27" t="n">
        <v>47</v>
      </c>
      <c r="V10" s="25"/>
      <c r="W10" s="25" t="n">
        <v>48.5</v>
      </c>
      <c r="X10" s="25"/>
      <c r="Y10" s="25" t="n">
        <f aca="false">Y11/Y7</f>
        <v>46.1</v>
      </c>
      <c r="Z10" s="25"/>
      <c r="AA10" s="27" t="n">
        <v>47</v>
      </c>
      <c r="AB10" s="16"/>
      <c r="AC10" s="27" t="n">
        <v>47.5</v>
      </c>
      <c r="AD10" s="8"/>
      <c r="AE10" s="28" t="n">
        <v>47</v>
      </c>
      <c r="AF10" s="8"/>
      <c r="AG10" s="28" t="n">
        <v>47.5</v>
      </c>
      <c r="AH10" s="8"/>
      <c r="AI10" s="8" t="n">
        <v>44.75</v>
      </c>
      <c r="AJ10" s="8"/>
      <c r="AK10" s="8"/>
      <c r="AL10" s="17"/>
    </row>
    <row r="11" customFormat="false" ht="13.5" hidden="false" customHeight="false" outlineLevel="0" collapsed="false">
      <c r="A11" s="13" t="s">
        <v>34</v>
      </c>
      <c r="B11" s="14"/>
      <c r="C11" s="26" t="n">
        <v>458</v>
      </c>
      <c r="D11" s="26"/>
      <c r="E11" s="26" t="n">
        <v>442</v>
      </c>
      <c r="F11" s="26"/>
      <c r="G11" s="26" t="n">
        <v>367</v>
      </c>
      <c r="H11" s="26"/>
      <c r="I11" s="26" t="n">
        <v>510</v>
      </c>
      <c r="J11" s="26"/>
      <c r="K11" s="26" t="n">
        <v>470</v>
      </c>
      <c r="L11" s="26"/>
      <c r="M11" s="26" t="n">
        <v>608</v>
      </c>
      <c r="N11" s="26"/>
      <c r="O11" s="26" t="n">
        <f aca="false">SUM(C11:M11)</f>
        <v>2855</v>
      </c>
      <c r="P11" s="26"/>
      <c r="Q11" s="26" t="n">
        <f aca="false">Q7*Q10</f>
        <v>1164</v>
      </c>
      <c r="R11" s="26"/>
      <c r="S11" s="26" t="n">
        <f aca="false">S7*S10</f>
        <v>230</v>
      </c>
      <c r="T11" s="26"/>
      <c r="U11" s="27" t="n">
        <f aca="false">U10*U7</f>
        <v>235</v>
      </c>
      <c r="V11" s="26"/>
      <c r="W11" s="26" t="n">
        <f aca="false">W7*W10</f>
        <v>194</v>
      </c>
      <c r="X11" s="26"/>
      <c r="Y11" s="29" t="n">
        <v>138.3</v>
      </c>
      <c r="Z11" s="26"/>
      <c r="AA11" s="27" t="n">
        <f aca="false">AA10*AA7</f>
        <v>188</v>
      </c>
      <c r="AB11" s="16"/>
      <c r="AC11" s="27" t="n">
        <f aca="false">AC10*AC7</f>
        <v>47.5</v>
      </c>
      <c r="AD11" s="8"/>
      <c r="AE11" s="28" t="n">
        <f aca="false">AE10*AE7</f>
        <v>282</v>
      </c>
      <c r="AF11" s="8"/>
      <c r="AG11" s="28" t="n">
        <f aca="false">AG10*AG7</f>
        <v>190</v>
      </c>
      <c r="AH11" s="8"/>
      <c r="AI11" s="8" t="n">
        <f aca="false">AI10*AI7</f>
        <v>179</v>
      </c>
      <c r="AJ11" s="8"/>
      <c r="AK11" s="8"/>
      <c r="AL11" s="17"/>
    </row>
    <row r="12" customFormat="false" ht="13.5" hidden="true" customHeight="false" outlineLevel="0" collapsed="false">
      <c r="A12" s="13" t="s">
        <v>35</v>
      </c>
      <c r="B12" s="14"/>
      <c r="C12" s="25" t="n">
        <f aca="false">C11*0.98</f>
        <v>448.84</v>
      </c>
      <c r="D12" s="25"/>
      <c r="E12" s="25" t="n">
        <f aca="false">E11*0.98</f>
        <v>433.16</v>
      </c>
      <c r="F12" s="25"/>
      <c r="G12" s="25" t="n">
        <f aca="false">G11*0.98</f>
        <v>359.66</v>
      </c>
      <c r="H12" s="25"/>
      <c r="I12" s="25" t="n">
        <f aca="false">I11*0.98</f>
        <v>499.8</v>
      </c>
      <c r="J12" s="25"/>
      <c r="K12" s="25" t="n">
        <f aca="false">K11*0.98</f>
        <v>460.6</v>
      </c>
      <c r="L12" s="25"/>
      <c r="M12" s="25" t="n">
        <f aca="false">M11*0.98</f>
        <v>595.84</v>
      </c>
      <c r="N12" s="25"/>
      <c r="O12" s="26" t="n">
        <f aca="false">SUM(C12:M12)</f>
        <v>2797.9</v>
      </c>
      <c r="P12" s="25"/>
      <c r="Q12" s="25"/>
      <c r="R12" s="25"/>
      <c r="S12" s="25"/>
      <c r="T12" s="25"/>
      <c r="U12" s="16"/>
      <c r="V12" s="25"/>
      <c r="W12" s="25"/>
      <c r="X12" s="25"/>
      <c r="Y12" s="16" t="n">
        <v>130.7</v>
      </c>
      <c r="Z12" s="25"/>
      <c r="AA12" s="16"/>
      <c r="AB12" s="16"/>
      <c r="AC12" s="16"/>
      <c r="AD12" s="8"/>
      <c r="AE12" s="8"/>
      <c r="AF12" s="8"/>
      <c r="AG12" s="8"/>
      <c r="AH12" s="8"/>
      <c r="AI12" s="8"/>
      <c r="AJ12" s="8"/>
      <c r="AK12" s="8"/>
      <c r="AL12" s="17"/>
    </row>
    <row r="13" customFormat="false" ht="12.75" hidden="false" customHeight="false" outlineLevel="0" collapsed="false">
      <c r="A13" s="30" t="s">
        <v>36</v>
      </c>
      <c r="B13" s="31"/>
      <c r="C13" s="32" t="n">
        <v>11411</v>
      </c>
      <c r="D13" s="32"/>
      <c r="E13" s="32" t="n">
        <v>12064</v>
      </c>
      <c r="F13" s="32"/>
      <c r="G13" s="32" t="n">
        <v>12228</v>
      </c>
      <c r="H13" s="32"/>
      <c r="I13" s="32" t="n">
        <v>10904</v>
      </c>
      <c r="J13" s="32"/>
      <c r="K13" s="32" t="n">
        <v>11735</v>
      </c>
      <c r="L13" s="32"/>
      <c r="M13" s="32" t="n">
        <v>11973</v>
      </c>
      <c r="N13" s="32"/>
      <c r="O13" s="32" t="s">
        <v>27</v>
      </c>
      <c r="P13" s="32"/>
      <c r="Q13" s="32" t="n">
        <v>9435</v>
      </c>
      <c r="R13" s="32"/>
      <c r="S13" s="32" t="n">
        <v>10915</v>
      </c>
      <c r="T13" s="32"/>
      <c r="U13" s="33" t="n">
        <v>10200</v>
      </c>
      <c r="V13" s="32"/>
      <c r="W13" s="32" t="n">
        <v>9332</v>
      </c>
      <c r="X13" s="32"/>
      <c r="Y13" s="33" t="n">
        <v>10329</v>
      </c>
      <c r="Z13" s="34"/>
      <c r="AA13" s="33" t="n">
        <v>10200</v>
      </c>
      <c r="AB13" s="35"/>
      <c r="AC13" s="33" t="n">
        <v>10200</v>
      </c>
      <c r="AD13" s="36"/>
      <c r="AE13" s="37" t="n">
        <v>10300</v>
      </c>
      <c r="AF13" s="36"/>
      <c r="AG13" s="37" t="n">
        <v>10200</v>
      </c>
      <c r="AH13" s="36"/>
      <c r="AI13" s="36" t="n">
        <v>10400</v>
      </c>
      <c r="AJ13" s="36"/>
      <c r="AK13" s="36"/>
      <c r="AL13" s="38"/>
    </row>
    <row r="14" customFormat="false" ht="12.75" hidden="false" customHeight="false" outlineLevel="0" collapsed="false"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40"/>
      <c r="Z14" s="39"/>
      <c r="AA14" s="16"/>
      <c r="AB14" s="16"/>
      <c r="AC14" s="16"/>
      <c r="AD14" s="8"/>
      <c r="AE14" s="8"/>
      <c r="AF14" s="8"/>
      <c r="AG14" s="8"/>
      <c r="AH14" s="8"/>
      <c r="AI14" s="8"/>
      <c r="AJ14" s="8"/>
      <c r="AK14" s="8"/>
      <c r="AL14" s="8"/>
    </row>
    <row r="15" customFormat="false" ht="12.75" hidden="false" customHeight="false" outlineLevel="0" collapsed="false">
      <c r="A15" s="9" t="s">
        <v>37</v>
      </c>
      <c r="B15" s="10"/>
      <c r="C15" s="41"/>
      <c r="D15" s="42" t="s">
        <v>38</v>
      </c>
      <c r="E15" s="41"/>
      <c r="F15" s="42" t="s">
        <v>38</v>
      </c>
      <c r="G15" s="41"/>
      <c r="H15" s="42" t="s">
        <v>38</v>
      </c>
      <c r="I15" s="41"/>
      <c r="J15" s="42" t="s">
        <v>38</v>
      </c>
      <c r="K15" s="41"/>
      <c r="L15" s="42" t="s">
        <v>38</v>
      </c>
      <c r="M15" s="41"/>
      <c r="N15" s="42" t="s">
        <v>38</v>
      </c>
      <c r="O15" s="41"/>
      <c r="P15" s="42" t="s">
        <v>38</v>
      </c>
      <c r="Q15" s="41"/>
      <c r="R15" s="42" t="s">
        <v>38</v>
      </c>
      <c r="S15" s="41"/>
      <c r="T15" s="42" t="s">
        <v>38</v>
      </c>
      <c r="U15" s="42"/>
      <c r="V15" s="42" t="s">
        <v>38</v>
      </c>
      <c r="W15" s="41"/>
      <c r="X15" s="42" t="s">
        <v>38</v>
      </c>
      <c r="Y15" s="41"/>
      <c r="Z15" s="42" t="s">
        <v>38</v>
      </c>
      <c r="AA15" s="41"/>
      <c r="AB15" s="42" t="s">
        <v>38</v>
      </c>
      <c r="AC15" s="41"/>
      <c r="AD15" s="42" t="s">
        <v>38</v>
      </c>
      <c r="AE15" s="11"/>
      <c r="AF15" s="42" t="s">
        <v>38</v>
      </c>
      <c r="AG15" s="11"/>
      <c r="AH15" s="42" t="s">
        <v>38</v>
      </c>
      <c r="AI15" s="11"/>
      <c r="AJ15" s="42" t="s">
        <v>38</v>
      </c>
      <c r="AK15" s="43"/>
      <c r="AL15" s="44" t="s">
        <v>38</v>
      </c>
      <c r="AN15" s="44" t="s">
        <v>38</v>
      </c>
    </row>
    <row r="16" customFormat="false" ht="12.75" hidden="false" customHeight="false" outlineLevel="0" collapsed="false">
      <c r="A16" s="45" t="s">
        <v>39</v>
      </c>
      <c r="B16" s="46"/>
      <c r="C16" s="47" t="n">
        <v>72614.406</v>
      </c>
      <c r="D16" s="48" t="n">
        <f aca="false">C16/$C$38</f>
        <v>0.61440106447981</v>
      </c>
      <c r="E16" s="47" t="n">
        <v>101629.108</v>
      </c>
      <c r="F16" s="48" t="n">
        <f aca="false">E16/$E$38</f>
        <v>0.69281317311791</v>
      </c>
      <c r="G16" s="47" t="n">
        <v>82754.59</v>
      </c>
      <c r="H16" s="48" t="n">
        <f aca="false">G16/$G$38</f>
        <v>0.59555710971547</v>
      </c>
      <c r="I16" s="47" t="n">
        <v>93580</v>
      </c>
      <c r="J16" s="48" t="n">
        <f aca="false">I16/$I$38</f>
        <v>0.601060746970652</v>
      </c>
      <c r="K16" s="47" t="n">
        <v>86219.301</v>
      </c>
      <c r="L16" s="48" t="n">
        <f aca="false">K16/$K$38</f>
        <v>0.586116126086062</v>
      </c>
      <c r="M16" s="47" t="n">
        <v>142064.94</v>
      </c>
      <c r="N16" s="48" t="n">
        <f aca="false">M16/$M$38</f>
        <v>0.597909106363448</v>
      </c>
      <c r="O16" s="47" t="n">
        <f aca="false">SUM(C16:M16)</f>
        <v>578865.43494822</v>
      </c>
      <c r="P16" s="48" t="n">
        <f aca="false">O16/$O$38</f>
        <v>0.613053513610021</v>
      </c>
      <c r="Q16" s="47" t="n">
        <v>0</v>
      </c>
      <c r="R16" s="48" t="n">
        <f aca="false">Q16/$Q$38</f>
        <v>0</v>
      </c>
      <c r="S16" s="47" t="n">
        <v>71300</v>
      </c>
      <c r="T16" s="48" t="n">
        <f aca="false">S16/$S$38</f>
        <v>0.647540164745843</v>
      </c>
      <c r="U16" s="47" t="n">
        <v>71506</v>
      </c>
      <c r="V16" s="48" t="n">
        <f aca="false">U16/$U$38</f>
        <v>0.617821132029826</v>
      </c>
      <c r="W16" s="47" t="n">
        <v>56048</v>
      </c>
      <c r="X16" s="48" t="n">
        <f aca="false">W16/W38</f>
        <v>0.574068194155665</v>
      </c>
      <c r="Y16" s="47" t="n">
        <f aca="false">41850+186+708+621</f>
        <v>43365</v>
      </c>
      <c r="Z16" s="48" t="n">
        <f aca="false">Y16/Y38</f>
        <v>0.593102154245088</v>
      </c>
      <c r="AA16" s="47" t="n">
        <f aca="false">57042+248</f>
        <v>57290</v>
      </c>
      <c r="AB16" s="48" t="n">
        <f aca="false">AA16/AA38</f>
        <v>0.571813554246931</v>
      </c>
      <c r="AC16" s="47" t="n">
        <v>14322</v>
      </c>
      <c r="AD16" s="48" t="n">
        <f aca="false">AC16/$AC$38</f>
        <v>0.584332925336597</v>
      </c>
      <c r="AE16" s="49" t="n">
        <v>85608</v>
      </c>
      <c r="AF16" s="48" t="e">
        <f aca="false">AE16/AF38</f>
        <v>#DIV/0!</v>
      </c>
      <c r="AG16" s="49" t="n">
        <v>56048</v>
      </c>
      <c r="AH16" s="48" t="n">
        <f aca="false">AG16/$AG$38</f>
        <v>0.574262295081967</v>
      </c>
      <c r="AI16" s="49" t="n">
        <v>64800</v>
      </c>
      <c r="AJ16" s="50" t="n">
        <f aca="false">AI16/$AI$38</f>
        <v>0.698607098193109</v>
      </c>
      <c r="AK16" s="49"/>
      <c r="AL16" s="51" t="e">
        <f aca="false">AK16/$AK$38</f>
        <v>#DIV/0!</v>
      </c>
      <c r="AM16" s="49"/>
      <c r="AN16" s="49"/>
      <c r="AO16" s="49"/>
      <c r="AP16" s="49"/>
      <c r="AQ16" s="49"/>
      <c r="AR16" s="49"/>
      <c r="AS16" s="49"/>
      <c r="AT16" s="49"/>
      <c r="AU16" s="49"/>
      <c r="AV16" s="49"/>
    </row>
    <row r="17" customFormat="false" ht="12.75" hidden="false" customHeight="false" outlineLevel="0" collapsed="false">
      <c r="A17" s="45" t="s">
        <v>40</v>
      </c>
      <c r="B17" s="46"/>
      <c r="C17" s="47" t="n">
        <v>8885.247</v>
      </c>
      <c r="D17" s="48" t="n">
        <f aca="false">C17/$C$38</f>
        <v>0.0751793688839931</v>
      </c>
      <c r="E17" s="47" t="n">
        <v>10286.721</v>
      </c>
      <c r="F17" s="48" t="n">
        <f aca="false">E17/$E$38</f>
        <v>0.0701253406355651</v>
      </c>
      <c r="G17" s="47" t="n">
        <v>19228.133</v>
      </c>
      <c r="H17" s="48" t="n">
        <f aca="false">G17/$G$38</f>
        <v>0.138378442992765</v>
      </c>
      <c r="I17" s="47" t="n">
        <v>5885.811</v>
      </c>
      <c r="J17" s="48" t="n">
        <f aca="false">I17/$I$38</f>
        <v>0.0378043380656987</v>
      </c>
      <c r="K17" s="47" t="n">
        <v>4440.534</v>
      </c>
      <c r="L17" s="48" t="n">
        <f aca="false">K17/$K$38</f>
        <v>0.0301866119957693</v>
      </c>
      <c r="M17" s="47" t="n">
        <v>5916.048</v>
      </c>
      <c r="N17" s="48" t="n">
        <f aca="false">M17/$M$38</f>
        <v>0.0248988875994546</v>
      </c>
      <c r="O17" s="47" t="n">
        <f aca="false">SUM(C17:M17)</f>
        <v>54642.8456741026</v>
      </c>
      <c r="P17" s="48" t="n">
        <f aca="false">O17/$O$38</f>
        <v>0.0578700791439641</v>
      </c>
      <c r="Q17" s="47" t="n">
        <v>0</v>
      </c>
      <c r="R17" s="48" t="n">
        <f aca="false">Q17/$Q$38</f>
        <v>0</v>
      </c>
      <c r="S17" s="47" t="n">
        <v>0</v>
      </c>
      <c r="T17" s="48" t="n">
        <f aca="false">S17/$S$38</f>
        <v>0</v>
      </c>
      <c r="U17" s="47" t="n">
        <v>0</v>
      </c>
      <c r="V17" s="48" t="n">
        <f aca="false">U17/$U$38</f>
        <v>0</v>
      </c>
      <c r="W17" s="47" t="n">
        <v>0</v>
      </c>
      <c r="X17" s="48" t="n">
        <f aca="false">W17/$W$38</f>
        <v>0</v>
      </c>
      <c r="Y17" s="47" t="n">
        <v>0</v>
      </c>
      <c r="Z17" s="48" t="n">
        <f aca="false">Y17/$Y$38</f>
        <v>0</v>
      </c>
      <c r="AA17" s="47" t="n">
        <v>0</v>
      </c>
      <c r="AB17" s="48" t="n">
        <f aca="false">AA17/$AA$38</f>
        <v>0</v>
      </c>
      <c r="AC17" s="47" t="n">
        <v>0</v>
      </c>
      <c r="AD17" s="48" t="n">
        <f aca="false">AC17/$AC$38</f>
        <v>0</v>
      </c>
      <c r="AE17" s="49"/>
      <c r="AF17" s="48" t="n">
        <f aca="false">AE17/$AE$38</f>
        <v>0</v>
      </c>
      <c r="AG17" s="49"/>
      <c r="AH17" s="48" t="n">
        <f aca="false">AG17/$AG$38</f>
        <v>0</v>
      </c>
      <c r="AI17" s="49" t="n">
        <v>0</v>
      </c>
      <c r="AJ17" s="50" t="n">
        <f aca="false">AI17/$AI$38</f>
        <v>0</v>
      </c>
      <c r="AK17" s="49"/>
      <c r="AL17" s="51" t="e">
        <f aca="false">AK17/$AK$38</f>
        <v>#DIV/0!</v>
      </c>
      <c r="AM17" s="49"/>
      <c r="AN17" s="49"/>
      <c r="AO17" s="49"/>
      <c r="AP17" s="49"/>
      <c r="AQ17" s="49"/>
      <c r="AR17" s="49"/>
      <c r="AS17" s="49"/>
      <c r="AT17" s="49"/>
      <c r="AU17" s="49"/>
      <c r="AV17" s="49"/>
    </row>
    <row r="18" customFormat="false" ht="12.75" hidden="false" customHeight="false" outlineLevel="0" collapsed="false">
      <c r="A18" s="45" t="s">
        <v>41</v>
      </c>
      <c r="B18" s="46"/>
      <c r="C18" s="47" t="n">
        <v>32943.416</v>
      </c>
      <c r="D18" s="48" t="n">
        <f aca="false">C18/$C$38</f>
        <v>0.278739040542468</v>
      </c>
      <c r="E18" s="47" t="n">
        <v>29262.011</v>
      </c>
      <c r="F18" s="48" t="n">
        <f aca="false">E18/$E$38</f>
        <v>0.199481301092608</v>
      </c>
      <c r="G18" s="47" t="n">
        <v>33531.644</v>
      </c>
      <c r="H18" s="48" t="n">
        <f aca="false">G18/$G$38</f>
        <v>0.241316028327227</v>
      </c>
      <c r="I18" s="47" t="n">
        <v>30385.6</v>
      </c>
      <c r="J18" s="48" t="n">
        <f aca="false">I18/$I$38</f>
        <v>0.19516554213669</v>
      </c>
      <c r="K18" s="47" t="n">
        <v>24230.498</v>
      </c>
      <c r="L18" s="48" t="n">
        <f aca="false">K18/$K$38</f>
        <v>0.164718171641128</v>
      </c>
      <c r="M18" s="47" t="n">
        <v>46656.594</v>
      </c>
      <c r="N18" s="48" t="n">
        <f aca="false">M18/$M$38</f>
        <v>0.196363736362414</v>
      </c>
      <c r="O18" s="47" t="n">
        <f aca="false">SUM(C18:M18)</f>
        <v>197010.842420084</v>
      </c>
      <c r="P18" s="48" t="n">
        <f aca="false">O18/$O$38</f>
        <v>0.208646400135648</v>
      </c>
      <c r="Q18" s="47" t="n">
        <v>0</v>
      </c>
      <c r="R18" s="48" t="n">
        <f aca="false">Q18/$Q$38</f>
        <v>0</v>
      </c>
      <c r="S18" s="47" t="n">
        <v>29280</v>
      </c>
      <c r="T18" s="48" t="n">
        <f aca="false">S18/$S$38</f>
        <v>0.265918317303763</v>
      </c>
      <c r="U18" s="47" t="n">
        <v>27128</v>
      </c>
      <c r="V18" s="48" t="n">
        <f aca="false">U18/$U$38</f>
        <v>0.234389445217256</v>
      </c>
      <c r="W18" s="47" t="n">
        <v>27189</v>
      </c>
      <c r="X18" s="48" t="n">
        <f aca="false">W18/$W$38</f>
        <v>0.27848166091383</v>
      </c>
      <c r="Y18" s="47" t="n">
        <f aca="false">21192.195-960</f>
        <v>20232.195</v>
      </c>
      <c r="Z18" s="48" t="n">
        <f aca="false">Y18/$Y$38</f>
        <v>0.276715287434722</v>
      </c>
      <c r="AA18" s="47" t="n">
        <v>23128</v>
      </c>
      <c r="AB18" s="48" t="n">
        <f aca="false">AA18/$AA$38</f>
        <v>0.230841401337459</v>
      </c>
      <c r="AC18" s="47" t="n">
        <v>6000</v>
      </c>
      <c r="AD18" s="48" t="n">
        <f aca="false">AC18/$AC$38</f>
        <v>0.244798041615667</v>
      </c>
      <c r="AE18" s="49"/>
      <c r="AF18" s="48" t="n">
        <f aca="false">AE18/$AE$38</f>
        <v>0</v>
      </c>
      <c r="AG18" s="49" t="n">
        <v>27189</v>
      </c>
      <c r="AH18" s="48" t="n">
        <f aca="false">AG18/$AG$38</f>
        <v>0.278575819672131</v>
      </c>
      <c r="AI18" s="49" t="n">
        <v>18656</v>
      </c>
      <c r="AJ18" s="50" t="n">
        <f aca="false">AI18/$AI$38</f>
        <v>0.201129846047695</v>
      </c>
      <c r="AK18" s="49"/>
      <c r="AL18" s="51" t="e">
        <f aca="false">AK18/$AK$38</f>
        <v>#DIV/0!</v>
      </c>
      <c r="AM18" s="49"/>
      <c r="AN18" s="49"/>
      <c r="AO18" s="49"/>
      <c r="AP18" s="49"/>
      <c r="AQ18" s="49"/>
      <c r="AR18" s="49"/>
      <c r="AS18" s="49"/>
      <c r="AT18" s="49"/>
      <c r="AU18" s="49"/>
      <c r="AV18" s="49"/>
    </row>
    <row r="19" customFormat="false" ht="12.75" hidden="false" customHeight="false" outlineLevel="0" collapsed="false">
      <c r="A19" s="13" t="s">
        <v>42</v>
      </c>
      <c r="B19" s="14"/>
      <c r="C19" s="47" t="n">
        <v>1317.747</v>
      </c>
      <c r="D19" s="48" t="n">
        <f aca="false">C19/$C$38</f>
        <v>0.0111496492791675</v>
      </c>
      <c r="E19" s="47" t="n">
        <v>787.8</v>
      </c>
      <c r="F19" s="48" t="n">
        <f aca="false">E19/$E$38</f>
        <v>0.0053704910780314</v>
      </c>
      <c r="G19" s="47" t="n">
        <v>813.05</v>
      </c>
      <c r="H19" s="48" t="n">
        <f aca="false">G19/$G$38</f>
        <v>0.00585124895252532</v>
      </c>
      <c r="I19" s="47" t="n">
        <v>1247.007</v>
      </c>
      <c r="J19" s="48" t="n">
        <f aca="false">I19/$I$38</f>
        <v>0.00800947808182979</v>
      </c>
      <c r="K19" s="47" t="n">
        <v>1172.731</v>
      </c>
      <c r="L19" s="48" t="n">
        <f aca="false">K19/$K$38</f>
        <v>0.0079721888566579</v>
      </c>
      <c r="M19" s="47" t="n">
        <v>1253.881</v>
      </c>
      <c r="N19" s="48" t="n">
        <f aca="false">M19/$M$38</f>
        <v>0.00527721243676382</v>
      </c>
      <c r="O19" s="47" t="n">
        <f aca="false">SUM(C19:M19)</f>
        <v>6592.25435305625</v>
      </c>
      <c r="P19" s="48" t="n">
        <f aca="false">O19/$O$38</f>
        <v>0.00698159615302233</v>
      </c>
      <c r="Q19" s="47" t="n">
        <v>0</v>
      </c>
      <c r="R19" s="48" t="n">
        <f aca="false">Q19/$Q$38</f>
        <v>0</v>
      </c>
      <c r="S19" s="47" t="n">
        <v>1543</v>
      </c>
      <c r="T19" s="48" t="n">
        <f aca="false">S19/$S$38</f>
        <v>0.0140133867349626</v>
      </c>
      <c r="U19" s="47" t="n">
        <v>1300</v>
      </c>
      <c r="V19" s="48" t="n">
        <f aca="false">U19/$U$38</f>
        <v>0.0112321689318207</v>
      </c>
      <c r="W19" s="47" t="n">
        <v>1320</v>
      </c>
      <c r="X19" s="48" t="n">
        <f aca="false">W19/$W$38</f>
        <v>0.0135200188460869</v>
      </c>
      <c r="Y19" s="47" t="n">
        <v>0</v>
      </c>
      <c r="Z19" s="48" t="n">
        <f aca="false">Y19/$Y$38</f>
        <v>0</v>
      </c>
      <c r="AA19" s="47" t="n">
        <v>1320</v>
      </c>
      <c r="AB19" s="48" t="n">
        <f aca="false">AA19/$AA$38</f>
        <v>0.0131749675616329</v>
      </c>
      <c r="AC19" s="47" t="n">
        <v>500</v>
      </c>
      <c r="AD19" s="48" t="n">
        <f aca="false">AC19/$AC$38</f>
        <v>0.0203998368013056</v>
      </c>
      <c r="AE19" s="49"/>
      <c r="AF19" s="48" t="n">
        <f aca="false">AE19/$AE$38</f>
        <v>0</v>
      </c>
      <c r="AG19" s="49" t="n">
        <v>1300</v>
      </c>
      <c r="AH19" s="48" t="n">
        <f aca="false">AG19/$AG$38</f>
        <v>0.0133196721311475</v>
      </c>
      <c r="AI19" s="49"/>
      <c r="AJ19" s="50" t="n">
        <f aca="false">AI19/$AI$38</f>
        <v>0</v>
      </c>
      <c r="AK19" s="49"/>
      <c r="AL19" s="51" t="e">
        <f aca="false">AK19/$AK$38</f>
        <v>#DIV/0!</v>
      </c>
      <c r="AM19" s="49"/>
      <c r="AN19" s="49"/>
      <c r="AO19" s="49"/>
      <c r="AP19" s="49"/>
      <c r="AQ19" s="49"/>
      <c r="AR19" s="49"/>
      <c r="AS19" s="49"/>
      <c r="AT19" s="49"/>
      <c r="AU19" s="49"/>
      <c r="AV19" s="49"/>
    </row>
    <row r="20" customFormat="false" ht="12.75" hidden="false" customHeight="false" outlineLevel="0" collapsed="false">
      <c r="A20" s="13" t="s">
        <v>43</v>
      </c>
      <c r="B20" s="14"/>
      <c r="C20" s="47" t="n">
        <v>0</v>
      </c>
      <c r="D20" s="48" t="n">
        <f aca="false">C20/$C$38</f>
        <v>0</v>
      </c>
      <c r="E20" s="47" t="n">
        <v>981</v>
      </c>
      <c r="F20" s="48" t="n">
        <f aca="false">E20/$E$38</f>
        <v>0.00668754981917847</v>
      </c>
      <c r="G20" s="47" t="n">
        <v>0</v>
      </c>
      <c r="H20" s="48" t="n">
        <f aca="false">G20/$G$38</f>
        <v>0</v>
      </c>
      <c r="I20" s="47" t="n">
        <v>750</v>
      </c>
      <c r="J20" s="48" t="n">
        <f aca="false">I20/$I$38</f>
        <v>0.00481722120354765</v>
      </c>
      <c r="K20" s="47" t="n">
        <v>1500</v>
      </c>
      <c r="L20" s="48" t="n">
        <f aca="false">K20/$K$38</f>
        <v>0.0101969533379666</v>
      </c>
      <c r="M20" s="47" t="n">
        <v>6500</v>
      </c>
      <c r="N20" s="48" t="n">
        <f aca="false">M20/$M$38</f>
        <v>0.027356567998849</v>
      </c>
      <c r="O20" s="47" t="n">
        <f aca="false">SUM(C20:M20)</f>
        <v>9731.02170172436</v>
      </c>
      <c r="P20" s="48" t="n">
        <f aca="false">O20/$O$38</f>
        <v>0.0103057406524733</v>
      </c>
      <c r="Q20" s="47" t="n">
        <v>0</v>
      </c>
      <c r="R20" s="48" t="n">
        <f aca="false">Q20/$Q$38</f>
        <v>0</v>
      </c>
      <c r="S20" s="47" t="n">
        <v>0</v>
      </c>
      <c r="T20" s="48" t="n">
        <f aca="false">S20/$S$38</f>
        <v>0</v>
      </c>
      <c r="U20" s="47" t="n">
        <v>0</v>
      </c>
      <c r="V20" s="48" t="n">
        <f aca="false">U20/$U$38</f>
        <v>0</v>
      </c>
      <c r="W20" s="47" t="n">
        <v>0</v>
      </c>
      <c r="X20" s="48" t="n">
        <f aca="false">W20/$W$38</f>
        <v>0</v>
      </c>
      <c r="Y20" s="47" t="n">
        <v>0</v>
      </c>
      <c r="Z20" s="48" t="n">
        <f aca="false">Y20/$Y$38</f>
        <v>0</v>
      </c>
      <c r="AA20" s="47" t="n">
        <v>0</v>
      </c>
      <c r="AB20" s="48" t="n">
        <f aca="false">AA20/$AA$38</f>
        <v>0</v>
      </c>
      <c r="AC20" s="47" t="n">
        <v>0</v>
      </c>
      <c r="AD20" s="48" t="n">
        <f aca="false">AC20/$AC$38</f>
        <v>0</v>
      </c>
      <c r="AE20" s="49"/>
      <c r="AF20" s="48" t="n">
        <f aca="false">AE20/$AE$38</f>
        <v>0</v>
      </c>
      <c r="AG20" s="49" t="n">
        <v>0</v>
      </c>
      <c r="AH20" s="48" t="n">
        <f aca="false">AG20/$AG$38</f>
        <v>0</v>
      </c>
      <c r="AI20" s="49"/>
      <c r="AJ20" s="50" t="n">
        <f aca="false">AI20/$AI$38</f>
        <v>0</v>
      </c>
      <c r="AK20" s="49"/>
      <c r="AL20" s="51" t="e">
        <f aca="false">AK20/$AK$38</f>
        <v>#DIV/0!</v>
      </c>
      <c r="AM20" s="49"/>
      <c r="AN20" s="49"/>
      <c r="AO20" s="49"/>
      <c r="AP20" s="49"/>
      <c r="AQ20" s="49"/>
      <c r="AR20" s="49"/>
      <c r="AS20" s="49"/>
      <c r="AT20" s="49"/>
      <c r="AU20" s="49"/>
      <c r="AV20" s="49"/>
    </row>
    <row r="21" customFormat="false" ht="12.75" hidden="false" customHeight="false" outlineLevel="0" collapsed="false">
      <c r="A21" s="45" t="s">
        <v>44</v>
      </c>
      <c r="B21" s="46"/>
      <c r="C21" s="47" t="n">
        <v>1972.489</v>
      </c>
      <c r="D21" s="48" t="n">
        <f aca="false">C21/$C$38</f>
        <v>0.0166895166955537</v>
      </c>
      <c r="E21" s="47" t="n">
        <v>3507.82</v>
      </c>
      <c r="F21" s="48" t="n">
        <f aca="false">E21/$E$38</f>
        <v>0.023913069323864</v>
      </c>
      <c r="G21" s="47" t="n">
        <v>2150.807</v>
      </c>
      <c r="H21" s="48" t="n">
        <f aca="false">G21/$G$38</f>
        <v>0.0154786387132823</v>
      </c>
      <c r="I21" s="47" t="n">
        <v>2200</v>
      </c>
      <c r="J21" s="48" t="n">
        <f aca="false">I21/$I$38</f>
        <v>0.0141305155304064</v>
      </c>
      <c r="K21" s="47" t="n">
        <v>5000</v>
      </c>
      <c r="L21" s="48" t="n">
        <f aca="false">K21/$K$38</f>
        <v>0.0339898444598885</v>
      </c>
      <c r="M21" s="47" t="n">
        <v>1216.382</v>
      </c>
      <c r="N21" s="48" t="n">
        <f aca="false">M21/$M$38</f>
        <v>0.00511939029162708</v>
      </c>
      <c r="O21" s="47" t="n">
        <f aca="false">SUM(C21:M21)</f>
        <v>16047.6022015847</v>
      </c>
      <c r="P21" s="48" t="n">
        <f aca="false">O21/$O$38</f>
        <v>0.0169953815182927</v>
      </c>
      <c r="Q21" s="47" t="n">
        <v>0</v>
      </c>
      <c r="R21" s="48" t="n">
        <f aca="false">Q21/$Q$38</f>
        <v>0</v>
      </c>
      <c r="S21" s="47" t="n">
        <v>1335</v>
      </c>
      <c r="T21" s="48" t="n">
        <f aca="false">S21/$S$38</f>
        <v>0.0121243495082146</v>
      </c>
      <c r="U21" s="47" t="n">
        <v>2000</v>
      </c>
      <c r="V21" s="48" t="n">
        <f aca="false">U21/$U$38</f>
        <v>0.0172802598951088</v>
      </c>
      <c r="W21" s="47" t="n">
        <v>2000</v>
      </c>
      <c r="X21" s="48" t="n">
        <f aca="false">W21/$W$38</f>
        <v>0.0204848770395256</v>
      </c>
      <c r="Y21" s="47" t="n">
        <v>0</v>
      </c>
      <c r="Z21" s="48" t="n">
        <f aca="false">Y21/$Y$38</f>
        <v>0</v>
      </c>
      <c r="AA21" s="47" t="n">
        <v>1135</v>
      </c>
      <c r="AB21" s="48" t="n">
        <f aca="false">AA21/$AA$38</f>
        <v>0.011328475895798</v>
      </c>
      <c r="AC21" s="47" t="n">
        <v>935</v>
      </c>
      <c r="AD21" s="48" t="n">
        <f aca="false">AC21/$AC$38</f>
        <v>0.0381476948184415</v>
      </c>
      <c r="AE21" s="49"/>
      <c r="AF21" s="48" t="n">
        <f aca="false">AE21/$AE$38</f>
        <v>0</v>
      </c>
      <c r="AG21" s="49" t="n">
        <v>1135</v>
      </c>
      <c r="AH21" s="48" t="n">
        <f aca="false">AG21/$AG$38</f>
        <v>0.0116290983606557</v>
      </c>
      <c r="AI21" s="49"/>
      <c r="AJ21" s="50" t="n">
        <f aca="false">AI21/$AI$38</f>
        <v>0</v>
      </c>
      <c r="AK21" s="49"/>
      <c r="AL21" s="51" t="e">
        <f aca="false">AK21/$AK$38</f>
        <v>#DIV/0!</v>
      </c>
      <c r="AM21" s="49"/>
      <c r="AN21" s="49"/>
      <c r="AO21" s="49"/>
      <c r="AP21" s="49"/>
      <c r="AQ21" s="49"/>
      <c r="AR21" s="49"/>
      <c r="AS21" s="49"/>
      <c r="AT21" s="49"/>
      <c r="AU21" s="49"/>
      <c r="AV21" s="49"/>
    </row>
    <row r="22" customFormat="false" ht="12.75" hidden="false" customHeight="false" outlineLevel="0" collapsed="false">
      <c r="A22" s="13" t="s">
        <v>45</v>
      </c>
      <c r="B22" s="14"/>
      <c r="C22" s="47" t="n">
        <v>225.949</v>
      </c>
      <c r="D22" s="48" t="n">
        <f aca="false">C22/$C$38</f>
        <v>0.00191178739543981</v>
      </c>
      <c r="E22" s="47" t="n">
        <v>100</v>
      </c>
      <c r="F22" s="48" t="n">
        <f aca="false">E22/$E$38</f>
        <v>0.000681707422953972</v>
      </c>
      <c r="G22" s="47" t="n">
        <v>100</v>
      </c>
      <c r="H22" s="48" t="n">
        <f aca="false">G22/$G$38</f>
        <v>0.000719666558332861</v>
      </c>
      <c r="I22" s="47" t="n">
        <v>1750</v>
      </c>
      <c r="J22" s="48" t="n">
        <f aca="false">I22/$I$38</f>
        <v>0.0112401828082778</v>
      </c>
      <c r="K22" s="47" t="n">
        <v>50</v>
      </c>
      <c r="L22" s="48" t="n">
        <f aca="false">K22/$K$38</f>
        <v>0.000339898444598885</v>
      </c>
      <c r="M22" s="47" t="n">
        <v>500</v>
      </c>
      <c r="N22" s="48" t="n">
        <f aca="false">M22/$M$38</f>
        <v>0.00210435138452685</v>
      </c>
      <c r="O22" s="47" t="n">
        <f aca="false">SUM(C22:M22)</f>
        <v>2725.96389324263</v>
      </c>
      <c r="P22" s="48" t="n">
        <f aca="false">O22/$O$38</f>
        <v>0.00288696066794165</v>
      </c>
      <c r="Q22" s="47" t="n">
        <v>0</v>
      </c>
      <c r="R22" s="48" t="n">
        <f aca="false">Q22/$Q$38</f>
        <v>0</v>
      </c>
      <c r="S22" s="47" t="n">
        <v>0</v>
      </c>
      <c r="T22" s="48" t="n">
        <f aca="false">S22/$S$38</f>
        <v>0</v>
      </c>
      <c r="U22" s="47" t="n">
        <v>2044</v>
      </c>
      <c r="V22" s="48" t="n">
        <f aca="false">U22/$U$38</f>
        <v>0.0176604256128012</v>
      </c>
      <c r="W22" s="47" t="n">
        <v>0</v>
      </c>
      <c r="X22" s="48" t="n">
        <f aca="false">W22/$W$38</f>
        <v>0</v>
      </c>
      <c r="Y22" s="47" t="n">
        <v>0</v>
      </c>
      <c r="Z22" s="48" t="n">
        <f aca="false">Y22/$Y$38</f>
        <v>0</v>
      </c>
      <c r="AA22" s="47" t="n">
        <v>2941</v>
      </c>
      <c r="AB22" s="48" t="n">
        <f aca="false">AA22/$AA$38</f>
        <v>0.0293542269687594</v>
      </c>
      <c r="AC22" s="47" t="n">
        <v>755</v>
      </c>
      <c r="AD22" s="48" t="n">
        <f aca="false">AC22/$AC$38</f>
        <v>0.0308037535699714</v>
      </c>
      <c r="AE22" s="49"/>
      <c r="AF22" s="48" t="n">
        <f aca="false">AE22/$AE$38</f>
        <v>0</v>
      </c>
      <c r="AG22" s="49" t="n">
        <v>2352</v>
      </c>
      <c r="AH22" s="48" t="n">
        <f aca="false">AG22/$AG$38</f>
        <v>0.0240983606557377</v>
      </c>
      <c r="AI22" s="49"/>
      <c r="AJ22" s="50" t="n">
        <f aca="false">AI22/$AI$38</f>
        <v>0</v>
      </c>
      <c r="AK22" s="49"/>
      <c r="AL22" s="51" t="e">
        <f aca="false">AK22/$AK$38</f>
        <v>#DIV/0!</v>
      </c>
      <c r="AM22" s="49"/>
      <c r="AN22" s="49"/>
      <c r="AO22" s="49"/>
      <c r="AP22" s="49"/>
      <c r="AQ22" s="49"/>
      <c r="AR22" s="49"/>
      <c r="AS22" s="49"/>
      <c r="AT22" s="49"/>
      <c r="AU22" s="49"/>
      <c r="AV22" s="49"/>
    </row>
    <row r="23" customFormat="false" ht="12.75" hidden="false" customHeight="false" outlineLevel="0" collapsed="false">
      <c r="A23" s="45" t="s">
        <v>46</v>
      </c>
      <c r="B23" s="46"/>
      <c r="C23" s="47" t="n">
        <v>228.051</v>
      </c>
      <c r="D23" s="48" t="n">
        <f aca="false">C23/$C$38</f>
        <v>0.0019295727235679</v>
      </c>
      <c r="E23" s="47" t="n">
        <v>136.036</v>
      </c>
      <c r="F23" s="48" t="n">
        <f aca="false">E23/$E$38</f>
        <v>0.000927367509889666</v>
      </c>
      <c r="G23" s="47" t="n">
        <v>375.016</v>
      </c>
      <c r="H23" s="48" t="n">
        <f aca="false">G23/$G$38</f>
        <v>0.00269886474039756</v>
      </c>
      <c r="I23" s="47" t="n">
        <v>1000</v>
      </c>
      <c r="J23" s="48" t="n">
        <f aca="false">I23/$I$38</f>
        <v>0.0064229616047302</v>
      </c>
      <c r="K23" s="47" t="n">
        <v>1000</v>
      </c>
      <c r="L23" s="48" t="n">
        <f aca="false">K23/$K$38</f>
        <v>0.0067979688919777</v>
      </c>
      <c r="M23" s="47" t="n">
        <v>1500</v>
      </c>
      <c r="N23" s="48" t="n">
        <f aca="false">M23/$M$38</f>
        <v>0.00631305415358055</v>
      </c>
      <c r="O23" s="47" t="n">
        <f aca="false">SUM(C23:M23)</f>
        <v>4239.12177673547</v>
      </c>
      <c r="P23" s="48" t="n">
        <f aca="false">O23/$O$38</f>
        <v>0.00448948640383218</v>
      </c>
      <c r="Q23" s="47" t="n">
        <v>0</v>
      </c>
      <c r="R23" s="48" t="n">
        <f aca="false">Q23/$Q$38</f>
        <v>0</v>
      </c>
      <c r="S23" s="47" t="n">
        <v>0</v>
      </c>
      <c r="T23" s="48" t="n">
        <f aca="false">S23/$S$38</f>
        <v>0</v>
      </c>
      <c r="U23" s="47" t="n">
        <v>0</v>
      </c>
      <c r="V23" s="48" t="n">
        <f aca="false">U23/$U$38</f>
        <v>0</v>
      </c>
      <c r="W23" s="47" t="n">
        <v>0</v>
      </c>
      <c r="X23" s="48" t="n">
        <f aca="false">W23/$W$38</f>
        <v>0</v>
      </c>
      <c r="Y23" s="47" t="n">
        <v>0</v>
      </c>
      <c r="Z23" s="48" t="n">
        <f aca="false">Y23/$Y$38</f>
        <v>0</v>
      </c>
      <c r="AA23" s="47" t="n">
        <v>0</v>
      </c>
      <c r="AB23" s="48" t="n">
        <f aca="false">AA23/$AA$38</f>
        <v>0</v>
      </c>
      <c r="AC23" s="47" t="n">
        <v>0</v>
      </c>
      <c r="AD23" s="48" t="n">
        <f aca="false">AC23/$AC$38</f>
        <v>0</v>
      </c>
      <c r="AE23" s="49"/>
      <c r="AF23" s="48" t="n">
        <f aca="false">AE23/$AE$38</f>
        <v>0</v>
      </c>
      <c r="AG23" s="49" t="n">
        <v>0</v>
      </c>
      <c r="AH23" s="48" t="n">
        <f aca="false">AG23/$AG$38</f>
        <v>0</v>
      </c>
      <c r="AI23" s="49"/>
      <c r="AJ23" s="50" t="n">
        <f aca="false">AI23/$AI$38</f>
        <v>0</v>
      </c>
      <c r="AK23" s="49"/>
      <c r="AL23" s="51" t="e">
        <f aca="false">AK23/$AK$38</f>
        <v>#DIV/0!</v>
      </c>
      <c r="AM23" s="49"/>
      <c r="AN23" s="49"/>
      <c r="AO23" s="49"/>
      <c r="AP23" s="49"/>
      <c r="AQ23" s="49"/>
      <c r="AR23" s="49"/>
      <c r="AS23" s="49"/>
      <c r="AT23" s="49"/>
      <c r="AU23" s="49"/>
      <c r="AV23" s="49"/>
    </row>
    <row r="24" customFormat="false" ht="12.75" hidden="false" customHeight="false" outlineLevel="0" collapsed="false">
      <c r="A24" s="45" t="s">
        <v>47</v>
      </c>
      <c r="B24" s="46"/>
      <c r="C24" s="47" t="n">
        <v>0</v>
      </c>
      <c r="D24" s="48" t="n">
        <f aca="false">C24/$C$38</f>
        <v>0</v>
      </c>
      <c r="E24" s="47" t="n">
        <v>0</v>
      </c>
      <c r="F24" s="48" t="n">
        <f aca="false">E24/$E$38</f>
        <v>0</v>
      </c>
      <c r="G24" s="47" t="n">
        <v>0</v>
      </c>
      <c r="H24" s="48" t="n">
        <f aca="false">G24/$G$38</f>
        <v>0</v>
      </c>
      <c r="I24" s="47" t="n">
        <v>929.8</v>
      </c>
      <c r="J24" s="48" t="n">
        <f aca="false">I24/$I$38</f>
        <v>0.00597206970007814</v>
      </c>
      <c r="K24" s="47" t="n">
        <v>929.8</v>
      </c>
      <c r="L24" s="48" t="n">
        <f aca="false">K24/$K$38</f>
        <v>0.00632075147576087</v>
      </c>
      <c r="M24" s="47" t="n">
        <v>940.2</v>
      </c>
      <c r="N24" s="48" t="n">
        <f aca="false">M24/$M$38</f>
        <v>0.00395702234346429</v>
      </c>
      <c r="O24" s="47" t="n">
        <f aca="false">SUM(C24:M24)</f>
        <v>2799.81229282118</v>
      </c>
      <c r="P24" s="48" t="n">
        <f aca="false">O24/$O$38</f>
        <v>0.00296517059049499</v>
      </c>
      <c r="Q24" s="47" t="n">
        <v>0</v>
      </c>
      <c r="R24" s="48" t="n">
        <f aca="false">Q24/$Q$38</f>
        <v>0</v>
      </c>
      <c r="S24" s="47" t="n">
        <v>0</v>
      </c>
      <c r="T24" s="48" t="n">
        <f aca="false">S24/$S$38</f>
        <v>0</v>
      </c>
      <c r="U24" s="47" t="n">
        <v>0</v>
      </c>
      <c r="V24" s="48" t="n">
        <f aca="false">U24/$U$38</f>
        <v>0</v>
      </c>
      <c r="W24" s="47" t="n">
        <v>0</v>
      </c>
      <c r="X24" s="48" t="n">
        <f aca="false">W24/$W$38</f>
        <v>0</v>
      </c>
      <c r="Y24" s="47" t="n">
        <f aca="false">899.8+89.98</f>
        <v>989.78</v>
      </c>
      <c r="Z24" s="48" t="n">
        <f aca="false">Y24/$Y$38</f>
        <v>0.0135371993595919</v>
      </c>
      <c r="AA24" s="47" t="n">
        <v>0</v>
      </c>
      <c r="AB24" s="48" t="n">
        <f aca="false">AA24/$AA$38</f>
        <v>0</v>
      </c>
      <c r="AC24" s="47" t="n">
        <v>0</v>
      </c>
      <c r="AD24" s="48" t="n">
        <f aca="false">AC24/$AC$38</f>
        <v>0</v>
      </c>
      <c r="AE24" s="49"/>
      <c r="AF24" s="48" t="n">
        <f aca="false">AE24/$AE$38</f>
        <v>0</v>
      </c>
      <c r="AG24" s="49" t="n">
        <v>0</v>
      </c>
      <c r="AH24" s="48" t="n">
        <f aca="false">AG24/$AG$38</f>
        <v>0</v>
      </c>
      <c r="AI24" s="49"/>
      <c r="AJ24" s="50" t="n">
        <f aca="false">AI24/$AI$38</f>
        <v>0</v>
      </c>
      <c r="AK24" s="49"/>
      <c r="AL24" s="51" t="e">
        <f aca="false">AK24/$AK$38</f>
        <v>#DIV/0!</v>
      </c>
      <c r="AM24" s="49"/>
      <c r="AN24" s="49"/>
      <c r="AO24" s="49"/>
      <c r="AP24" s="49"/>
      <c r="AQ24" s="49"/>
      <c r="AR24" s="49"/>
      <c r="AS24" s="49"/>
      <c r="AT24" s="49"/>
      <c r="AU24" s="49"/>
      <c r="AV24" s="49"/>
    </row>
    <row r="25" customFormat="false" ht="12.75" hidden="false" customHeight="false" outlineLevel="0" collapsed="false">
      <c r="A25" s="45" t="s">
        <v>48</v>
      </c>
      <c r="B25" s="46"/>
      <c r="C25" s="47" t="n">
        <v>0</v>
      </c>
      <c r="D25" s="48" t="n">
        <f aca="false">C25/$C$38</f>
        <v>0</v>
      </c>
      <c r="E25" s="47" t="n">
        <v>0</v>
      </c>
      <c r="F25" s="48" t="n">
        <f aca="false">E25/$E$38</f>
        <v>0</v>
      </c>
      <c r="G25" s="47" t="n">
        <v>0</v>
      </c>
      <c r="H25" s="48" t="n">
        <f aca="false">G25/$G$38</f>
        <v>0</v>
      </c>
      <c r="I25" s="47" t="n">
        <v>2840.7</v>
      </c>
      <c r="J25" s="48" t="n">
        <f aca="false">I25/$I$38</f>
        <v>0.0182457070305571</v>
      </c>
      <c r="K25" s="47" t="n">
        <v>2386.7</v>
      </c>
      <c r="L25" s="48" t="n">
        <f aca="false">K25/$K$38</f>
        <v>0.0162247123544832</v>
      </c>
      <c r="M25" s="47" t="n">
        <v>2824.8</v>
      </c>
      <c r="N25" s="48" t="n">
        <f aca="false">M25/$M$38</f>
        <v>0.0118887435820229</v>
      </c>
      <c r="O25" s="47" t="n">
        <f aca="false">SUM(C25:M25)</f>
        <v>8052.23447041939</v>
      </c>
      <c r="P25" s="48" t="n">
        <f aca="false">O25/$O$38</f>
        <v>0.00852780341763522</v>
      </c>
      <c r="Q25" s="47" t="n">
        <v>0</v>
      </c>
      <c r="R25" s="48" t="n">
        <f aca="false">Q25/$Q$38</f>
        <v>0</v>
      </c>
      <c r="S25" s="47" t="n">
        <v>0</v>
      </c>
      <c r="T25" s="48" t="n">
        <f aca="false">S25/$S$38</f>
        <v>0</v>
      </c>
      <c r="U25" s="47" t="n">
        <v>200</v>
      </c>
      <c r="V25" s="48" t="n">
        <f aca="false">U25/$U$38</f>
        <v>0.00172802598951088</v>
      </c>
      <c r="W25" s="47" t="n">
        <v>0</v>
      </c>
      <c r="X25" s="48" t="n">
        <f aca="false">W25/$W$38</f>
        <v>0</v>
      </c>
      <c r="Y25" s="47" t="n">
        <f aca="false">1708.52+2290.0715</f>
        <v>3998.5915</v>
      </c>
      <c r="Z25" s="48" t="n">
        <f aca="false">Y25/$Y$38</f>
        <v>0.0546886482784757</v>
      </c>
      <c r="AA25" s="47" t="n">
        <v>200</v>
      </c>
      <c r="AB25" s="48" t="n">
        <f aca="false">AA25/$AA$38</f>
        <v>0.00199620720630802</v>
      </c>
      <c r="AC25" s="47" t="n">
        <v>50</v>
      </c>
      <c r="AD25" s="48" t="n">
        <f aca="false">AC25/$AC$38</f>
        <v>0.00203998368013056</v>
      </c>
      <c r="AE25" s="49"/>
      <c r="AF25" s="48" t="n">
        <f aca="false">AE25/$AE$38</f>
        <v>0</v>
      </c>
      <c r="AG25" s="49" t="n">
        <v>100</v>
      </c>
      <c r="AH25" s="48" t="n">
        <f aca="false">AG25/$AG$38</f>
        <v>0.00102459016393443</v>
      </c>
      <c r="AI25" s="49" t="n">
        <v>3000</v>
      </c>
      <c r="AJ25" s="50" t="n">
        <f aca="false">AI25/$AI$38</f>
        <v>0.0323429212126439</v>
      </c>
      <c r="AK25" s="49"/>
      <c r="AL25" s="51" t="e">
        <f aca="false">AK25/$AK$38</f>
        <v>#DIV/0!</v>
      </c>
      <c r="AM25" s="49"/>
      <c r="AN25" s="49"/>
      <c r="AO25" s="49"/>
      <c r="AP25" s="49"/>
      <c r="AQ25" s="49"/>
      <c r="AR25" s="49"/>
      <c r="AS25" s="49"/>
      <c r="AT25" s="49"/>
      <c r="AU25" s="49"/>
      <c r="AV25" s="49"/>
    </row>
    <row r="26" customFormat="false" ht="12.75" hidden="false" customHeight="false" outlineLevel="0" collapsed="false">
      <c r="A26" s="45" t="s">
        <v>49</v>
      </c>
      <c r="B26" s="46"/>
      <c r="C26" s="47" t="n">
        <v>0</v>
      </c>
      <c r="D26" s="48" t="n">
        <f aca="false">C26/$C$38</f>
        <v>0</v>
      </c>
      <c r="E26" s="47" t="n">
        <v>0</v>
      </c>
      <c r="F26" s="48" t="n">
        <f aca="false">E26/$E$38</f>
        <v>0</v>
      </c>
      <c r="G26" s="47" t="n">
        <v>0</v>
      </c>
      <c r="H26" s="48" t="n">
        <f aca="false">G26/$G$38</f>
        <v>0</v>
      </c>
      <c r="I26" s="47" t="n">
        <v>3066.7</v>
      </c>
      <c r="J26" s="48" t="n">
        <f aca="false">I26/$I$38</f>
        <v>0.0196972963532261</v>
      </c>
      <c r="K26" s="47" t="n">
        <v>3066.7</v>
      </c>
      <c r="L26" s="48" t="n">
        <f aca="false">K26/$K$38</f>
        <v>0.020847331201028</v>
      </c>
      <c r="M26" s="47" t="n">
        <v>3066.7</v>
      </c>
      <c r="N26" s="48" t="n">
        <f aca="false">M26/$M$38</f>
        <v>0.012906828781857</v>
      </c>
      <c r="O26" s="47" t="n">
        <f aca="false">SUM(C26:M26)</f>
        <v>9200.14054462755</v>
      </c>
      <c r="P26" s="48" t="n">
        <f aca="false">O26/$O$38</f>
        <v>0.00974350539187825</v>
      </c>
      <c r="Q26" s="47" t="n">
        <v>0</v>
      </c>
      <c r="R26" s="48" t="n">
        <f aca="false">Q26/$Q$38</f>
        <v>0</v>
      </c>
      <c r="S26" s="47" t="n">
        <v>0</v>
      </c>
      <c r="T26" s="48" t="n">
        <f aca="false">S26/$S$38</f>
        <v>0</v>
      </c>
      <c r="U26" s="47" t="n">
        <v>0</v>
      </c>
      <c r="V26" s="48" t="n">
        <f aca="false">U26/$U$38</f>
        <v>0</v>
      </c>
      <c r="W26" s="47" t="n">
        <v>0</v>
      </c>
      <c r="X26" s="48" t="n">
        <f aca="false">W26/$W$38</f>
        <v>0</v>
      </c>
      <c r="Y26" s="47" t="n">
        <v>0</v>
      </c>
      <c r="Z26" s="48" t="n">
        <f aca="false">Y26/$Y$38</f>
        <v>0</v>
      </c>
      <c r="AA26" s="47" t="n">
        <v>0</v>
      </c>
      <c r="AB26" s="48" t="n">
        <f aca="false">AA26/$AA$38</f>
        <v>0</v>
      </c>
      <c r="AC26" s="47" t="n">
        <v>0</v>
      </c>
      <c r="AD26" s="48" t="n">
        <f aca="false">AC26/$AC$38</f>
        <v>0</v>
      </c>
      <c r="AE26" s="49"/>
      <c r="AF26" s="48" t="n">
        <f aca="false">AE26/$AE$38</f>
        <v>0</v>
      </c>
      <c r="AG26" s="49" t="n">
        <v>0</v>
      </c>
      <c r="AH26" s="48" t="n">
        <f aca="false">AG26/$AG$38</f>
        <v>0</v>
      </c>
      <c r="AI26" s="49"/>
      <c r="AJ26" s="50" t="n">
        <f aca="false">AI26/$AI$38</f>
        <v>0</v>
      </c>
      <c r="AK26" s="49"/>
      <c r="AL26" s="51" t="e">
        <f aca="false">AK26/$AK$38</f>
        <v>#DIV/0!</v>
      </c>
      <c r="AM26" s="49"/>
      <c r="AN26" s="49"/>
      <c r="AO26" s="49"/>
      <c r="AP26" s="49"/>
      <c r="AQ26" s="49"/>
      <c r="AR26" s="49"/>
      <c r="AS26" s="49"/>
      <c r="AT26" s="49"/>
      <c r="AU26" s="49"/>
      <c r="AV26" s="49"/>
    </row>
    <row r="27" customFormat="false" ht="12.75" hidden="false" customHeight="false" outlineLevel="0" collapsed="false">
      <c r="A27" s="45" t="s">
        <v>50</v>
      </c>
      <c r="B27" s="46"/>
      <c r="C27" s="47" t="n">
        <v>0</v>
      </c>
      <c r="D27" s="48" t="n">
        <f aca="false">C27/$C$38</f>
        <v>0</v>
      </c>
      <c r="E27" s="47" t="n">
        <v>0</v>
      </c>
      <c r="F27" s="48" t="n">
        <f aca="false">E27/$E$38</f>
        <v>0</v>
      </c>
      <c r="G27" s="47" t="n">
        <v>0</v>
      </c>
      <c r="H27" s="48" t="n">
        <f aca="false">G27/$G$38</f>
        <v>0</v>
      </c>
      <c r="I27" s="47" t="n">
        <v>9230</v>
      </c>
      <c r="J27" s="48" t="n">
        <f aca="false">I27/$I$38</f>
        <v>0.0592839356116597</v>
      </c>
      <c r="K27" s="47" t="n">
        <v>8720.498</v>
      </c>
      <c r="L27" s="48" t="n">
        <f aca="false">K27/$K$38</f>
        <v>0.0592816741265538</v>
      </c>
      <c r="M27" s="47" t="n">
        <v>3355.857</v>
      </c>
      <c r="N27" s="48" t="n">
        <f aca="false">M27/$M$38</f>
        <v>0.0141238046484482</v>
      </c>
      <c r="O27" s="47" t="n">
        <f aca="false">SUM(C27:M27)</f>
        <v>21306.4735656097</v>
      </c>
      <c r="P27" s="48" t="n">
        <f aca="false">O27/$O$38</f>
        <v>0.0225648444239972</v>
      </c>
      <c r="Q27" s="47" t="n">
        <v>0</v>
      </c>
      <c r="R27" s="48" t="n">
        <f aca="false">Q27/$Q$38</f>
        <v>0</v>
      </c>
      <c r="S27" s="47" t="n">
        <v>0</v>
      </c>
      <c r="T27" s="48" t="n">
        <f aca="false">S27/$S$38</f>
        <v>0</v>
      </c>
      <c r="U27" s="47" t="n">
        <v>0</v>
      </c>
      <c r="V27" s="48" t="n">
        <f aca="false">U27/$U$38</f>
        <v>0</v>
      </c>
      <c r="W27" s="47" t="n">
        <v>0</v>
      </c>
      <c r="X27" s="48" t="n">
        <f aca="false">W27/$W$38</f>
        <v>0</v>
      </c>
      <c r="Y27" s="47" t="n">
        <v>0</v>
      </c>
      <c r="Z27" s="48" t="n">
        <f aca="false">Y27/$Y$38</f>
        <v>0</v>
      </c>
      <c r="AA27" s="47" t="n">
        <v>0</v>
      </c>
      <c r="AB27" s="48" t="n">
        <f aca="false">AA27/$AA$38</f>
        <v>0</v>
      </c>
      <c r="AC27" s="47" t="n">
        <v>0</v>
      </c>
      <c r="AD27" s="48" t="n">
        <f aca="false">AC27/$AC$38</f>
        <v>0</v>
      </c>
      <c r="AE27" s="49"/>
      <c r="AF27" s="48" t="n">
        <f aca="false">AE27/$AE$38</f>
        <v>0</v>
      </c>
      <c r="AG27" s="49" t="n">
        <v>0</v>
      </c>
      <c r="AH27" s="48" t="n">
        <f aca="false">AG27/$AG$38</f>
        <v>0</v>
      </c>
      <c r="AI27" s="49"/>
      <c r="AJ27" s="50" t="n">
        <f aca="false">AI27/$AI$38</f>
        <v>0</v>
      </c>
      <c r="AK27" s="49"/>
      <c r="AL27" s="51" t="e">
        <f aca="false">AK27/$AK$38</f>
        <v>#DIV/0!</v>
      </c>
      <c r="AM27" s="49"/>
      <c r="AN27" s="49"/>
      <c r="AO27" s="49"/>
      <c r="AP27" s="49"/>
      <c r="AQ27" s="49"/>
      <c r="AR27" s="49"/>
      <c r="AS27" s="49"/>
      <c r="AT27" s="49"/>
      <c r="AU27" s="49"/>
      <c r="AV27" s="49"/>
    </row>
    <row r="28" customFormat="false" ht="12.75" hidden="false" customHeight="false" outlineLevel="0" collapsed="false">
      <c r="A28" s="45" t="s">
        <v>51</v>
      </c>
      <c r="B28" s="46"/>
      <c r="C28" s="47" t="n">
        <v>0</v>
      </c>
      <c r="D28" s="48" t="n">
        <f aca="false">C28/$C$38</f>
        <v>0</v>
      </c>
      <c r="E28" s="47" t="n">
        <v>0</v>
      </c>
      <c r="F28" s="48" t="n">
        <f aca="false">E28/$E$38</f>
        <v>0</v>
      </c>
      <c r="G28" s="47" t="n">
        <v>0</v>
      </c>
      <c r="H28" s="48" t="n">
        <f aca="false">G28/$G$38</f>
        <v>0</v>
      </c>
      <c r="I28" s="47" t="n">
        <v>2125.8</v>
      </c>
      <c r="J28" s="48" t="n">
        <f aca="false">I28/$I$38</f>
        <v>0.0136539317793355</v>
      </c>
      <c r="K28" s="47" t="n">
        <v>6886</v>
      </c>
      <c r="L28" s="48" t="n">
        <f aca="false">K28/$K$38</f>
        <v>0.0468108137901585</v>
      </c>
      <c r="M28" s="47" t="n">
        <v>12328.422</v>
      </c>
      <c r="N28" s="48" t="n">
        <f aca="false">M28/$M$38</f>
        <v>0.0518866638094625</v>
      </c>
      <c r="O28" s="47" t="n">
        <f aca="false">SUM(C28:M28)</f>
        <v>21340.2824647456</v>
      </c>
      <c r="P28" s="48" t="n">
        <f aca="false">O28/$O$38</f>
        <v>0.0226006500934243</v>
      </c>
      <c r="Q28" s="47" t="n">
        <v>0</v>
      </c>
      <c r="R28" s="48" t="n">
        <f aca="false">Q28/$Q$38</f>
        <v>0</v>
      </c>
      <c r="S28" s="47" t="n">
        <v>0</v>
      </c>
      <c r="T28" s="48" t="n">
        <f aca="false">S28/$S$38</f>
        <v>0</v>
      </c>
      <c r="U28" s="47" t="n">
        <v>0</v>
      </c>
      <c r="V28" s="48" t="n">
        <f aca="false">U28/$U$38</f>
        <v>0</v>
      </c>
      <c r="W28" s="47" t="n">
        <v>0</v>
      </c>
      <c r="X28" s="48" t="n">
        <f aca="false">W28/$W$38</f>
        <v>0</v>
      </c>
      <c r="Y28" s="47" t="n">
        <v>0</v>
      </c>
      <c r="Z28" s="48" t="n">
        <f aca="false">Y28/$Y$38</f>
        <v>0</v>
      </c>
      <c r="AA28" s="47" t="n">
        <v>0</v>
      </c>
      <c r="AB28" s="48" t="n">
        <f aca="false">AA28/$AA$38</f>
        <v>0</v>
      </c>
      <c r="AC28" s="47" t="n">
        <v>0</v>
      </c>
      <c r="AD28" s="48" t="n">
        <f aca="false">AC28/$AC$38</f>
        <v>0</v>
      </c>
      <c r="AE28" s="49"/>
      <c r="AF28" s="48" t="n">
        <f aca="false">AE28/$AE$38</f>
        <v>0</v>
      </c>
      <c r="AG28" s="49" t="n">
        <v>0</v>
      </c>
      <c r="AH28" s="48" t="n">
        <f aca="false">AG28/$AG$38</f>
        <v>0</v>
      </c>
      <c r="AI28" s="49"/>
      <c r="AJ28" s="50" t="n">
        <f aca="false">AI28/$AI$38</f>
        <v>0</v>
      </c>
      <c r="AK28" s="49"/>
      <c r="AL28" s="51" t="e">
        <f aca="false">AK28/$AK$38</f>
        <v>#DIV/0!</v>
      </c>
      <c r="AM28" s="49"/>
      <c r="AN28" s="49"/>
      <c r="AO28" s="49"/>
      <c r="AP28" s="49"/>
      <c r="AQ28" s="49"/>
      <c r="AR28" s="49"/>
      <c r="AS28" s="49"/>
      <c r="AT28" s="49"/>
      <c r="AU28" s="49"/>
      <c r="AV28" s="49"/>
    </row>
    <row r="29" customFormat="false" ht="12.75" hidden="false" customHeight="false" outlineLevel="0" collapsed="false">
      <c r="A29" s="45" t="s">
        <v>52</v>
      </c>
      <c r="B29" s="46"/>
      <c r="C29" s="47" t="n">
        <v>0</v>
      </c>
      <c r="D29" s="48" t="n">
        <f aca="false">C29/$C$38</f>
        <v>0</v>
      </c>
      <c r="E29" s="47" t="n">
        <v>0</v>
      </c>
      <c r="F29" s="48" t="n">
        <f aca="false">E29/$E$38</f>
        <v>0</v>
      </c>
      <c r="G29" s="47" t="n">
        <v>0</v>
      </c>
      <c r="H29" s="48" t="n">
        <f aca="false">G29/$G$38</f>
        <v>0</v>
      </c>
      <c r="I29" s="47" t="n">
        <v>0</v>
      </c>
      <c r="J29" s="48" t="n">
        <f aca="false">I29/$I$38</f>
        <v>0</v>
      </c>
      <c r="K29" s="47" t="n">
        <v>0</v>
      </c>
      <c r="L29" s="48" t="n">
        <f aca="false">K29/$K$38</f>
        <v>0</v>
      </c>
      <c r="M29" s="47" t="n">
        <v>9479.08</v>
      </c>
      <c r="N29" s="48" t="n">
        <f aca="false">M29/$M$38</f>
        <v>0.0398946302440815</v>
      </c>
      <c r="O29" s="47" t="n">
        <f aca="false">SUM(C29:M29)</f>
        <v>9479.08</v>
      </c>
      <c r="P29" s="48" t="n">
        <f aca="false">O29/$O$38</f>
        <v>0.0100389191493361</v>
      </c>
      <c r="Q29" s="47" t="n">
        <v>0</v>
      </c>
      <c r="R29" s="48" t="n">
        <f aca="false">Q29/$Q$38</f>
        <v>0</v>
      </c>
      <c r="S29" s="47" t="n">
        <v>0</v>
      </c>
      <c r="T29" s="48" t="n">
        <f aca="false">S29/$S$38</f>
        <v>0</v>
      </c>
      <c r="U29" s="47" t="n">
        <v>0</v>
      </c>
      <c r="V29" s="48" t="n">
        <f aca="false">U29/$U$38</f>
        <v>0</v>
      </c>
      <c r="W29" s="47" t="n">
        <v>0</v>
      </c>
      <c r="X29" s="48" t="n">
        <f aca="false">W29/$W$38</f>
        <v>0</v>
      </c>
      <c r="Y29" s="47" t="n">
        <v>0</v>
      </c>
      <c r="Z29" s="48" t="n">
        <f aca="false">Y29/$Y$38</f>
        <v>0</v>
      </c>
      <c r="AA29" s="47" t="n">
        <v>0</v>
      </c>
      <c r="AB29" s="48" t="n">
        <f aca="false">AA29/$AA$38</f>
        <v>0</v>
      </c>
      <c r="AC29" s="47" t="n">
        <v>0</v>
      </c>
      <c r="AD29" s="48" t="n">
        <f aca="false">AC29/$AC$38</f>
        <v>0</v>
      </c>
      <c r="AE29" s="49"/>
      <c r="AF29" s="48" t="n">
        <f aca="false">AE29/$AE$38</f>
        <v>0</v>
      </c>
      <c r="AG29" s="49" t="n">
        <v>0</v>
      </c>
      <c r="AH29" s="48" t="n">
        <f aca="false">AG29/$AG$38</f>
        <v>0</v>
      </c>
      <c r="AI29" s="49"/>
      <c r="AJ29" s="50" t="n">
        <f aca="false">AI29/$AI$38</f>
        <v>0</v>
      </c>
      <c r="AK29" s="49"/>
      <c r="AL29" s="51" t="e">
        <f aca="false">AK29/$AK$38</f>
        <v>#DIV/0!</v>
      </c>
      <c r="AM29" s="49"/>
      <c r="AN29" s="49"/>
      <c r="AO29" s="49"/>
      <c r="AP29" s="49"/>
      <c r="AQ29" s="49"/>
      <c r="AR29" s="49"/>
      <c r="AS29" s="49"/>
      <c r="AT29" s="49"/>
      <c r="AU29" s="49"/>
      <c r="AV29" s="49"/>
    </row>
    <row r="30" customFormat="false" ht="12.75" hidden="false" customHeight="false" outlineLevel="0" collapsed="false">
      <c r="A30" s="45" t="s">
        <v>53</v>
      </c>
      <c r="B30" s="46"/>
      <c r="C30" s="47" t="n">
        <v>0</v>
      </c>
      <c r="D30" s="48" t="n">
        <f aca="false">C30/$C$38</f>
        <v>0</v>
      </c>
      <c r="E30" s="47" t="n">
        <v>0</v>
      </c>
      <c r="F30" s="48" t="n">
        <f aca="false">E30/$E$38</f>
        <v>0</v>
      </c>
      <c r="G30" s="47" t="n">
        <v>0</v>
      </c>
      <c r="H30" s="48" t="n">
        <f aca="false">G30/$G$38</f>
        <v>0</v>
      </c>
      <c r="I30" s="47" t="n">
        <v>0</v>
      </c>
      <c r="J30" s="48" t="n">
        <f aca="false">I30/$I$38</f>
        <v>0</v>
      </c>
      <c r="K30" s="47" t="n">
        <v>0</v>
      </c>
      <c r="L30" s="48" t="n">
        <f aca="false">K30/$K$38</f>
        <v>0</v>
      </c>
      <c r="M30" s="47" t="n">
        <v>0</v>
      </c>
      <c r="N30" s="48" t="n">
        <f aca="false">M30/$M$38</f>
        <v>0</v>
      </c>
      <c r="O30" s="47" t="n">
        <v>0</v>
      </c>
      <c r="P30" s="48" t="n">
        <f aca="false">O30/$O$38</f>
        <v>0</v>
      </c>
      <c r="Q30" s="47" t="n">
        <v>0</v>
      </c>
      <c r="R30" s="48" t="n">
        <f aca="false">Q30/$Q$38</f>
        <v>0</v>
      </c>
      <c r="S30" s="47" t="n">
        <v>400</v>
      </c>
      <c r="T30" s="48" t="n">
        <f aca="false">S30/$S$38</f>
        <v>0.00363276389759239</v>
      </c>
      <c r="U30" s="47" t="n">
        <v>1500</v>
      </c>
      <c r="V30" s="48" t="n">
        <f aca="false">U30/$U$38</f>
        <v>0.0129601949213316</v>
      </c>
      <c r="W30" s="47" t="n">
        <v>5815</v>
      </c>
      <c r="X30" s="48" t="n">
        <f aca="false">W30/$W$38</f>
        <v>0.0595597799924206</v>
      </c>
      <c r="Y30" s="47" t="n">
        <v>0</v>
      </c>
      <c r="Z30" s="48" t="n">
        <f aca="false">Y30/$Y$38</f>
        <v>0</v>
      </c>
      <c r="AA30" s="47" t="n">
        <v>1500</v>
      </c>
      <c r="AB30" s="48" t="n">
        <f aca="false">AA30/$AA$38</f>
        <v>0.0149715540473101</v>
      </c>
      <c r="AC30" s="47" t="n">
        <v>0</v>
      </c>
      <c r="AD30" s="48" t="n">
        <f aca="false">AC30/$AC$38</f>
        <v>0</v>
      </c>
      <c r="AE30" s="49"/>
      <c r="AF30" s="48" t="n">
        <f aca="false">AE30/$AE$38</f>
        <v>0</v>
      </c>
      <c r="AG30" s="49" t="n">
        <v>0</v>
      </c>
      <c r="AH30" s="48" t="n">
        <f aca="false">AG30/$AG$38</f>
        <v>0</v>
      </c>
      <c r="AI30" s="49"/>
      <c r="AJ30" s="50" t="n">
        <f aca="false">AI30/$AI$38</f>
        <v>0</v>
      </c>
      <c r="AK30" s="49"/>
      <c r="AL30" s="51" t="e">
        <f aca="false">AK30/$AK$38</f>
        <v>#DIV/0!</v>
      </c>
      <c r="AM30" s="49"/>
      <c r="AN30" s="49"/>
      <c r="AO30" s="49"/>
      <c r="AP30" s="49"/>
      <c r="AQ30" s="49"/>
      <c r="AR30" s="49"/>
      <c r="AS30" s="49"/>
      <c r="AT30" s="49"/>
      <c r="AU30" s="49"/>
      <c r="AV30" s="49"/>
    </row>
    <row r="31" customFormat="false" ht="12.75" hidden="false" customHeight="false" outlineLevel="0" collapsed="false">
      <c r="A31" s="45" t="s">
        <v>54</v>
      </c>
      <c r="B31" s="46"/>
      <c r="C31" s="47" t="n">
        <v>0</v>
      </c>
      <c r="D31" s="48" t="n">
        <f aca="false">C31/$C$38</f>
        <v>0</v>
      </c>
      <c r="E31" s="47" t="n">
        <v>0</v>
      </c>
      <c r="F31" s="48" t="n">
        <f aca="false">E31/$E$38</f>
        <v>0</v>
      </c>
      <c r="G31" s="47" t="n">
        <v>0</v>
      </c>
      <c r="H31" s="48" t="n">
        <f aca="false">G31/$G$38</f>
        <v>0</v>
      </c>
      <c r="I31" s="47" t="n">
        <v>0</v>
      </c>
      <c r="J31" s="48" t="n">
        <f aca="false">I31/$I$38</f>
        <v>0</v>
      </c>
      <c r="K31" s="47" t="n">
        <v>0</v>
      </c>
      <c r="L31" s="48" t="n">
        <f aca="false">K31/$K$38</f>
        <v>0</v>
      </c>
      <c r="M31" s="47" t="n">
        <v>0</v>
      </c>
      <c r="N31" s="48" t="n">
        <f aca="false">M31/$M$38</f>
        <v>0</v>
      </c>
      <c r="O31" s="47" t="n">
        <v>0</v>
      </c>
      <c r="P31" s="48" t="n">
        <f aca="false">O31/$O$38</f>
        <v>0</v>
      </c>
      <c r="Q31" s="47" t="n">
        <v>0</v>
      </c>
      <c r="R31" s="48" t="n">
        <f aca="false">Q31/$Q$38</f>
        <v>0</v>
      </c>
      <c r="S31" s="47" t="n">
        <v>0</v>
      </c>
      <c r="T31" s="48" t="n">
        <f aca="false">S31/$S$38</f>
        <v>0</v>
      </c>
      <c r="U31" s="47" t="n">
        <v>5000</v>
      </c>
      <c r="V31" s="48" t="n">
        <f aca="false">U31/$U$38</f>
        <v>0.0432006497377721</v>
      </c>
      <c r="W31" s="47" t="n">
        <v>0</v>
      </c>
      <c r="X31" s="48" t="n">
        <f aca="false">W31/$W$38</f>
        <v>0</v>
      </c>
      <c r="Y31" s="47" t="n">
        <v>0</v>
      </c>
      <c r="Z31" s="48" t="n">
        <f aca="false">Y31/$Y$38</f>
        <v>0</v>
      </c>
      <c r="AA31" s="47" t="n">
        <v>8000</v>
      </c>
      <c r="AB31" s="48" t="n">
        <f aca="false">AA31/$AA$38</f>
        <v>0.0798482882523206</v>
      </c>
      <c r="AC31" s="47" t="n">
        <v>0</v>
      </c>
      <c r="AD31" s="48" t="n">
        <f aca="false">AC31/$AC$38</f>
        <v>0</v>
      </c>
      <c r="AE31" s="49"/>
      <c r="AF31" s="48" t="n">
        <f aca="false">AE31/$AE$38</f>
        <v>0</v>
      </c>
      <c r="AG31" s="49" t="n">
        <v>4800</v>
      </c>
      <c r="AH31" s="48" t="n">
        <f aca="false">AG31/$AG$38</f>
        <v>0.0491803278688525</v>
      </c>
      <c r="AI31" s="49" t="n">
        <v>4800</v>
      </c>
      <c r="AJ31" s="50" t="n">
        <f aca="false">AI31/$AI$38</f>
        <v>0.0517486739402303</v>
      </c>
      <c r="AK31" s="49"/>
      <c r="AL31" s="51" t="e">
        <f aca="false">AK31/$AK$38</f>
        <v>#DIV/0!</v>
      </c>
      <c r="AM31" s="49"/>
      <c r="AN31" s="49"/>
      <c r="AO31" s="49"/>
      <c r="AP31" s="49"/>
      <c r="AQ31" s="49"/>
      <c r="AR31" s="49"/>
      <c r="AS31" s="49"/>
      <c r="AT31" s="49"/>
      <c r="AU31" s="49"/>
      <c r="AV31" s="49"/>
    </row>
    <row r="32" customFormat="false" ht="12.75" hidden="false" customHeight="false" outlineLevel="0" collapsed="false">
      <c r="A32" s="45" t="s">
        <v>55</v>
      </c>
      <c r="B32" s="46"/>
      <c r="C32" s="47" t="n">
        <v>0</v>
      </c>
      <c r="D32" s="48" t="n">
        <f aca="false">C32/$C$38</f>
        <v>0</v>
      </c>
      <c r="E32" s="47" t="n">
        <v>0</v>
      </c>
      <c r="F32" s="48" t="n">
        <f aca="false">E32/$E$38</f>
        <v>0</v>
      </c>
      <c r="G32" s="47" t="n">
        <v>0</v>
      </c>
      <c r="H32" s="48" t="n">
        <f aca="false">G32/$G$38</f>
        <v>0</v>
      </c>
      <c r="I32" s="47" t="n">
        <v>0</v>
      </c>
      <c r="J32" s="48" t="n">
        <f aca="false">I32/$I$38</f>
        <v>0</v>
      </c>
      <c r="K32" s="47" t="n">
        <v>0</v>
      </c>
      <c r="L32" s="48" t="n">
        <f aca="false">K32/$K$38</f>
        <v>0</v>
      </c>
      <c r="M32" s="47" t="n">
        <v>0</v>
      </c>
      <c r="N32" s="48" t="n">
        <f aca="false">M32/$M$38</f>
        <v>0</v>
      </c>
      <c r="O32" s="47" t="n">
        <v>0</v>
      </c>
      <c r="P32" s="48" t="n">
        <f aca="false">O32/$O$38</f>
        <v>0</v>
      </c>
      <c r="Q32" s="47" t="n">
        <v>0</v>
      </c>
      <c r="R32" s="48" t="n">
        <f aca="false">Q32/$Q$38</f>
        <v>0</v>
      </c>
      <c r="S32" s="47" t="n">
        <v>0</v>
      </c>
      <c r="T32" s="48" t="n">
        <f aca="false">S32/$S$38</f>
        <v>0</v>
      </c>
      <c r="U32" s="47" t="n">
        <v>0</v>
      </c>
      <c r="V32" s="48" t="n">
        <f aca="false">U32/$U$38</f>
        <v>0</v>
      </c>
      <c r="W32" s="47" t="n">
        <v>0</v>
      </c>
      <c r="X32" s="48" t="n">
        <f aca="false">W32/$W$38</f>
        <v>0</v>
      </c>
      <c r="Y32" s="47" t="n">
        <v>720</v>
      </c>
      <c r="Z32" s="48" t="n">
        <f aca="false">Y32/$Y$38</f>
        <v>0.00984742421437711</v>
      </c>
      <c r="AA32" s="47" t="n">
        <v>0</v>
      </c>
      <c r="AB32" s="48" t="n">
        <f aca="false">AA32/$AA$38</f>
        <v>0</v>
      </c>
      <c r="AC32" s="47" t="n">
        <v>680</v>
      </c>
      <c r="AD32" s="48" t="n">
        <f aca="false">AC32/$AC$38</f>
        <v>0.0277437780497756</v>
      </c>
      <c r="AE32" s="49"/>
      <c r="AF32" s="48" t="n">
        <f aca="false">AE32/$AE$38</f>
        <v>0</v>
      </c>
      <c r="AG32" s="49" t="n">
        <v>0</v>
      </c>
      <c r="AH32" s="48" t="n">
        <f aca="false">AG32/$AG$38</f>
        <v>0</v>
      </c>
      <c r="AI32" s="49"/>
      <c r="AJ32" s="50" t="n">
        <f aca="false">AI32/$AI$38</f>
        <v>0</v>
      </c>
      <c r="AK32" s="49"/>
      <c r="AL32" s="51" t="e">
        <f aca="false">AK32/$AK$38</f>
        <v>#DIV/0!</v>
      </c>
      <c r="AM32" s="49"/>
      <c r="AN32" s="49"/>
      <c r="AO32" s="49"/>
      <c r="AP32" s="49"/>
      <c r="AQ32" s="49"/>
      <c r="AR32" s="49"/>
      <c r="AS32" s="49"/>
      <c r="AT32" s="49"/>
      <c r="AU32" s="49"/>
      <c r="AV32" s="49"/>
    </row>
    <row r="33" customFormat="false" ht="12.75" hidden="false" customHeight="false" outlineLevel="0" collapsed="false">
      <c r="A33" s="45" t="s">
        <v>56</v>
      </c>
      <c r="B33" s="46"/>
      <c r="C33" s="47" t="n">
        <v>0</v>
      </c>
      <c r="D33" s="48" t="n">
        <f aca="false">C33/$C$38</f>
        <v>0</v>
      </c>
      <c r="E33" s="47" t="n">
        <v>0</v>
      </c>
      <c r="F33" s="48" t="n">
        <f aca="false">E33/$E$38</f>
        <v>0</v>
      </c>
      <c r="G33" s="47" t="n">
        <v>0</v>
      </c>
      <c r="H33" s="48" t="n">
        <f aca="false">G33/$G$38</f>
        <v>0</v>
      </c>
      <c r="I33" s="47" t="n">
        <v>0</v>
      </c>
      <c r="J33" s="48" t="n">
        <f aca="false">I33/$I$38</f>
        <v>0</v>
      </c>
      <c r="K33" s="47" t="n">
        <v>0</v>
      </c>
      <c r="L33" s="48" t="n">
        <f aca="false">K33/$K$38</f>
        <v>0</v>
      </c>
      <c r="M33" s="47" t="n">
        <v>0</v>
      </c>
      <c r="N33" s="48" t="n">
        <f aca="false">M33/$M$38</f>
        <v>0</v>
      </c>
      <c r="O33" s="47" t="n">
        <v>0</v>
      </c>
      <c r="P33" s="48" t="n">
        <f aca="false">O33/$O$38</f>
        <v>0</v>
      </c>
      <c r="Q33" s="47" t="n">
        <v>0</v>
      </c>
      <c r="R33" s="48" t="n">
        <f aca="false">Q33/$Q$38</f>
        <v>0</v>
      </c>
      <c r="S33" s="47" t="n">
        <v>0</v>
      </c>
      <c r="T33" s="48" t="n">
        <f aca="false">S33/$S$38</f>
        <v>0</v>
      </c>
      <c r="U33" s="47" t="n">
        <v>0</v>
      </c>
      <c r="V33" s="48" t="n">
        <f aca="false">U33/$U$38</f>
        <v>0</v>
      </c>
      <c r="W33" s="47" t="n">
        <v>0</v>
      </c>
      <c r="X33" s="48" t="n">
        <f aca="false">W33/$W$38</f>
        <v>0</v>
      </c>
      <c r="Y33" s="47" t="n">
        <v>0</v>
      </c>
      <c r="Z33" s="48" t="n">
        <f aca="false">Y33/$Y$38</f>
        <v>0</v>
      </c>
      <c r="AA33" s="47" t="n">
        <v>0</v>
      </c>
      <c r="AB33" s="48" t="n">
        <f aca="false">AA33/$AA$38</f>
        <v>0</v>
      </c>
      <c r="AC33" s="47" t="n">
        <v>0</v>
      </c>
      <c r="AD33" s="48" t="n">
        <f aca="false">AC33/$AC$38</f>
        <v>0</v>
      </c>
      <c r="AE33" s="49"/>
      <c r="AF33" s="48" t="n">
        <f aca="false">AE33/$AE$38</f>
        <v>0</v>
      </c>
      <c r="AG33" s="49" t="n">
        <v>0</v>
      </c>
      <c r="AH33" s="48" t="n">
        <f aca="false">AG33/$AG$38</f>
        <v>0</v>
      </c>
      <c r="AI33" s="49"/>
      <c r="AJ33" s="50" t="n">
        <f aca="false">AI33/$AI$38</f>
        <v>0</v>
      </c>
      <c r="AK33" s="49"/>
      <c r="AL33" s="51" t="e">
        <f aca="false">AK33/$AK$38</f>
        <v>#DIV/0!</v>
      </c>
      <c r="AM33" s="49"/>
      <c r="AN33" s="49"/>
      <c r="AO33" s="49"/>
      <c r="AP33" s="49"/>
      <c r="AQ33" s="49"/>
      <c r="AR33" s="49"/>
      <c r="AS33" s="49"/>
      <c r="AT33" s="49"/>
      <c r="AU33" s="49"/>
      <c r="AV33" s="49"/>
    </row>
    <row r="34" customFormat="false" ht="12.75" hidden="false" customHeight="false" outlineLevel="0" collapsed="false">
      <c r="A34" s="45" t="s">
        <v>57</v>
      </c>
      <c r="B34" s="46"/>
      <c r="C34" s="47" t="n">
        <v>0</v>
      </c>
      <c r="D34" s="48" t="n">
        <f aca="false">C34/$C$38</f>
        <v>0</v>
      </c>
      <c r="E34" s="47" t="n">
        <v>0</v>
      </c>
      <c r="F34" s="48" t="n">
        <f aca="false">E34/$E$38</f>
        <v>0</v>
      </c>
      <c r="G34" s="47" t="n">
        <v>0</v>
      </c>
      <c r="H34" s="48" t="n">
        <f aca="false">G34/$G$38</f>
        <v>0</v>
      </c>
      <c r="I34" s="47" t="n">
        <v>0</v>
      </c>
      <c r="J34" s="48" t="n">
        <f aca="false">I34/$I$38</f>
        <v>0</v>
      </c>
      <c r="K34" s="47" t="n">
        <v>0</v>
      </c>
      <c r="L34" s="48" t="n">
        <f aca="false">K34/$K$38</f>
        <v>0</v>
      </c>
      <c r="M34" s="47" t="n">
        <v>0</v>
      </c>
      <c r="N34" s="48" t="n">
        <f aca="false">M34/$M$38</f>
        <v>0</v>
      </c>
      <c r="O34" s="47" t="n">
        <v>0</v>
      </c>
      <c r="P34" s="48" t="n">
        <f aca="false">O34/$O$38</f>
        <v>0</v>
      </c>
      <c r="Q34" s="47" t="n">
        <v>0</v>
      </c>
      <c r="R34" s="48" t="n">
        <f aca="false">Q34/$Q$38</f>
        <v>0</v>
      </c>
      <c r="S34" s="47" t="n">
        <v>0</v>
      </c>
      <c r="T34" s="48" t="n">
        <f aca="false">S34/$S$38</f>
        <v>0</v>
      </c>
      <c r="U34" s="47" t="n">
        <v>1000</v>
      </c>
      <c r="V34" s="48" t="n">
        <f aca="false">U34/$U$38</f>
        <v>0.00864012994755441</v>
      </c>
      <c r="W34" s="47" t="n">
        <v>1200</v>
      </c>
      <c r="X34" s="48" t="n">
        <f aca="false">W34/$W$38</f>
        <v>0.0122909262237153</v>
      </c>
      <c r="Y34" s="47" t="n">
        <v>960</v>
      </c>
      <c r="Z34" s="48" t="n">
        <f aca="false">Y34/$Y$38</f>
        <v>0.0131298989525028</v>
      </c>
      <c r="AA34" s="47" t="n">
        <v>615</v>
      </c>
      <c r="AB34" s="48" t="n">
        <f aca="false">AA34/$AA$38</f>
        <v>0.00613833715939715</v>
      </c>
      <c r="AC34" s="47" t="n">
        <v>268</v>
      </c>
      <c r="AD34" s="48" t="n">
        <f aca="false">AC34/$AC$38</f>
        <v>0.0109343125254998</v>
      </c>
      <c r="AE34" s="49"/>
      <c r="AF34" s="48" t="n">
        <f aca="false">AE34/$AE$38</f>
        <v>0</v>
      </c>
      <c r="AG34" s="49" t="n">
        <v>615</v>
      </c>
      <c r="AH34" s="48" t="n">
        <f aca="false">AG34/$AG$38</f>
        <v>0.00630122950819672</v>
      </c>
      <c r="AI34" s="49" t="n">
        <v>1500</v>
      </c>
      <c r="AJ34" s="50" t="n">
        <f aca="false">AI34/$AI$38</f>
        <v>0.016171460606322</v>
      </c>
      <c r="AK34" s="49"/>
      <c r="AL34" s="51" t="e">
        <f aca="false">AK34/$AK$38</f>
        <v>#DIV/0!</v>
      </c>
      <c r="AM34" s="49"/>
      <c r="AN34" s="49"/>
      <c r="AO34" s="49"/>
      <c r="AP34" s="49"/>
      <c r="AQ34" s="49"/>
      <c r="AR34" s="49"/>
      <c r="AS34" s="49"/>
      <c r="AT34" s="49"/>
      <c r="AU34" s="49"/>
      <c r="AV34" s="49"/>
    </row>
    <row r="35" customFormat="false" ht="12.75" hidden="false" customHeight="false" outlineLevel="0" collapsed="false">
      <c r="A35" s="45" t="s">
        <v>58</v>
      </c>
      <c r="B35" s="46"/>
      <c r="C35" s="47" t="n">
        <v>0</v>
      </c>
      <c r="D35" s="48" t="n">
        <f aca="false">C35/$C$38</f>
        <v>0</v>
      </c>
      <c r="E35" s="47" t="n">
        <v>0</v>
      </c>
      <c r="F35" s="48" t="n">
        <f aca="false">E35/$E$38</f>
        <v>0</v>
      </c>
      <c r="G35" s="47" t="n">
        <v>0</v>
      </c>
      <c r="H35" s="48" t="n">
        <f aca="false">G35/$G$38</f>
        <v>0</v>
      </c>
      <c r="I35" s="47" t="n">
        <v>0</v>
      </c>
      <c r="J35" s="48" t="n">
        <f aca="false">I35/$I$38</f>
        <v>0</v>
      </c>
      <c r="K35" s="47" t="n">
        <v>0</v>
      </c>
      <c r="L35" s="48" t="n">
        <f aca="false">K35/$K$38</f>
        <v>0</v>
      </c>
      <c r="M35" s="47" t="n">
        <v>0</v>
      </c>
      <c r="N35" s="48" t="n">
        <f aca="false">M35/$M$38</f>
        <v>0</v>
      </c>
      <c r="O35" s="47" t="n">
        <v>0</v>
      </c>
      <c r="P35" s="48" t="n">
        <f aca="false">O35/$O$38</f>
        <v>0</v>
      </c>
      <c r="Q35" s="47" t="n">
        <v>0</v>
      </c>
      <c r="R35" s="48" t="n">
        <f aca="false">Q35/$Q$38</f>
        <v>0</v>
      </c>
      <c r="S35" s="47" t="n">
        <v>1342</v>
      </c>
      <c r="T35" s="48" t="n">
        <f aca="false">S35/$S$38</f>
        <v>0.0121879228764225</v>
      </c>
      <c r="U35" s="47" t="n">
        <v>0</v>
      </c>
      <c r="V35" s="48" t="n">
        <f aca="false">U35/$U$38</f>
        <v>0</v>
      </c>
      <c r="W35" s="47" t="n">
        <v>4061</v>
      </c>
      <c r="X35" s="48" t="n">
        <f aca="false">W35/$W$38</f>
        <v>0.0415945428287567</v>
      </c>
      <c r="Y35" s="47" t="n">
        <v>0</v>
      </c>
      <c r="Z35" s="48" t="n">
        <f aca="false">Y35/$Y$38</f>
        <v>0</v>
      </c>
      <c r="AA35" s="47" t="n">
        <v>0</v>
      </c>
      <c r="AB35" s="48" t="n">
        <f aca="false">AA35/$AA$38</f>
        <v>0</v>
      </c>
      <c r="AC35" s="47" t="n">
        <v>0</v>
      </c>
      <c r="AD35" s="48" t="n">
        <f aca="false">AC35/$AC$38</f>
        <v>0</v>
      </c>
      <c r="AE35" s="49"/>
      <c r="AF35" s="48" t="n">
        <f aca="false">AE35/$AE$38</f>
        <v>0</v>
      </c>
      <c r="AG35" s="49" t="n">
        <v>0</v>
      </c>
      <c r="AH35" s="48" t="n">
        <f aca="false">AG35/$AG$38</f>
        <v>0</v>
      </c>
      <c r="AI35" s="49"/>
      <c r="AJ35" s="50" t="n">
        <f aca="false">AI35/$AI$38</f>
        <v>0</v>
      </c>
      <c r="AK35" s="49"/>
      <c r="AL35" s="51" t="e">
        <f aca="false">AK35/$AK$38</f>
        <v>#DIV/0!</v>
      </c>
      <c r="AM35" s="49"/>
      <c r="AN35" s="49"/>
      <c r="AO35" s="49"/>
      <c r="AP35" s="49"/>
      <c r="AQ35" s="49"/>
      <c r="AR35" s="49"/>
      <c r="AS35" s="49"/>
      <c r="AT35" s="49"/>
      <c r="AU35" s="49"/>
      <c r="AV35" s="49"/>
    </row>
    <row r="36" customFormat="false" ht="12.75" hidden="false" customHeight="false" outlineLevel="0" collapsed="false">
      <c r="A36" s="45" t="s">
        <v>59</v>
      </c>
      <c r="B36" s="46"/>
      <c r="C36" s="47" t="n">
        <v>0</v>
      </c>
      <c r="D36" s="48" t="n">
        <f aca="false">C36/$C$38</f>
        <v>0</v>
      </c>
      <c r="E36" s="47" t="n">
        <v>0</v>
      </c>
      <c r="F36" s="48" t="n">
        <f aca="false">E36/$E$38</f>
        <v>0</v>
      </c>
      <c r="G36" s="47" t="n">
        <v>0</v>
      </c>
      <c r="H36" s="48" t="n">
        <f aca="false">G36/$G$38</f>
        <v>0</v>
      </c>
      <c r="I36" s="47" t="n">
        <v>0</v>
      </c>
      <c r="J36" s="48" t="n">
        <f aca="false">I36/$I$38</f>
        <v>0</v>
      </c>
      <c r="K36" s="47" t="n">
        <v>0</v>
      </c>
      <c r="L36" s="48" t="n">
        <f aca="false">K36/$K$38</f>
        <v>0</v>
      </c>
      <c r="M36" s="47" t="n">
        <v>0</v>
      </c>
      <c r="N36" s="48" t="n">
        <f aca="false">M36/$M$38</f>
        <v>0</v>
      </c>
      <c r="O36" s="47" t="n">
        <v>0</v>
      </c>
      <c r="P36" s="48" t="n">
        <f aca="false">O36/$O$38</f>
        <v>0</v>
      </c>
      <c r="Q36" s="47" t="n">
        <v>0</v>
      </c>
      <c r="R36" s="48" t="n">
        <f aca="false">Q36/$Q$38</f>
        <v>0</v>
      </c>
      <c r="S36" s="47" t="n">
        <v>4909</v>
      </c>
      <c r="T36" s="48" t="n">
        <f aca="false">S36/$S$38</f>
        <v>0.0445830949332026</v>
      </c>
      <c r="U36" s="47" t="n">
        <v>4061</v>
      </c>
      <c r="V36" s="48" t="n">
        <f aca="false">U36/$U$38</f>
        <v>0.0350875677170185</v>
      </c>
      <c r="W36" s="47" t="n">
        <v>0</v>
      </c>
      <c r="X36" s="48" t="n">
        <f aca="false">W36/$W$38</f>
        <v>0</v>
      </c>
      <c r="Y36" s="47" t="n">
        <v>2850</v>
      </c>
      <c r="Z36" s="48" t="n">
        <f aca="false">Y36/$Y$38</f>
        <v>0.0389793875152427</v>
      </c>
      <c r="AA36" s="47" t="n">
        <v>4061</v>
      </c>
      <c r="AB36" s="48" t="n">
        <f aca="false">AA36/$AA$38</f>
        <v>0.0405329873240842</v>
      </c>
      <c r="AC36" s="47" t="n">
        <v>1000</v>
      </c>
      <c r="AD36" s="48" t="n">
        <f aca="false">AC36/$AC$38</f>
        <v>0.0407996736026112</v>
      </c>
      <c r="AE36" s="49"/>
      <c r="AF36" s="48" t="n">
        <f aca="false">AE36/$AE$38</f>
        <v>0</v>
      </c>
      <c r="AG36" s="49" t="n">
        <v>4061</v>
      </c>
      <c r="AH36" s="48" t="n">
        <f aca="false">AG36/$AG$38</f>
        <v>0.0416086065573771</v>
      </c>
      <c r="AI36" s="49"/>
      <c r="AJ36" s="50" t="n">
        <f aca="false">AI36/$AI$38</f>
        <v>0</v>
      </c>
      <c r="AK36" s="49"/>
      <c r="AL36" s="51" t="e">
        <f aca="false">AK36/$AK$38</f>
        <v>#DIV/0!</v>
      </c>
      <c r="AM36" s="49"/>
      <c r="AN36" s="49"/>
      <c r="AO36" s="49"/>
      <c r="AP36" s="49"/>
      <c r="AQ36" s="49"/>
      <c r="AR36" s="49"/>
      <c r="AS36" s="49"/>
      <c r="AT36" s="49"/>
      <c r="AU36" s="49"/>
      <c r="AV36" s="49"/>
    </row>
    <row r="37" customFormat="false" ht="12.75" hidden="false" customHeight="false" outlineLevel="0" collapsed="false">
      <c r="A37" s="52" t="s">
        <v>60</v>
      </c>
      <c r="B37" s="53"/>
      <c r="C37" s="54" t="n">
        <v>0</v>
      </c>
      <c r="D37" s="55" t="n">
        <f aca="false">C37/$C$38</f>
        <v>0</v>
      </c>
      <c r="E37" s="54" t="n">
        <v>0</v>
      </c>
      <c r="F37" s="55" t="n">
        <f aca="false">E37/$E$38</f>
        <v>0</v>
      </c>
      <c r="G37" s="54" t="n">
        <v>0</v>
      </c>
      <c r="H37" s="55" t="n">
        <f aca="false">G37/$G$38</f>
        <v>0</v>
      </c>
      <c r="I37" s="54" t="n">
        <v>700</v>
      </c>
      <c r="J37" s="55" t="n">
        <f aca="false">I37/$I$38</f>
        <v>0.00449607312331114</v>
      </c>
      <c r="K37" s="54" t="n">
        <v>1500</v>
      </c>
      <c r="L37" s="55" t="n">
        <f aca="false">K37/$K$38</f>
        <v>0.0101969533379666</v>
      </c>
      <c r="M37" s="54" t="n">
        <v>0</v>
      </c>
      <c r="N37" s="55" t="n">
        <f aca="false">M37/$M$38</f>
        <v>0</v>
      </c>
      <c r="O37" s="54" t="n">
        <f aca="false">SUM(C37:M37)</f>
        <v>2200.01469302646</v>
      </c>
      <c r="P37" s="55" t="n">
        <f aca="false">O37/$O$38</f>
        <v>0.00232994864803802</v>
      </c>
      <c r="Q37" s="54" t="n">
        <v>0</v>
      </c>
      <c r="R37" s="55" t="n">
        <f aca="false">Q37/$Q$38</f>
        <v>0</v>
      </c>
      <c r="S37" s="54" t="n">
        <v>0</v>
      </c>
      <c r="T37" s="55" t="n">
        <f aca="false">S37/$S$38</f>
        <v>0</v>
      </c>
      <c r="U37" s="54" t="n">
        <v>0</v>
      </c>
      <c r="V37" s="48" t="n">
        <f aca="false">U37/$U$38</f>
        <v>0</v>
      </c>
      <c r="W37" s="54" t="n">
        <v>0</v>
      </c>
      <c r="X37" s="55" t="n">
        <f aca="false">W37/$W$38</f>
        <v>0</v>
      </c>
      <c r="Y37" s="54" t="n">
        <v>0</v>
      </c>
      <c r="Z37" s="55" t="n">
        <f aca="false">Y37/$Y$38</f>
        <v>0</v>
      </c>
      <c r="AA37" s="56" t="n">
        <v>0</v>
      </c>
      <c r="AB37" s="48" t="n">
        <f aca="false">AA37/$AA$38</f>
        <v>0</v>
      </c>
      <c r="AC37" s="54" t="n">
        <v>0</v>
      </c>
      <c r="AD37" s="48" t="n">
        <f aca="false">AC37/$AC$38</f>
        <v>0</v>
      </c>
      <c r="AE37" s="57"/>
      <c r="AF37" s="48" t="n">
        <f aca="false">AE37/$AE$38</f>
        <v>0</v>
      </c>
      <c r="AG37" s="57" t="n">
        <v>0</v>
      </c>
      <c r="AH37" s="48" t="n">
        <f aca="false">AG37/$AG$38</f>
        <v>0</v>
      </c>
      <c r="AI37" s="57"/>
      <c r="AJ37" s="50" t="n">
        <f aca="false">AI37/$AI$38</f>
        <v>0</v>
      </c>
      <c r="AK37" s="57"/>
      <c r="AL37" s="51" t="e">
        <f aca="false">AK37/$AK$38</f>
        <v>#DIV/0!</v>
      </c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8"/>
      <c r="DB37" s="58"/>
      <c r="DC37" s="58"/>
      <c r="DD37" s="58"/>
      <c r="DE37" s="58"/>
      <c r="DF37" s="58"/>
      <c r="DG37" s="58"/>
      <c r="DH37" s="58"/>
      <c r="DI37" s="58"/>
      <c r="DJ37" s="58"/>
      <c r="DK37" s="58"/>
      <c r="DL37" s="58"/>
      <c r="DM37" s="58"/>
      <c r="DN37" s="58"/>
      <c r="DO37" s="58"/>
      <c r="DP37" s="58"/>
      <c r="DQ37" s="58"/>
      <c r="DR37" s="58"/>
      <c r="DS37" s="58"/>
      <c r="DT37" s="58"/>
      <c r="DU37" s="58"/>
      <c r="DV37" s="58"/>
      <c r="DW37" s="58"/>
      <c r="DX37" s="58"/>
      <c r="DY37" s="58"/>
      <c r="DZ37" s="58"/>
      <c r="EA37" s="58"/>
      <c r="EB37" s="58"/>
      <c r="EC37" s="58"/>
      <c r="ED37" s="58"/>
      <c r="EE37" s="58"/>
      <c r="EF37" s="58"/>
      <c r="EG37" s="58"/>
      <c r="EH37" s="58"/>
      <c r="EI37" s="58"/>
      <c r="EJ37" s="58"/>
      <c r="EK37" s="58"/>
      <c r="EL37" s="58"/>
      <c r="EM37" s="58"/>
      <c r="EN37" s="58"/>
      <c r="EO37" s="58"/>
      <c r="EP37" s="58"/>
      <c r="EQ37" s="58"/>
      <c r="ER37" s="58"/>
      <c r="ES37" s="58"/>
      <c r="ET37" s="58"/>
      <c r="EU37" s="58"/>
      <c r="EV37" s="58"/>
      <c r="EW37" s="58"/>
      <c r="EX37" s="58"/>
      <c r="EY37" s="58"/>
      <c r="EZ37" s="58"/>
      <c r="FA37" s="58"/>
      <c r="FB37" s="58"/>
      <c r="FC37" s="58"/>
      <c r="FD37" s="58"/>
      <c r="FE37" s="58"/>
      <c r="FF37" s="58"/>
      <c r="FG37" s="58"/>
      <c r="FH37" s="58"/>
      <c r="FI37" s="58"/>
      <c r="FJ37" s="58"/>
      <c r="FK37" s="58"/>
      <c r="FL37" s="58"/>
      <c r="FM37" s="58"/>
      <c r="FN37" s="58"/>
      <c r="FO37" s="58"/>
      <c r="FP37" s="58"/>
      <c r="FQ37" s="58"/>
      <c r="FR37" s="58"/>
      <c r="FS37" s="58"/>
      <c r="FT37" s="58"/>
      <c r="FU37" s="58"/>
      <c r="FV37" s="58"/>
      <c r="FW37" s="58"/>
      <c r="FX37" s="58"/>
      <c r="FY37" s="58"/>
      <c r="FZ37" s="58"/>
      <c r="GA37" s="58"/>
      <c r="GB37" s="58"/>
      <c r="GC37" s="58"/>
      <c r="GD37" s="58"/>
      <c r="GE37" s="58"/>
      <c r="GF37" s="58"/>
      <c r="GG37" s="58"/>
      <c r="GH37" s="58"/>
      <c r="GI37" s="58"/>
      <c r="GJ37" s="58"/>
      <c r="GK37" s="58"/>
      <c r="GL37" s="58"/>
      <c r="GM37" s="58"/>
      <c r="GN37" s="58"/>
      <c r="GO37" s="58"/>
      <c r="GP37" s="58"/>
      <c r="GQ37" s="58"/>
      <c r="GR37" s="58"/>
      <c r="GS37" s="58"/>
      <c r="GT37" s="58"/>
      <c r="GU37" s="58"/>
      <c r="GV37" s="58"/>
      <c r="GW37" s="58"/>
      <c r="GX37" s="58"/>
      <c r="GY37" s="58"/>
      <c r="GZ37" s="58"/>
      <c r="HA37" s="58"/>
      <c r="HB37" s="58"/>
      <c r="HC37" s="58"/>
      <c r="HD37" s="58"/>
      <c r="HE37" s="58"/>
      <c r="HF37" s="58"/>
      <c r="HG37" s="58"/>
      <c r="HH37" s="58"/>
      <c r="HI37" s="58"/>
      <c r="HJ37" s="58"/>
      <c r="HK37" s="58"/>
      <c r="HL37" s="58"/>
      <c r="HM37" s="58"/>
      <c r="HN37" s="58"/>
      <c r="HO37" s="58"/>
      <c r="HP37" s="58"/>
      <c r="HQ37" s="58"/>
      <c r="HR37" s="58"/>
      <c r="HS37" s="58"/>
      <c r="HT37" s="58"/>
      <c r="HU37" s="58"/>
      <c r="HV37" s="58"/>
      <c r="HW37" s="58"/>
      <c r="HX37" s="58"/>
      <c r="HY37" s="58"/>
      <c r="HZ37" s="58"/>
      <c r="IA37" s="58"/>
      <c r="IB37" s="58"/>
      <c r="IC37" s="58"/>
      <c r="ID37" s="58"/>
      <c r="IE37" s="58"/>
      <c r="IF37" s="58"/>
      <c r="IG37" s="58"/>
      <c r="IH37" s="58"/>
      <c r="II37" s="58"/>
      <c r="IJ37" s="58"/>
      <c r="IK37" s="58"/>
      <c r="IL37" s="58"/>
      <c r="IM37" s="58"/>
      <c r="IN37" s="58"/>
      <c r="IO37" s="58"/>
      <c r="IP37" s="58"/>
      <c r="IQ37" s="58"/>
      <c r="IR37" s="58"/>
      <c r="IS37" s="58"/>
      <c r="IT37" s="58"/>
      <c r="IU37" s="58"/>
      <c r="IV37" s="58"/>
      <c r="IW37" s="58"/>
    </row>
    <row r="38" customFormat="false" ht="12.75" hidden="false" customHeight="false" outlineLevel="0" collapsed="false">
      <c r="A38" s="59" t="s">
        <v>61</v>
      </c>
      <c r="B38" s="36"/>
      <c r="C38" s="33" t="n">
        <f aca="false">SUM(C16:C37)</f>
        <v>118187.305</v>
      </c>
      <c r="D38" s="60" t="n">
        <f aca="false">C38/$C$38</f>
        <v>1</v>
      </c>
      <c r="E38" s="33" t="n">
        <f aca="false">SUM(E16:E37)</f>
        <v>146690.496</v>
      </c>
      <c r="F38" s="60" t="n">
        <f aca="false">SUM(F16:F37)</f>
        <v>1</v>
      </c>
      <c r="G38" s="33" t="n">
        <f aca="false">SUM(G16:G37)</f>
        <v>138953.24</v>
      </c>
      <c r="H38" s="60" t="n">
        <f aca="false">SUM(H16:H37)</f>
        <v>1</v>
      </c>
      <c r="I38" s="33" t="n">
        <f aca="false">SUM(I16:I37)</f>
        <v>155691.418</v>
      </c>
      <c r="J38" s="60" t="n">
        <f aca="false">SUM(J16:J37)</f>
        <v>1</v>
      </c>
      <c r="K38" s="33" t="n">
        <f aca="false">SUM(K16:K37)</f>
        <v>147102.762</v>
      </c>
      <c r="L38" s="60" t="n">
        <f aca="false">SUM(L16:L37)</f>
        <v>1</v>
      </c>
      <c r="M38" s="33" t="n">
        <f aca="false">SUM(M16:M37)</f>
        <v>237602.904</v>
      </c>
      <c r="N38" s="60" t="n">
        <f aca="false">SUM(N16:N37)</f>
        <v>1</v>
      </c>
      <c r="O38" s="33" t="n">
        <f aca="false">SUM(O16:O37)</f>
        <v>944233.125</v>
      </c>
      <c r="P38" s="60" t="n">
        <f aca="false">SUM(P16:P37)</f>
        <v>1</v>
      </c>
      <c r="Q38" s="33" t="n">
        <v>508800</v>
      </c>
      <c r="R38" s="60" t="n">
        <f aca="false">Q38/$Q$38</f>
        <v>1</v>
      </c>
      <c r="S38" s="33" t="n">
        <f aca="false">SUM(S16:S37)</f>
        <v>110109</v>
      </c>
      <c r="T38" s="60" t="n">
        <f aca="false">SUM(T16:T37)</f>
        <v>1</v>
      </c>
      <c r="U38" s="33" t="n">
        <f aca="false">SUM(U16:U37)</f>
        <v>115739</v>
      </c>
      <c r="V38" s="60" t="n">
        <f aca="false">SUM(V16:V37)</f>
        <v>1</v>
      </c>
      <c r="W38" s="33" t="n">
        <f aca="false">SUM(W16:W37)</f>
        <v>97633</v>
      </c>
      <c r="X38" s="60" t="n">
        <f aca="false">SUM(X16:X37)</f>
        <v>1</v>
      </c>
      <c r="Y38" s="33" t="n">
        <f aca="false">SUM(Y16:Y37)</f>
        <v>73115.5665</v>
      </c>
      <c r="Z38" s="60" t="n">
        <f aca="false">SUM(Z16:Z37)</f>
        <v>1</v>
      </c>
      <c r="AA38" s="33" t="n">
        <f aca="false">SUM(AA16:AA37)</f>
        <v>100190</v>
      </c>
      <c r="AB38" s="33"/>
      <c r="AC38" s="33" t="n">
        <f aca="false">SUM(AC16:AC37)</f>
        <v>24510</v>
      </c>
      <c r="AD38" s="37"/>
      <c r="AE38" s="33" t="n">
        <f aca="false">SUM(AE16:AE37)</f>
        <v>85608</v>
      </c>
      <c r="AF38" s="37"/>
      <c r="AG38" s="33" t="n">
        <f aca="false">SUM(AG16:AG37)</f>
        <v>97600</v>
      </c>
      <c r="AH38" s="37"/>
      <c r="AI38" s="33" t="n">
        <f aca="false">SUM(AI16:AI37)</f>
        <v>92756</v>
      </c>
      <c r="AJ38" s="37"/>
      <c r="AK38" s="33" t="n">
        <f aca="false">SUM(AK16:AK37)</f>
        <v>0</v>
      </c>
      <c r="AL38" s="61"/>
      <c r="AM38" s="49"/>
      <c r="AN38" s="49"/>
      <c r="AO38" s="49"/>
      <c r="AP38" s="49"/>
      <c r="AQ38" s="49"/>
      <c r="AR38" s="49"/>
      <c r="AS38" s="49"/>
      <c r="AT38" s="49"/>
      <c r="AU38" s="49"/>
      <c r="AV38" s="49"/>
    </row>
    <row r="39" customFormat="false" ht="12.75" hidden="false" customHeight="false" outlineLevel="0" collapsed="false">
      <c r="A39" s="62"/>
      <c r="B39" s="22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63"/>
      <c r="V39" s="47"/>
      <c r="W39" s="47"/>
      <c r="X39" s="47"/>
      <c r="Y39" s="64"/>
      <c r="Z39" s="47"/>
      <c r="AA39" s="47"/>
      <c r="AB39" s="47"/>
      <c r="AC39" s="47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</row>
    <row r="40" customFormat="false" ht="12.75" hidden="false" customHeight="false" outlineLevel="0" collapsed="false">
      <c r="A40" s="65" t="s">
        <v>62</v>
      </c>
      <c r="B40" s="66"/>
      <c r="C40" s="67"/>
      <c r="D40" s="68" t="s">
        <v>63</v>
      </c>
      <c r="E40" s="67"/>
      <c r="F40" s="68" t="s">
        <v>63</v>
      </c>
      <c r="G40" s="67"/>
      <c r="H40" s="68" t="s">
        <v>63</v>
      </c>
      <c r="I40" s="67"/>
      <c r="J40" s="68" t="s">
        <v>63</v>
      </c>
      <c r="K40" s="67"/>
      <c r="L40" s="68" t="s">
        <v>63</v>
      </c>
      <c r="M40" s="67"/>
      <c r="N40" s="68" t="s">
        <v>63</v>
      </c>
      <c r="O40" s="67"/>
      <c r="P40" s="68" t="s">
        <v>63</v>
      </c>
      <c r="Q40" s="67"/>
      <c r="R40" s="68" t="s">
        <v>63</v>
      </c>
      <c r="S40" s="67"/>
      <c r="T40" s="68" t="s">
        <v>63</v>
      </c>
      <c r="U40" s="69"/>
      <c r="V40" s="68" t="s">
        <v>63</v>
      </c>
      <c r="W40" s="67"/>
      <c r="X40" s="68" t="s">
        <v>63</v>
      </c>
      <c r="Y40" s="67"/>
      <c r="Z40" s="68" t="s">
        <v>63</v>
      </c>
      <c r="AA40" s="67"/>
      <c r="AB40" s="68" t="s">
        <v>63</v>
      </c>
      <c r="AC40" s="67"/>
      <c r="AD40" s="68" t="s">
        <v>63</v>
      </c>
      <c r="AE40" s="70"/>
      <c r="AF40" s="68" t="s">
        <v>63</v>
      </c>
      <c r="AG40" s="70"/>
      <c r="AH40" s="68" t="s">
        <v>63</v>
      </c>
      <c r="AI40" s="70"/>
      <c r="AJ40" s="68" t="s">
        <v>63</v>
      </c>
      <c r="AK40" s="70"/>
      <c r="AL40" s="71" t="s">
        <v>63</v>
      </c>
      <c r="AM40" s="49"/>
      <c r="AN40" s="49"/>
      <c r="AO40" s="49"/>
      <c r="AP40" s="49"/>
      <c r="AQ40" s="49"/>
      <c r="AR40" s="49"/>
      <c r="AS40" s="49"/>
      <c r="AT40" s="49"/>
      <c r="AU40" s="49"/>
      <c r="AV40" s="49"/>
    </row>
    <row r="41" customFormat="false" ht="12.75" hidden="false" customHeight="false" outlineLevel="0" collapsed="false">
      <c r="A41" s="45" t="s">
        <v>64</v>
      </c>
      <c r="B41" s="46"/>
      <c r="C41" s="47" t="n">
        <v>734.722</v>
      </c>
      <c r="D41" s="48" t="n">
        <f aca="false">C41/$C$56</f>
        <v>0.0826019637699995</v>
      </c>
      <c r="E41" s="47" t="n">
        <v>785.954</v>
      </c>
      <c r="F41" s="48" t="n">
        <f aca="false">E41/$E$56</f>
        <v>0.11436591230706</v>
      </c>
      <c r="G41" s="47" t="n">
        <v>1199.679</v>
      </c>
      <c r="H41" s="48" t="n">
        <f aca="false">G41/$G$56</f>
        <v>0.142668311596757</v>
      </c>
      <c r="I41" s="47" t="n">
        <v>0</v>
      </c>
      <c r="J41" s="48" t="n">
        <f aca="false">I41/$I$56</f>
        <v>0</v>
      </c>
      <c r="K41" s="47" t="n">
        <v>0</v>
      </c>
      <c r="L41" s="48" t="n">
        <f aca="false">K41/$K$56</f>
        <v>0</v>
      </c>
      <c r="M41" s="47" t="n">
        <v>0</v>
      </c>
      <c r="N41" s="48" t="n">
        <f aca="false">M41/$M$56</f>
        <v>0</v>
      </c>
      <c r="O41" s="47" t="n">
        <f aca="false">SUM(C41:M41)</f>
        <v>2720.69463618767</v>
      </c>
      <c r="P41" s="48" t="n">
        <f aca="false">O41/$O$56</f>
        <v>0.0366605025309254</v>
      </c>
      <c r="Q41" s="47" t="n">
        <v>0</v>
      </c>
      <c r="R41" s="48" t="n">
        <f aca="false">Q41/$Q$56</f>
        <v>0</v>
      </c>
      <c r="S41" s="47" t="n">
        <v>0</v>
      </c>
      <c r="T41" s="48" t="n">
        <f aca="false">S41/$S$56</f>
        <v>0</v>
      </c>
      <c r="U41" s="47" t="n">
        <v>225</v>
      </c>
      <c r="V41" s="48" t="n">
        <f aca="false">U41/$U$56</f>
        <v>0.0351123595505618</v>
      </c>
      <c r="W41" s="47" t="n">
        <v>0</v>
      </c>
      <c r="X41" s="48" t="n">
        <f aca="false">W41/W56</f>
        <v>0</v>
      </c>
      <c r="Y41" s="47" t="n">
        <v>0</v>
      </c>
      <c r="Z41" s="48" t="e">
        <f aca="false">Y41/$Y$56</f>
        <v>#DIV/0!</v>
      </c>
      <c r="AA41" s="47"/>
      <c r="AB41" s="48" t="e">
        <f aca="false">AA41/$AA$56</f>
        <v>#DIV/0!</v>
      </c>
      <c r="AC41" s="47" t="n">
        <v>0</v>
      </c>
      <c r="AD41" s="48" t="n">
        <f aca="false">AC41/AC56</f>
        <v>0</v>
      </c>
      <c r="AE41" s="49"/>
      <c r="AF41" s="48" t="e">
        <f aca="false">AE41/AE56</f>
        <v>#DIV/0!</v>
      </c>
      <c r="AG41" s="49"/>
      <c r="AH41" s="48" t="e">
        <f aca="false">AG41/AG56</f>
        <v>#DIV/0!</v>
      </c>
      <c r="AI41" s="49"/>
      <c r="AJ41" s="48" t="e">
        <f aca="false">AI41/$AI$56</f>
        <v>#DIV/0!</v>
      </c>
      <c r="AK41" s="49"/>
      <c r="AL41" s="51" t="e">
        <f aca="false">AK41/$AK$56</f>
        <v>#DIV/0!</v>
      </c>
      <c r="AM41" s="49"/>
      <c r="AN41" s="49"/>
      <c r="AO41" s="49"/>
      <c r="AP41" s="49"/>
      <c r="AQ41" s="49"/>
      <c r="AR41" s="49"/>
      <c r="AS41" s="49"/>
      <c r="AT41" s="49"/>
      <c r="AU41" s="49"/>
      <c r="AV41" s="49"/>
    </row>
    <row r="42" customFormat="false" ht="12.75" hidden="false" customHeight="false" outlineLevel="0" collapsed="false">
      <c r="A42" s="45" t="s">
        <v>65</v>
      </c>
      <c r="B42" s="46"/>
      <c r="C42" s="47" t="n">
        <v>698.29</v>
      </c>
      <c r="D42" s="48" t="n">
        <f aca="false">C42/$C$56</f>
        <v>0.0785060543728825</v>
      </c>
      <c r="E42" s="47" t="n">
        <v>568.579</v>
      </c>
      <c r="F42" s="48" t="n">
        <f aca="false">E42/$E$56</f>
        <v>0.0827351932220407</v>
      </c>
      <c r="G42" s="47" t="n">
        <v>786.609</v>
      </c>
      <c r="H42" s="48" t="n">
        <f aca="false">G42/$G$56</f>
        <v>0.0935451715974136</v>
      </c>
      <c r="I42" s="47" t="n">
        <v>908.786</v>
      </c>
      <c r="J42" s="48" t="n">
        <f aca="false">I42/$I$56</f>
        <v>0.0508240922435693</v>
      </c>
      <c r="K42" s="47" t="n">
        <v>908.786</v>
      </c>
      <c r="L42" s="48" t="n">
        <f aca="false">K42/$K$56</f>
        <v>0.0651623828862361</v>
      </c>
      <c r="M42" s="47" t="n">
        <v>908.786</v>
      </c>
      <c r="N42" s="48" t="n">
        <f aca="false">M42/$M$56</f>
        <v>0.0499199170683813</v>
      </c>
      <c r="O42" s="47" t="n">
        <f aca="false">SUM(C42:M42)</f>
        <v>4780.20677289432</v>
      </c>
      <c r="P42" s="48" t="n">
        <f aca="false">O42/$O$56</f>
        <v>0.0644117793173577</v>
      </c>
      <c r="Q42" s="47" t="n">
        <v>0</v>
      </c>
      <c r="R42" s="48" t="n">
        <f aca="false">Q42/$Q$56</f>
        <v>0</v>
      </c>
      <c r="S42" s="47" t="n">
        <v>2200</v>
      </c>
      <c r="T42" s="48" t="n">
        <f aca="false">S42/$S$56</f>
        <v>0.39747064137308</v>
      </c>
      <c r="U42" s="47" t="n">
        <v>0</v>
      </c>
      <c r="V42" s="48" t="n">
        <f aca="false">U42/$U$56</f>
        <v>0</v>
      </c>
      <c r="W42" s="47" t="n">
        <v>2174.325</v>
      </c>
      <c r="X42" s="48" t="n">
        <f aca="false">W42/$W$56</f>
        <v>0.45276506692071</v>
      </c>
      <c r="Y42" s="47" t="n">
        <v>0</v>
      </c>
      <c r="Z42" s="48" t="e">
        <f aca="false">Y42/$Y$56</f>
        <v>#DIV/0!</v>
      </c>
      <c r="AA42" s="47"/>
      <c r="AB42" s="48" t="e">
        <f aca="false">AA42/$AA$56</f>
        <v>#DIV/0!</v>
      </c>
      <c r="AC42" s="47" t="n">
        <v>0</v>
      </c>
      <c r="AD42" s="48" t="n">
        <f aca="false">AC42/$AC$56</f>
        <v>0</v>
      </c>
      <c r="AE42" s="49"/>
      <c r="AF42" s="48" t="e">
        <f aca="false">AE42/$AE$56</f>
        <v>#DIV/0!</v>
      </c>
      <c r="AG42" s="49"/>
      <c r="AH42" s="48" t="e">
        <f aca="false">AG42/$AG$56</f>
        <v>#DIV/0!</v>
      </c>
      <c r="AI42" s="49"/>
      <c r="AJ42" s="48" t="e">
        <f aca="false">AI42/$AI$56</f>
        <v>#DIV/0!</v>
      </c>
      <c r="AK42" s="49"/>
      <c r="AL42" s="51" t="e">
        <f aca="false">AK42/$AK$56</f>
        <v>#DIV/0!</v>
      </c>
      <c r="AM42" s="49"/>
      <c r="AN42" s="49"/>
      <c r="AO42" s="49"/>
      <c r="AP42" s="49"/>
      <c r="AQ42" s="49"/>
      <c r="AR42" s="49"/>
      <c r="AS42" s="49"/>
      <c r="AT42" s="49"/>
      <c r="AU42" s="49"/>
      <c r="AV42" s="49"/>
    </row>
    <row r="43" customFormat="false" ht="12.75" hidden="false" customHeight="false" outlineLevel="0" collapsed="false">
      <c r="A43" s="45" t="s">
        <v>66</v>
      </c>
      <c r="B43" s="46"/>
      <c r="C43" s="47" t="n">
        <v>865.37</v>
      </c>
      <c r="D43" s="48" t="n">
        <f aca="false">C43/$C$56</f>
        <v>0.0972902150577286</v>
      </c>
      <c r="E43" s="47" t="n">
        <v>237.353</v>
      </c>
      <c r="F43" s="48" t="n">
        <f aca="false">E43/$E$56</f>
        <v>0.0345377622403062</v>
      </c>
      <c r="G43" s="47" t="n">
        <v>354.903</v>
      </c>
      <c r="H43" s="48" t="n">
        <f aca="false">G43/$G$56</f>
        <v>0.042205799876987</v>
      </c>
      <c r="I43" s="47" t="n">
        <v>378.549</v>
      </c>
      <c r="J43" s="48" t="n">
        <f aca="false">I43/$I$56</f>
        <v>0.0211704507933781</v>
      </c>
      <c r="K43" s="47" t="n">
        <v>313.82</v>
      </c>
      <c r="L43" s="48" t="n">
        <f aca="false">K43/$K$56</f>
        <v>0.0225017319779999</v>
      </c>
      <c r="M43" s="47" t="n">
        <v>349.955</v>
      </c>
      <c r="N43" s="48" t="n">
        <f aca="false">M43/$M$56</f>
        <v>0.0192231444780899</v>
      </c>
      <c r="O43" s="47" t="n">
        <f aca="false">SUM(C43:M43)</f>
        <v>2500.16770595995</v>
      </c>
      <c r="P43" s="48" t="n">
        <f aca="false">O43/$O$56</f>
        <v>0.0336889716666314</v>
      </c>
      <c r="Q43" s="47" t="n">
        <v>0</v>
      </c>
      <c r="R43" s="48" t="n">
        <f aca="false">Q43/$Q$56</f>
        <v>0</v>
      </c>
      <c r="S43" s="47" t="n">
        <v>0</v>
      </c>
      <c r="T43" s="48" t="n">
        <f aca="false">S43/$S$56</f>
        <v>0</v>
      </c>
      <c r="U43" s="47" t="n">
        <v>1000</v>
      </c>
      <c r="V43" s="48" t="n">
        <f aca="false">U43/$U$56</f>
        <v>0.15605493133583</v>
      </c>
      <c r="W43" s="47" t="n">
        <v>0</v>
      </c>
      <c r="X43" s="48" t="n">
        <f aca="false">W43/$W$56</f>
        <v>0</v>
      </c>
      <c r="Y43" s="47" t="n">
        <v>0</v>
      </c>
      <c r="Z43" s="48" t="e">
        <f aca="false">Y43/$Y$56</f>
        <v>#DIV/0!</v>
      </c>
      <c r="AA43" s="47"/>
      <c r="AB43" s="48" t="e">
        <f aca="false">AA43/$AA$56</f>
        <v>#DIV/0!</v>
      </c>
      <c r="AC43" s="47" t="n">
        <v>0</v>
      </c>
      <c r="AD43" s="48" t="n">
        <f aca="false">AC43/$AC$56</f>
        <v>0</v>
      </c>
      <c r="AE43" s="49"/>
      <c r="AF43" s="48" t="e">
        <f aca="false">AE43/$AE$56</f>
        <v>#DIV/0!</v>
      </c>
      <c r="AG43" s="49"/>
      <c r="AH43" s="48" t="e">
        <f aca="false">AG43/$AG$56</f>
        <v>#DIV/0!</v>
      </c>
      <c r="AI43" s="49"/>
      <c r="AJ43" s="48" t="e">
        <f aca="false">AI43/$AI$56</f>
        <v>#DIV/0!</v>
      </c>
      <c r="AK43" s="49"/>
      <c r="AL43" s="51" t="e">
        <f aca="false">AK43/$AK$56</f>
        <v>#DIV/0!</v>
      </c>
      <c r="AM43" s="49"/>
      <c r="AN43" s="49"/>
      <c r="AO43" s="49"/>
      <c r="AP43" s="49"/>
      <c r="AQ43" s="49"/>
      <c r="AR43" s="49"/>
      <c r="AS43" s="49"/>
      <c r="AT43" s="49"/>
      <c r="AU43" s="49"/>
      <c r="AV43" s="49"/>
    </row>
    <row r="44" customFormat="false" ht="12.75" hidden="false" customHeight="false" outlineLevel="0" collapsed="false">
      <c r="A44" s="13" t="s">
        <v>67</v>
      </c>
      <c r="B44" s="14"/>
      <c r="C44" s="47" t="n">
        <v>164.348</v>
      </c>
      <c r="D44" s="48" t="n">
        <f aca="false">C44/$C$56</f>
        <v>0.0184770124505213</v>
      </c>
      <c r="E44" s="47" t="n">
        <v>224.923</v>
      </c>
      <c r="F44" s="48" t="n">
        <f aca="false">E44/$E$56</f>
        <v>0.0327290453306947</v>
      </c>
      <c r="G44" s="47" t="n">
        <v>326.527</v>
      </c>
      <c r="H44" s="48" t="n">
        <f aca="false">G44/$G$56</f>
        <v>0.0388312671812663</v>
      </c>
      <c r="I44" s="47" t="n">
        <v>200</v>
      </c>
      <c r="J44" s="48" t="n">
        <f aca="false">I44/$I$56</f>
        <v>0.0111850517599455</v>
      </c>
      <c r="K44" s="47" t="n">
        <v>200</v>
      </c>
      <c r="L44" s="48" t="n">
        <f aca="false">K44/$K$56</f>
        <v>0.0143405340500923</v>
      </c>
      <c r="M44" s="47" t="n">
        <v>266.249</v>
      </c>
      <c r="N44" s="48" t="n">
        <f aca="false">M44/$M$56</f>
        <v>0.0146251460734865</v>
      </c>
      <c r="O44" s="47" t="n">
        <f aca="false">SUM(C44:M44)</f>
        <v>1382.16256291077</v>
      </c>
      <c r="P44" s="48" t="n">
        <f aca="false">O44/$O$56</f>
        <v>0.0186242048121734</v>
      </c>
      <c r="Q44" s="47" t="n">
        <v>0</v>
      </c>
      <c r="R44" s="48" t="n">
        <f aca="false">Q44/$Q$56</f>
        <v>0</v>
      </c>
      <c r="S44" s="47" t="n">
        <v>0</v>
      </c>
      <c r="T44" s="48" t="n">
        <f aca="false">S44/$S$56</f>
        <v>0</v>
      </c>
      <c r="U44" s="47" t="n">
        <v>0</v>
      </c>
      <c r="V44" s="48" t="n">
        <f aca="false">U44/$U$56</f>
        <v>0</v>
      </c>
      <c r="W44" s="47" t="n">
        <v>0</v>
      </c>
      <c r="X44" s="48" t="n">
        <f aca="false">W44/$W$56</f>
        <v>0</v>
      </c>
      <c r="Y44" s="47" t="n">
        <v>0</v>
      </c>
      <c r="Z44" s="48" t="e">
        <f aca="false">Y44/$Y$56</f>
        <v>#DIV/0!</v>
      </c>
      <c r="AA44" s="47"/>
      <c r="AB44" s="48" t="e">
        <f aca="false">AA44/$AA$56</f>
        <v>#DIV/0!</v>
      </c>
      <c r="AC44" s="47" t="n">
        <v>0</v>
      </c>
      <c r="AD44" s="48" t="n">
        <f aca="false">AC44/$AC$56</f>
        <v>0</v>
      </c>
      <c r="AE44" s="49"/>
      <c r="AF44" s="48" t="e">
        <f aca="false">AE44/$AE$56</f>
        <v>#DIV/0!</v>
      </c>
      <c r="AG44" s="49"/>
      <c r="AH44" s="48" t="e">
        <f aca="false">AG44/$AG$56</f>
        <v>#DIV/0!</v>
      </c>
      <c r="AI44" s="49"/>
      <c r="AJ44" s="48" t="e">
        <f aca="false">AI44/$AI$56</f>
        <v>#DIV/0!</v>
      </c>
      <c r="AK44" s="49"/>
      <c r="AL44" s="51" t="e">
        <f aca="false">AK44/$AK$56</f>
        <v>#DIV/0!</v>
      </c>
      <c r="AM44" s="49"/>
      <c r="AN44" s="49"/>
      <c r="AO44" s="49"/>
      <c r="AP44" s="49"/>
      <c r="AQ44" s="49"/>
      <c r="AR44" s="49"/>
      <c r="AS44" s="49"/>
      <c r="AT44" s="49"/>
      <c r="AU44" s="49"/>
      <c r="AV44" s="49"/>
    </row>
    <row r="45" customFormat="false" ht="12.75" hidden="false" customHeight="false" outlineLevel="0" collapsed="false">
      <c r="A45" s="45" t="s">
        <v>68</v>
      </c>
      <c r="B45" s="46"/>
      <c r="C45" s="47" t="n">
        <v>35.06</v>
      </c>
      <c r="D45" s="48" t="n">
        <f aca="false">C45/$C$56</f>
        <v>0.00394166072307102</v>
      </c>
      <c r="E45" s="47" t="n">
        <v>53.204</v>
      </c>
      <c r="F45" s="48" t="n">
        <f aca="false">E45/$E$56</f>
        <v>0.00774183221713334</v>
      </c>
      <c r="G45" s="47" t="n">
        <v>63.624</v>
      </c>
      <c r="H45" s="48" t="n">
        <f aca="false">G45/$G$56</f>
        <v>0.0075662978655391</v>
      </c>
      <c r="I45" s="47" t="n">
        <v>178.016</v>
      </c>
      <c r="J45" s="48" t="n">
        <f aca="false">I45/$I$56</f>
        <v>0.00995559087049231</v>
      </c>
      <c r="K45" s="47" t="n">
        <v>185.198</v>
      </c>
      <c r="L45" s="48" t="n">
        <f aca="false">K45/$K$56</f>
        <v>0.013279191125045</v>
      </c>
      <c r="M45" s="47" t="n">
        <v>177.396</v>
      </c>
      <c r="N45" s="48" t="n">
        <f aca="false">M45/$M$56</f>
        <v>0.0097444212479754</v>
      </c>
      <c r="O45" s="47" t="n">
        <f aca="false">SUM(C45:M45)</f>
        <v>692.540484572801</v>
      </c>
      <c r="P45" s="48" t="n">
        <f aca="false">O45/$O$56</f>
        <v>0.00933176470808398</v>
      </c>
      <c r="Q45" s="47" t="n">
        <v>0</v>
      </c>
      <c r="R45" s="48" t="n">
        <f aca="false">Q45/$Q$56</f>
        <v>0</v>
      </c>
      <c r="S45" s="47" t="n">
        <v>0</v>
      </c>
      <c r="T45" s="48" t="n">
        <f aca="false">S45/$S$56</f>
        <v>0</v>
      </c>
      <c r="U45" s="47" t="n">
        <v>0</v>
      </c>
      <c r="V45" s="48" t="n">
        <f aca="false">U45/$U$56</f>
        <v>0</v>
      </c>
      <c r="W45" s="47" t="n">
        <v>0</v>
      </c>
      <c r="X45" s="48" t="n">
        <f aca="false">W45/$W$56</f>
        <v>0</v>
      </c>
      <c r="Y45" s="47" t="n">
        <v>0</v>
      </c>
      <c r="Z45" s="48" t="e">
        <f aca="false">Y45/$Y$56</f>
        <v>#DIV/0!</v>
      </c>
      <c r="AA45" s="47"/>
      <c r="AB45" s="48" t="e">
        <f aca="false">AA45/$AA$56</f>
        <v>#DIV/0!</v>
      </c>
      <c r="AC45" s="47" t="n">
        <v>0</v>
      </c>
      <c r="AD45" s="48" t="n">
        <f aca="false">AC45/$AC$56</f>
        <v>0</v>
      </c>
      <c r="AE45" s="49"/>
      <c r="AF45" s="48" t="e">
        <f aca="false">AE45/$AE$56</f>
        <v>#DIV/0!</v>
      </c>
      <c r="AG45" s="49"/>
      <c r="AH45" s="48" t="e">
        <f aca="false">AG45/$AG$56</f>
        <v>#DIV/0!</v>
      </c>
      <c r="AI45" s="49"/>
      <c r="AJ45" s="48" t="e">
        <f aca="false">AI45/$AI$56</f>
        <v>#DIV/0!</v>
      </c>
      <c r="AK45" s="49"/>
      <c r="AL45" s="51" t="e">
        <f aca="false">AK45/$AK$56</f>
        <v>#DIV/0!</v>
      </c>
      <c r="AM45" s="49"/>
      <c r="AN45" s="49"/>
      <c r="AO45" s="49"/>
      <c r="AP45" s="49"/>
      <c r="AQ45" s="49"/>
      <c r="AR45" s="49"/>
      <c r="AS45" s="49"/>
      <c r="AT45" s="49"/>
      <c r="AU45" s="49"/>
      <c r="AV45" s="49"/>
    </row>
    <row r="46" customFormat="false" ht="12.75" hidden="false" customHeight="false" outlineLevel="0" collapsed="false">
      <c r="A46" s="45" t="s">
        <v>69</v>
      </c>
      <c r="B46" s="46"/>
      <c r="C46" s="47" t="n">
        <v>69.936</v>
      </c>
      <c r="D46" s="48" t="n">
        <f aca="false">C46/$C$56</f>
        <v>0.00786263503504548</v>
      </c>
      <c r="E46" s="47" t="n">
        <v>94.021</v>
      </c>
      <c r="F46" s="48" t="n">
        <f aca="false">E46/$E$56</f>
        <v>0.0136812045501672</v>
      </c>
      <c r="G46" s="47" t="n">
        <v>62.709</v>
      </c>
      <c r="H46" s="48" t="n">
        <f aca="false">G46/$G$56</f>
        <v>0.00745748417028309</v>
      </c>
      <c r="I46" s="47" t="n">
        <v>256</v>
      </c>
      <c r="J46" s="48" t="n">
        <f aca="false">I46/$I$56</f>
        <v>0.0143168662527303</v>
      </c>
      <c r="K46" s="47" t="n">
        <v>0</v>
      </c>
      <c r="L46" s="48" t="n">
        <f aca="false">K46/$K$56</f>
        <v>0</v>
      </c>
      <c r="M46" s="47" t="n">
        <v>0</v>
      </c>
      <c r="N46" s="48" t="n">
        <f aca="false">M46/$M$56</f>
        <v>0</v>
      </c>
      <c r="O46" s="47" t="n">
        <f aca="false">SUM(C46:M46)</f>
        <v>482.709318190008</v>
      </c>
      <c r="P46" s="48" t="n">
        <f aca="false">O46/$O$56</f>
        <v>0.00650435588978953</v>
      </c>
      <c r="Q46" s="47" t="n">
        <v>0</v>
      </c>
      <c r="R46" s="48" t="n">
        <f aca="false">Q46/$Q$56</f>
        <v>0</v>
      </c>
      <c r="S46" s="47" t="n">
        <v>0</v>
      </c>
      <c r="T46" s="48" t="n">
        <f aca="false">S46/$S$56</f>
        <v>0</v>
      </c>
      <c r="U46" s="47" t="n">
        <v>0</v>
      </c>
      <c r="V46" s="48" t="n">
        <f aca="false">U46/$U$56</f>
        <v>0</v>
      </c>
      <c r="W46" s="47" t="n">
        <v>0</v>
      </c>
      <c r="X46" s="48" t="n">
        <f aca="false">W46/$W$56</f>
        <v>0</v>
      </c>
      <c r="Y46" s="47" t="n">
        <v>0</v>
      </c>
      <c r="Z46" s="48" t="e">
        <f aca="false">Y46/$Y$56</f>
        <v>#DIV/0!</v>
      </c>
      <c r="AA46" s="47"/>
      <c r="AB46" s="48" t="e">
        <f aca="false">AA46/$AA$56</f>
        <v>#DIV/0!</v>
      </c>
      <c r="AC46" s="47" t="n">
        <v>0</v>
      </c>
      <c r="AD46" s="48" t="n">
        <f aca="false">AC46/$AC$56</f>
        <v>0</v>
      </c>
      <c r="AE46" s="49"/>
      <c r="AF46" s="48" t="e">
        <f aca="false">AE46/$AE$56</f>
        <v>#DIV/0!</v>
      </c>
      <c r="AG46" s="49"/>
      <c r="AH46" s="48" t="e">
        <f aca="false">AG46/$AG$56</f>
        <v>#DIV/0!</v>
      </c>
      <c r="AI46" s="49"/>
      <c r="AJ46" s="48" t="e">
        <f aca="false">AI46/$AI$56</f>
        <v>#DIV/0!</v>
      </c>
      <c r="AK46" s="49"/>
      <c r="AL46" s="51" t="e">
        <f aca="false">AK46/$AK$56</f>
        <v>#DIV/0!</v>
      </c>
      <c r="AM46" s="49"/>
      <c r="AN46" s="49"/>
      <c r="AO46" s="49"/>
      <c r="AP46" s="49"/>
      <c r="AQ46" s="49"/>
      <c r="AR46" s="49"/>
      <c r="AS46" s="49"/>
      <c r="AT46" s="49"/>
      <c r="AU46" s="49"/>
      <c r="AV46" s="49"/>
    </row>
    <row r="47" customFormat="false" ht="12.75" hidden="false" customHeight="false" outlineLevel="0" collapsed="false">
      <c r="A47" s="45" t="s">
        <v>70</v>
      </c>
      <c r="B47" s="46"/>
      <c r="C47" s="47" t="n">
        <v>0</v>
      </c>
      <c r="D47" s="48" t="n">
        <f aca="false">C47/$C$56</f>
        <v>0</v>
      </c>
      <c r="E47" s="47" t="n">
        <v>0</v>
      </c>
      <c r="F47" s="48" t="n">
        <f aca="false">E47/$C$56</f>
        <v>0</v>
      </c>
      <c r="G47" s="47" t="n">
        <v>0</v>
      </c>
      <c r="H47" s="48" t="n">
        <f aca="false">G47/$C$56</f>
        <v>0</v>
      </c>
      <c r="I47" s="47" t="n">
        <v>0</v>
      </c>
      <c r="J47" s="48" t="n">
        <f aca="false">I47/$C$56</f>
        <v>0</v>
      </c>
      <c r="K47" s="47" t="n">
        <v>0</v>
      </c>
      <c r="L47" s="48" t="n">
        <f aca="false">K47/$C$56</f>
        <v>0</v>
      </c>
      <c r="M47" s="47" t="n">
        <v>0</v>
      </c>
      <c r="N47" s="48" t="n">
        <f aca="false">M47/$C$56</f>
        <v>0</v>
      </c>
      <c r="O47" s="47" t="n">
        <v>0</v>
      </c>
      <c r="P47" s="48" t="n">
        <f aca="false">O47/$C$56</f>
        <v>0</v>
      </c>
      <c r="Q47" s="47" t="n">
        <v>0</v>
      </c>
      <c r="R47" s="48" t="n">
        <f aca="false">Q47/$C$56</f>
        <v>0</v>
      </c>
      <c r="S47" s="47" t="n">
        <v>0</v>
      </c>
      <c r="T47" s="48" t="n">
        <f aca="false">S47/$C$56</f>
        <v>0</v>
      </c>
      <c r="U47" s="47" t="n">
        <v>0</v>
      </c>
      <c r="V47" s="48" t="n">
        <f aca="false">U47/$U$56</f>
        <v>0</v>
      </c>
      <c r="W47" s="47" t="n">
        <v>1000</v>
      </c>
      <c r="X47" s="48" t="n">
        <f aca="false">W47/$C$56</f>
        <v>0.112426147263862</v>
      </c>
      <c r="Y47" s="47" t="n">
        <v>0</v>
      </c>
      <c r="Z47" s="48" t="e">
        <f aca="false">Y47/$Y$56</f>
        <v>#DIV/0!</v>
      </c>
      <c r="AA47" s="47"/>
      <c r="AB47" s="48" t="e">
        <f aca="false">AA47/$AA$56</f>
        <v>#DIV/0!</v>
      </c>
      <c r="AC47" s="47" t="n">
        <v>500</v>
      </c>
      <c r="AD47" s="48" t="n">
        <f aca="false">AC47/$AC$56</f>
        <v>0.305997552019584</v>
      </c>
      <c r="AE47" s="49"/>
      <c r="AF47" s="48" t="e">
        <f aca="false">AE47/$AE$56</f>
        <v>#DIV/0!</v>
      </c>
      <c r="AG47" s="49"/>
      <c r="AH47" s="48" t="e">
        <f aca="false">AG47/$AG$56</f>
        <v>#DIV/0!</v>
      </c>
      <c r="AI47" s="49"/>
      <c r="AJ47" s="48" t="e">
        <f aca="false">AI47/$AI$56</f>
        <v>#DIV/0!</v>
      </c>
      <c r="AK47" s="49"/>
      <c r="AL47" s="51" t="e">
        <f aca="false">AK47/$AK$56</f>
        <v>#DIV/0!</v>
      </c>
      <c r="AM47" s="49"/>
      <c r="AN47" s="49"/>
      <c r="AO47" s="49"/>
      <c r="AP47" s="49"/>
      <c r="AQ47" s="49"/>
      <c r="AR47" s="49"/>
      <c r="AS47" s="49"/>
      <c r="AT47" s="49"/>
      <c r="AU47" s="49"/>
      <c r="AV47" s="49"/>
    </row>
    <row r="48" customFormat="false" ht="12.75" hidden="false" customHeight="false" outlineLevel="0" collapsed="false">
      <c r="A48" s="45" t="s">
        <v>71</v>
      </c>
      <c r="B48" s="46"/>
      <c r="C48" s="47" t="n">
        <v>461.44</v>
      </c>
      <c r="D48" s="48" t="n">
        <f aca="false">C48/$C$56</f>
        <v>0.0518779213934367</v>
      </c>
      <c r="E48" s="47" t="n">
        <v>557.693</v>
      </c>
      <c r="F48" s="48" t="n">
        <f aca="false">E48/$E$56</f>
        <v>0.0811511471819739</v>
      </c>
      <c r="G48" s="47" t="n">
        <v>172.609</v>
      </c>
      <c r="H48" s="48" t="n">
        <f aca="false">G48/$G$56</f>
        <v>0.0205270198081359</v>
      </c>
      <c r="I48" s="47" t="n">
        <v>453.841</v>
      </c>
      <c r="J48" s="48" t="n">
        <f aca="false">I48/$I$56</f>
        <v>0.0253811753789272</v>
      </c>
      <c r="K48" s="47" t="n">
        <v>1117.944</v>
      </c>
      <c r="L48" s="48" t="n">
        <f aca="false">K48/$K$56</f>
        <v>0.0801595699904822</v>
      </c>
      <c r="M48" s="47" t="n">
        <v>2305.818</v>
      </c>
      <c r="N48" s="48" t="n">
        <f aca="false">M48/$M$56</f>
        <v>0.126659349213985</v>
      </c>
      <c r="O48" s="47" t="n">
        <f aca="false">SUM(C48:M48)</f>
        <v>5069.60409683375</v>
      </c>
      <c r="P48" s="48" t="n">
        <f aca="false">O48/$O$56</f>
        <v>0.0683113170257096</v>
      </c>
      <c r="Q48" s="47" t="n">
        <v>0</v>
      </c>
      <c r="R48" s="48" t="n">
        <f aca="false">Q48/$Q$56</f>
        <v>0</v>
      </c>
      <c r="S48" s="47" t="n">
        <v>100</v>
      </c>
      <c r="T48" s="48" t="n">
        <f aca="false">S48/$S$56</f>
        <v>0.01806684733514</v>
      </c>
      <c r="U48" s="47" t="n">
        <v>1000</v>
      </c>
      <c r="V48" s="48" t="n">
        <f aca="false">U48/$U$56</f>
        <v>0.15605493133583</v>
      </c>
      <c r="W48" s="47" t="n">
        <v>461</v>
      </c>
      <c r="X48" s="48" t="n">
        <f aca="false">W48/$W$56</f>
        <v>0.0959951690066791</v>
      </c>
      <c r="Y48" s="47" t="n">
        <v>0</v>
      </c>
      <c r="Z48" s="48" t="e">
        <f aca="false">Y48/$Y$56</f>
        <v>#DIV/0!</v>
      </c>
      <c r="AA48" s="47"/>
      <c r="AB48" s="48" t="e">
        <f aca="false">AA48/$AA$56</f>
        <v>#DIV/0!</v>
      </c>
      <c r="AC48" s="47" t="n">
        <v>0</v>
      </c>
      <c r="AD48" s="48" t="n">
        <f aca="false">AC48/$AC$56</f>
        <v>0</v>
      </c>
      <c r="AE48" s="49"/>
      <c r="AF48" s="48" t="e">
        <f aca="false">AE48/$AE$56</f>
        <v>#DIV/0!</v>
      </c>
      <c r="AG48" s="49"/>
      <c r="AH48" s="48" t="e">
        <f aca="false">AG48/$AG$56</f>
        <v>#DIV/0!</v>
      </c>
      <c r="AI48" s="49"/>
      <c r="AJ48" s="48" t="e">
        <f aca="false">AI48/$AI$56</f>
        <v>#DIV/0!</v>
      </c>
      <c r="AK48" s="49"/>
      <c r="AL48" s="51" t="e">
        <f aca="false">AK48/$AK$56</f>
        <v>#DIV/0!</v>
      </c>
      <c r="AM48" s="49"/>
      <c r="AN48" s="49"/>
      <c r="AO48" s="49"/>
      <c r="AP48" s="49"/>
      <c r="AQ48" s="49"/>
      <c r="AR48" s="49"/>
      <c r="AS48" s="49"/>
      <c r="AT48" s="49"/>
      <c r="AU48" s="49"/>
      <c r="AV48" s="49"/>
    </row>
    <row r="49" customFormat="false" ht="12.75" hidden="false" customHeight="false" outlineLevel="0" collapsed="false">
      <c r="A49" s="45" t="s">
        <v>72</v>
      </c>
      <c r="B49" s="46"/>
      <c r="C49" s="47" t="n">
        <v>555.315</v>
      </c>
      <c r="D49" s="48" t="n">
        <f aca="false">C49/$C$56</f>
        <v>0.0624319259678317</v>
      </c>
      <c r="E49" s="47" t="n">
        <v>741.639</v>
      </c>
      <c r="F49" s="48" t="n">
        <f aca="false">E49/$E$56</f>
        <v>0.107917538224242</v>
      </c>
      <c r="G49" s="47" t="n">
        <v>638.182</v>
      </c>
      <c r="H49" s="48" t="n">
        <f aca="false">G49/$G$56</f>
        <v>0.0758939253178906</v>
      </c>
      <c r="I49" s="47" t="n">
        <v>388.508</v>
      </c>
      <c r="J49" s="48" t="n">
        <f aca="false">I49/$I$56</f>
        <v>0.0217274104457646</v>
      </c>
      <c r="K49" s="47" t="n">
        <v>604.559</v>
      </c>
      <c r="L49" s="48" t="n">
        <f aca="false">K49/$K$56</f>
        <v>0.0433484946239489</v>
      </c>
      <c r="M49" s="47" t="n">
        <v>508.303</v>
      </c>
      <c r="N49" s="48" t="n">
        <f aca="false">M49/$M$56</f>
        <v>0.0279212527543442</v>
      </c>
      <c r="O49" s="47" t="n">
        <f aca="false">SUM(C49:M49)</f>
        <v>3436.81731929458</v>
      </c>
      <c r="P49" s="48" t="n">
        <f aca="false">O49/$O$56</f>
        <v>0.0463100299300315</v>
      </c>
      <c r="Q49" s="47" t="n">
        <v>0</v>
      </c>
      <c r="R49" s="48" t="n">
        <f aca="false">Q49/$Q$56</f>
        <v>0</v>
      </c>
      <c r="S49" s="47" t="n">
        <v>0</v>
      </c>
      <c r="T49" s="48" t="n">
        <f aca="false">S49/$S$56</f>
        <v>0</v>
      </c>
      <c r="U49" s="47" t="n">
        <v>0</v>
      </c>
      <c r="V49" s="48" t="n">
        <f aca="false">U49/$U$56</f>
        <v>0</v>
      </c>
      <c r="W49" s="47" t="n">
        <v>0</v>
      </c>
      <c r="X49" s="48" t="n">
        <f aca="false">W49/$W$56</f>
        <v>0</v>
      </c>
      <c r="Y49" s="47" t="n">
        <v>0</v>
      </c>
      <c r="Z49" s="48" t="e">
        <f aca="false">Y49/$Y$56</f>
        <v>#DIV/0!</v>
      </c>
      <c r="AA49" s="47"/>
      <c r="AB49" s="48" t="e">
        <f aca="false">AA49/$AA$56</f>
        <v>#DIV/0!</v>
      </c>
      <c r="AC49" s="47" t="n">
        <v>0</v>
      </c>
      <c r="AD49" s="48" t="n">
        <f aca="false">AC49/$AC$56</f>
        <v>0</v>
      </c>
      <c r="AE49" s="49"/>
      <c r="AF49" s="48" t="e">
        <f aca="false">AE49/$AE$56</f>
        <v>#DIV/0!</v>
      </c>
      <c r="AG49" s="49"/>
      <c r="AH49" s="48" t="e">
        <f aca="false">AG49/$AG$56</f>
        <v>#DIV/0!</v>
      </c>
      <c r="AI49" s="49"/>
      <c r="AJ49" s="48" t="e">
        <f aca="false">AI49/$AI$56</f>
        <v>#DIV/0!</v>
      </c>
      <c r="AK49" s="49"/>
      <c r="AL49" s="51" t="e">
        <f aca="false">AK49/$AK$56</f>
        <v>#DIV/0!</v>
      </c>
      <c r="AM49" s="49"/>
      <c r="AN49" s="49"/>
      <c r="AO49" s="49"/>
      <c r="AP49" s="49"/>
      <c r="AQ49" s="49"/>
      <c r="AR49" s="49"/>
      <c r="AS49" s="49"/>
      <c r="AT49" s="49"/>
      <c r="AU49" s="49"/>
      <c r="AV49" s="49"/>
    </row>
    <row r="50" customFormat="false" ht="12.75" hidden="false" customHeight="false" outlineLevel="0" collapsed="false">
      <c r="A50" s="45" t="s">
        <v>73</v>
      </c>
      <c r="B50" s="46"/>
      <c r="C50" s="47" t="n">
        <v>1018.627</v>
      </c>
      <c r="D50" s="48" t="n">
        <f aca="false">C50/$C$56</f>
        <v>0.114520309108946</v>
      </c>
      <c r="E50" s="47" t="n">
        <v>834</v>
      </c>
      <c r="F50" s="48" t="n">
        <f aca="false">E50/$E$56</f>
        <v>0.121357192487204</v>
      </c>
      <c r="G50" s="47" t="n">
        <v>791</v>
      </c>
      <c r="H50" s="48" t="n">
        <f aca="false">G50/$G$56</f>
        <v>0.0940673584125711</v>
      </c>
      <c r="I50" s="47" t="n">
        <v>381.3</v>
      </c>
      <c r="J50" s="48" t="n">
        <f aca="false">I50/$I$56</f>
        <v>0.0213243011803361</v>
      </c>
      <c r="K50" s="47" t="n">
        <v>652.208</v>
      </c>
      <c r="L50" s="48" t="n">
        <f aca="false">K50/$K$56</f>
        <v>0.0467650551587131</v>
      </c>
      <c r="M50" s="47" t="n">
        <v>498.96</v>
      </c>
      <c r="N50" s="48" t="n">
        <f aca="false">M50/$M$56</f>
        <v>0.0274080386586496</v>
      </c>
      <c r="O50" s="47" t="n">
        <f aca="false">SUM(C50:M50)</f>
        <v>4176.49303421635</v>
      </c>
      <c r="P50" s="48" t="n">
        <f aca="false">O50/$O$56</f>
        <v>0.0562769270078126</v>
      </c>
      <c r="Q50" s="47" t="n">
        <v>0</v>
      </c>
      <c r="R50" s="48" t="n">
        <f aca="false">Q50/$Q$56</f>
        <v>0</v>
      </c>
      <c r="S50" s="47" t="n">
        <v>500</v>
      </c>
      <c r="T50" s="48" t="n">
        <f aca="false">S50/$S$56</f>
        <v>0.0903342366757001</v>
      </c>
      <c r="U50" s="47" t="n">
        <v>150</v>
      </c>
      <c r="V50" s="48" t="n">
        <f aca="false">U50/$U$56</f>
        <v>0.0234082397003745</v>
      </c>
      <c r="W50" s="47" t="n">
        <v>150</v>
      </c>
      <c r="X50" s="48" t="n">
        <f aca="false">W50/$W$56</f>
        <v>0.0312348706095485</v>
      </c>
      <c r="Y50" s="47" t="n">
        <v>0</v>
      </c>
      <c r="Z50" s="48" t="e">
        <f aca="false">Y50/$Y$56</f>
        <v>#DIV/0!</v>
      </c>
      <c r="AA50" s="47"/>
      <c r="AB50" s="48" t="e">
        <f aca="false">AA50/$AA$56</f>
        <v>#DIV/0!</v>
      </c>
      <c r="AC50" s="47" t="n">
        <v>0</v>
      </c>
      <c r="AD50" s="48" t="n">
        <f aca="false">AC50/$AC$56</f>
        <v>0</v>
      </c>
      <c r="AE50" s="57"/>
      <c r="AF50" s="48" t="e">
        <f aca="false">AE50/$AE$56</f>
        <v>#DIV/0!</v>
      </c>
      <c r="AG50" s="57"/>
      <c r="AH50" s="48" t="e">
        <f aca="false">AG50/$AG$56</f>
        <v>#DIV/0!</v>
      </c>
      <c r="AI50" s="57"/>
      <c r="AJ50" s="48" t="e">
        <f aca="false">AI50/$AI$56</f>
        <v>#DIV/0!</v>
      </c>
      <c r="AK50" s="49"/>
      <c r="AL50" s="51" t="e">
        <f aca="false">AK50/$AK$56</f>
        <v>#DIV/0!</v>
      </c>
      <c r="AM50" s="49"/>
      <c r="AN50" s="49"/>
      <c r="AO50" s="49"/>
      <c r="AP50" s="49"/>
      <c r="AQ50" s="49"/>
      <c r="AR50" s="49"/>
      <c r="AS50" s="49"/>
      <c r="AT50" s="49"/>
      <c r="AU50" s="49"/>
      <c r="AV50" s="49"/>
    </row>
    <row r="51" customFormat="false" ht="12.75" hidden="false" customHeight="false" outlineLevel="0" collapsed="false">
      <c r="A51" s="45" t="s">
        <v>74</v>
      </c>
      <c r="B51" s="46"/>
      <c r="C51" s="47" t="n">
        <v>0</v>
      </c>
      <c r="D51" s="48" t="n">
        <f aca="false">C51/$C$56</f>
        <v>0</v>
      </c>
      <c r="E51" s="47" t="n">
        <v>0</v>
      </c>
      <c r="F51" s="48" t="n">
        <f aca="false">E51/$E$56</f>
        <v>0</v>
      </c>
      <c r="G51" s="47" t="n">
        <v>0</v>
      </c>
      <c r="H51" s="48" t="n">
        <f aca="false">G51/$G$56</f>
        <v>0</v>
      </c>
      <c r="I51" s="47" t="n">
        <v>259.081</v>
      </c>
      <c r="J51" s="48" t="n">
        <f aca="false">I51/$I$56</f>
        <v>0.0144891719750922</v>
      </c>
      <c r="K51" s="47" t="n">
        <v>232.288</v>
      </c>
      <c r="L51" s="48" t="n">
        <f aca="false">K51/$K$56</f>
        <v>0.0166556698671393</v>
      </c>
      <c r="M51" s="47" t="n">
        <v>0</v>
      </c>
      <c r="N51" s="48" t="n">
        <f aca="false">M51/$M$56</f>
        <v>0</v>
      </c>
      <c r="O51" s="47" t="n">
        <f aca="false">SUM(C51:M51)</f>
        <v>491.400144841842</v>
      </c>
      <c r="P51" s="48" t="n">
        <f aca="false">O51/$O$56</f>
        <v>0.00662146203916315</v>
      </c>
      <c r="Q51" s="47" t="n">
        <v>0</v>
      </c>
      <c r="R51" s="48" t="n">
        <f aca="false">Q51/$Q$56</f>
        <v>0</v>
      </c>
      <c r="S51" s="47" t="n">
        <v>0</v>
      </c>
      <c r="T51" s="48" t="n">
        <f aca="false">S51/$S$56</f>
        <v>0</v>
      </c>
      <c r="U51" s="47" t="n">
        <v>0</v>
      </c>
      <c r="V51" s="48" t="n">
        <f aca="false">U51/$U$56</f>
        <v>0</v>
      </c>
      <c r="W51" s="47" t="n">
        <v>0</v>
      </c>
      <c r="X51" s="48" t="n">
        <f aca="false">W51/$W$56</f>
        <v>0</v>
      </c>
      <c r="Y51" s="47" t="n">
        <v>0</v>
      </c>
      <c r="Z51" s="48" t="e">
        <f aca="false">Y51/$Y$56</f>
        <v>#DIV/0!</v>
      </c>
      <c r="AA51" s="47"/>
      <c r="AB51" s="48" t="e">
        <f aca="false">AA51/$AA$56</f>
        <v>#DIV/0!</v>
      </c>
      <c r="AC51" s="47" t="n">
        <v>0</v>
      </c>
      <c r="AD51" s="48" t="n">
        <f aca="false">AC51/$AC$56</f>
        <v>0</v>
      </c>
      <c r="AE51" s="57"/>
      <c r="AF51" s="48" t="e">
        <f aca="false">AE51/$AE$56</f>
        <v>#DIV/0!</v>
      </c>
      <c r="AG51" s="57"/>
      <c r="AH51" s="48" t="e">
        <f aca="false">AG51/$AG$56</f>
        <v>#DIV/0!</v>
      </c>
      <c r="AI51" s="57"/>
      <c r="AJ51" s="48" t="e">
        <f aca="false">AI51/$AI$56</f>
        <v>#DIV/0!</v>
      </c>
      <c r="AK51" s="49"/>
      <c r="AL51" s="51" t="e">
        <f aca="false">AK51/$AK$56</f>
        <v>#DIV/0!</v>
      </c>
      <c r="AM51" s="49"/>
      <c r="AN51" s="49"/>
      <c r="AO51" s="49"/>
      <c r="AP51" s="49"/>
      <c r="AQ51" s="49"/>
      <c r="AR51" s="49"/>
      <c r="AS51" s="49"/>
      <c r="AT51" s="49"/>
      <c r="AU51" s="49"/>
      <c r="AV51" s="49"/>
    </row>
    <row r="52" customFormat="false" ht="12.75" hidden="false" customHeight="false" outlineLevel="0" collapsed="false">
      <c r="A52" s="45" t="s">
        <v>75</v>
      </c>
      <c r="B52" s="46"/>
      <c r="C52" s="47" t="n">
        <v>0</v>
      </c>
      <c r="D52" s="48" t="n">
        <f aca="false">C52/$C$56</f>
        <v>0</v>
      </c>
      <c r="E52" s="47" t="n">
        <v>0</v>
      </c>
      <c r="F52" s="48" t="n">
        <f aca="false">E52/$C$56</f>
        <v>0</v>
      </c>
      <c r="G52" s="47" t="n">
        <v>0</v>
      </c>
      <c r="H52" s="48" t="n">
        <f aca="false">G52/$C$56</f>
        <v>0</v>
      </c>
      <c r="I52" s="47" t="n">
        <v>0</v>
      </c>
      <c r="J52" s="48" t="n">
        <f aca="false">I52/$C$56</f>
        <v>0</v>
      </c>
      <c r="K52" s="47" t="n">
        <v>0</v>
      </c>
      <c r="L52" s="48" t="n">
        <f aca="false">K52/$C$56</f>
        <v>0</v>
      </c>
      <c r="M52" s="47" t="n">
        <v>0</v>
      </c>
      <c r="N52" s="48" t="n">
        <f aca="false">M52/$C$56</f>
        <v>0</v>
      </c>
      <c r="O52" s="47" t="n">
        <v>0</v>
      </c>
      <c r="P52" s="48" t="n">
        <f aca="false">O52/$C$56</f>
        <v>0</v>
      </c>
      <c r="Q52" s="47" t="n">
        <v>0</v>
      </c>
      <c r="R52" s="48" t="n">
        <f aca="false">Q52/$C$56</f>
        <v>0</v>
      </c>
      <c r="S52" s="47" t="n">
        <v>0</v>
      </c>
      <c r="T52" s="48" t="n">
        <f aca="false">S52/$C$56</f>
        <v>0</v>
      </c>
      <c r="U52" s="47" t="n">
        <v>0</v>
      </c>
      <c r="V52" s="48" t="n">
        <f aca="false">U52/$U$56</f>
        <v>0</v>
      </c>
      <c r="W52" s="47" t="n">
        <v>200</v>
      </c>
      <c r="X52" s="48" t="n">
        <f aca="false">W52/$C$56</f>
        <v>0.0224852294527725</v>
      </c>
      <c r="Y52" s="47" t="n">
        <v>0</v>
      </c>
      <c r="Z52" s="48" t="e">
        <f aca="false">Y52/$Y$56</f>
        <v>#DIV/0!</v>
      </c>
      <c r="AA52" s="47"/>
      <c r="AB52" s="48" t="e">
        <f aca="false">AA52/$AA$56</f>
        <v>#DIV/0!</v>
      </c>
      <c r="AC52" s="47" t="n">
        <v>0</v>
      </c>
      <c r="AD52" s="48" t="n">
        <f aca="false">AC52/$AC$56</f>
        <v>0</v>
      </c>
      <c r="AE52" s="57"/>
      <c r="AF52" s="48" t="e">
        <f aca="false">AE52/$AE$56</f>
        <v>#DIV/0!</v>
      </c>
      <c r="AG52" s="57"/>
      <c r="AH52" s="48" t="e">
        <f aca="false">AG52/$AG$56</f>
        <v>#DIV/0!</v>
      </c>
      <c r="AI52" s="57"/>
      <c r="AJ52" s="48" t="e">
        <f aca="false">AI52/$AI$56</f>
        <v>#DIV/0!</v>
      </c>
      <c r="AK52" s="49"/>
      <c r="AL52" s="51" t="e">
        <f aca="false">AK52/$AK$56</f>
        <v>#DIV/0!</v>
      </c>
      <c r="AM52" s="49"/>
      <c r="AN52" s="49"/>
      <c r="AO52" s="49"/>
      <c r="AP52" s="49"/>
      <c r="AQ52" s="49"/>
      <c r="AR52" s="49"/>
      <c r="AS52" s="49"/>
      <c r="AT52" s="49"/>
      <c r="AU52" s="49"/>
      <c r="AV52" s="49"/>
    </row>
    <row r="53" customFormat="false" ht="12.75" hidden="false" customHeight="false" outlineLevel="0" collapsed="false">
      <c r="A53" s="45" t="s">
        <v>76</v>
      </c>
      <c r="B53" s="46"/>
      <c r="C53" s="47" t="n">
        <v>0</v>
      </c>
      <c r="D53" s="48" t="n">
        <f aca="false">C53/$C$56</f>
        <v>0</v>
      </c>
      <c r="E53" s="47" t="n">
        <v>0</v>
      </c>
      <c r="F53" s="48" t="n">
        <f aca="false">E53/$E$56</f>
        <v>0</v>
      </c>
      <c r="G53" s="47" t="n">
        <v>0</v>
      </c>
      <c r="H53" s="48" t="n">
        <f aca="false">G53/$G$56</f>
        <v>0</v>
      </c>
      <c r="I53" s="47" t="n">
        <v>2981.791</v>
      </c>
      <c r="J53" s="48" t="n">
        <f aca="false">I53/$I$56</f>
        <v>0.166757433361699</v>
      </c>
      <c r="K53" s="47" t="n">
        <v>0</v>
      </c>
      <c r="L53" s="48" t="n">
        <f aca="false">K53/$K$56</f>
        <v>0</v>
      </c>
      <c r="M53" s="47" t="n">
        <v>0</v>
      </c>
      <c r="N53" s="48" t="n">
        <f aca="false">M53/$M$56</f>
        <v>0</v>
      </c>
      <c r="O53" s="47" t="n">
        <f aca="false">SUM(C53:M53)</f>
        <v>2981.95775743336</v>
      </c>
      <c r="P53" s="48" t="n">
        <f aca="false">O53/$O$56</f>
        <v>0.0401809407272113</v>
      </c>
      <c r="Q53" s="47" t="n">
        <v>0</v>
      </c>
      <c r="R53" s="48" t="n">
        <f aca="false">Q53/$Q$56</f>
        <v>0</v>
      </c>
      <c r="S53" s="47" t="n">
        <v>0</v>
      </c>
      <c r="T53" s="48" t="n">
        <f aca="false">S53/$S$56</f>
        <v>0</v>
      </c>
      <c r="U53" s="47" t="n">
        <v>0</v>
      </c>
      <c r="V53" s="48" t="n">
        <f aca="false">U53/$U$56</f>
        <v>0</v>
      </c>
      <c r="W53" s="47" t="n">
        <v>0</v>
      </c>
      <c r="X53" s="48" t="n">
        <f aca="false">W53/$W$56</f>
        <v>0</v>
      </c>
      <c r="Y53" s="47" t="n">
        <v>0</v>
      </c>
      <c r="Z53" s="48" t="e">
        <f aca="false">Y53/$Y$56</f>
        <v>#DIV/0!</v>
      </c>
      <c r="AA53" s="47"/>
      <c r="AB53" s="48" t="e">
        <f aca="false">AA53/$AA$56</f>
        <v>#DIV/0!</v>
      </c>
      <c r="AC53" s="47" t="n">
        <v>0</v>
      </c>
      <c r="AD53" s="48" t="n">
        <f aca="false">AC53/$AC$56</f>
        <v>0</v>
      </c>
      <c r="AE53" s="49"/>
      <c r="AF53" s="48" t="e">
        <f aca="false">AE53/$AE$56</f>
        <v>#DIV/0!</v>
      </c>
      <c r="AG53" s="49"/>
      <c r="AH53" s="48" t="e">
        <f aca="false">AG53/$AG$56</f>
        <v>#DIV/0!</v>
      </c>
      <c r="AI53" s="49"/>
      <c r="AJ53" s="48" t="e">
        <f aca="false">AI53/$AI$56</f>
        <v>#DIV/0!</v>
      </c>
      <c r="AK53" s="49"/>
      <c r="AL53" s="51" t="e">
        <f aca="false">AK53/$AK$56</f>
        <v>#DIV/0!</v>
      </c>
      <c r="AM53" s="49"/>
      <c r="AN53" s="49"/>
      <c r="AO53" s="49"/>
      <c r="AP53" s="49"/>
      <c r="AQ53" s="49"/>
      <c r="AR53" s="49"/>
      <c r="AS53" s="49"/>
      <c r="AT53" s="49"/>
      <c r="AU53" s="49"/>
      <c r="AV53" s="49"/>
    </row>
    <row r="54" customFormat="false" ht="12.75" hidden="false" customHeight="false" outlineLevel="0" collapsed="false">
      <c r="A54" s="13" t="s">
        <v>77</v>
      </c>
      <c r="B54" s="14"/>
      <c r="C54" s="47" t="n">
        <v>4291.62</v>
      </c>
      <c r="D54" s="48" t="n">
        <f aca="false">C54/$C$56</f>
        <v>0.482490302120537</v>
      </c>
      <c r="E54" s="47" t="n">
        <v>2774.909</v>
      </c>
      <c r="F54" s="48" t="n">
        <f aca="false">E54/$E$56</f>
        <v>0.403783172239179</v>
      </c>
      <c r="G54" s="47" t="n">
        <v>4013.026</v>
      </c>
      <c r="H54" s="48" t="n">
        <f aca="false">G54/$G$56</f>
        <v>0.477237364173156</v>
      </c>
      <c r="I54" s="47" t="n">
        <v>11170.136</v>
      </c>
      <c r="J54" s="48" t="n">
        <f aca="false">I54/$I$56</f>
        <v>0.624692746628154</v>
      </c>
      <c r="K54" s="47" t="n">
        <v>9716.579</v>
      </c>
      <c r="L54" s="48" t="n">
        <f aca="false">K54/$K$56</f>
        <v>0.696704659999561</v>
      </c>
      <c r="M54" s="47" t="n">
        <v>12612.985</v>
      </c>
      <c r="N54" s="48" t="n">
        <f aca="false">M54/$M$56</f>
        <v>0.692835458716065</v>
      </c>
      <c r="O54" s="47" t="n">
        <f aca="false">SUM(C54:M54)</f>
        <v>44581.9399082452</v>
      </c>
      <c r="P54" s="48" t="n">
        <f aca="false">O54/$O$56</f>
        <v>0.600727585926349</v>
      </c>
      <c r="Q54" s="47" t="n">
        <v>0</v>
      </c>
      <c r="R54" s="48" t="n">
        <f aca="false">Q54/$Q$56</f>
        <v>0</v>
      </c>
      <c r="S54" s="47" t="n">
        <v>2735</v>
      </c>
      <c r="T54" s="48" t="n">
        <f aca="false">S54/$S$56</f>
        <v>0.49412827461608</v>
      </c>
      <c r="U54" s="47" t="n">
        <v>4033</v>
      </c>
      <c r="V54" s="48" t="n">
        <f aca="false">U54/$U$56</f>
        <v>0.629369538077403</v>
      </c>
      <c r="W54" s="47" t="n">
        <v>817</v>
      </c>
      <c r="X54" s="48" t="n">
        <f aca="false">W54/$W$56</f>
        <v>0.170125928586674</v>
      </c>
      <c r="Y54" s="47" t="n">
        <v>0</v>
      </c>
      <c r="Z54" s="48" t="e">
        <f aca="false">Y54/$Y$56</f>
        <v>#DIV/0!</v>
      </c>
      <c r="AA54" s="47"/>
      <c r="AB54" s="48" t="e">
        <f aca="false">AA54/$AA$56</f>
        <v>#DIV/0!</v>
      </c>
      <c r="AC54" s="47" t="n">
        <v>1134</v>
      </c>
      <c r="AD54" s="48" t="n">
        <f aca="false">AC54/$AC$56</f>
        <v>0.694002447980416</v>
      </c>
      <c r="AE54" s="49"/>
      <c r="AF54" s="48" t="e">
        <f aca="false">AE54/$AE$56</f>
        <v>#DIV/0!</v>
      </c>
      <c r="AG54" s="49"/>
      <c r="AH54" s="48" t="e">
        <f aca="false">AG54/$AG$56</f>
        <v>#DIV/0!</v>
      </c>
      <c r="AI54" s="49"/>
      <c r="AJ54" s="48" t="e">
        <f aca="false">AI54/$AI$56</f>
        <v>#DIV/0!</v>
      </c>
      <c r="AK54" s="49"/>
      <c r="AL54" s="51" t="e">
        <f aca="false">AK54/$AK$56</f>
        <v>#DIV/0!</v>
      </c>
      <c r="AM54" s="49"/>
      <c r="AN54" s="49"/>
      <c r="AO54" s="49"/>
      <c r="AP54" s="49"/>
      <c r="AQ54" s="49"/>
      <c r="AR54" s="49"/>
      <c r="AS54" s="49"/>
      <c r="AT54" s="49"/>
      <c r="AU54" s="49"/>
      <c r="AV54" s="49"/>
    </row>
    <row r="55" customFormat="false" ht="12.75" hidden="false" customHeight="false" outlineLevel="0" collapsed="false">
      <c r="A55" s="52" t="s">
        <v>78</v>
      </c>
      <c r="B55" s="53"/>
      <c r="C55" s="54" t="n">
        <v>0</v>
      </c>
      <c r="D55" s="55" t="n">
        <f aca="false">C55/$C$56</f>
        <v>0</v>
      </c>
      <c r="E55" s="54" t="n">
        <v>0</v>
      </c>
      <c r="F55" s="55" t="n">
        <f aca="false">E55/$E$56</f>
        <v>0</v>
      </c>
      <c r="G55" s="54" t="n">
        <v>0</v>
      </c>
      <c r="H55" s="55" t="n">
        <f aca="false">G55/$G$56</f>
        <v>0</v>
      </c>
      <c r="I55" s="54" t="n">
        <v>325</v>
      </c>
      <c r="J55" s="55" t="n">
        <f aca="false">I55/$I$56</f>
        <v>0.0181757091099115</v>
      </c>
      <c r="K55" s="54" t="n">
        <v>15.1</v>
      </c>
      <c r="L55" s="55" t="n">
        <f aca="false">K55/$K$56</f>
        <v>0.00108271032078197</v>
      </c>
      <c r="M55" s="54" t="n">
        <v>576.426</v>
      </c>
      <c r="N55" s="55" t="n">
        <f aca="false">M55/$M$56</f>
        <v>0.0316632717890227</v>
      </c>
      <c r="O55" s="54" t="n">
        <f aca="false">SUM(C55:M55)</f>
        <v>916.545258419431</v>
      </c>
      <c r="P55" s="55" t="n">
        <f aca="false">O55/$O$56</f>
        <v>0.0123501584187618</v>
      </c>
      <c r="Q55" s="54" t="n">
        <v>0</v>
      </c>
      <c r="R55" s="55" t="n">
        <f aca="false">Q55/$Q$56</f>
        <v>0</v>
      </c>
      <c r="S55" s="54" t="n">
        <v>0</v>
      </c>
      <c r="T55" s="55" t="n">
        <f aca="false">S55/$S$56</f>
        <v>0</v>
      </c>
      <c r="U55" s="54" t="n">
        <v>0</v>
      </c>
      <c r="V55" s="48" t="n">
        <f aca="false">U55/$U$56</f>
        <v>0</v>
      </c>
      <c r="W55" s="54" t="n">
        <v>0</v>
      </c>
      <c r="X55" s="55" t="n">
        <f aca="false">W55/$W$56</f>
        <v>0</v>
      </c>
      <c r="Y55" s="54" t="n">
        <v>0</v>
      </c>
      <c r="Z55" s="48" t="e">
        <f aca="false">Y55/$Y$56</f>
        <v>#DIV/0!</v>
      </c>
      <c r="AA55" s="54" t="n">
        <v>0</v>
      </c>
      <c r="AB55" s="48" t="e">
        <f aca="false">AA55/$AA$56</f>
        <v>#DIV/0!</v>
      </c>
      <c r="AC55" s="54" t="n">
        <v>0</v>
      </c>
      <c r="AD55" s="48" t="n">
        <f aca="false">AC55/$AC$56</f>
        <v>0</v>
      </c>
      <c r="AE55" s="54" t="n">
        <v>0</v>
      </c>
      <c r="AF55" s="48" t="e">
        <f aca="false">AE55/$AE$56</f>
        <v>#DIV/0!</v>
      </c>
      <c r="AG55" s="54" t="n">
        <v>0</v>
      </c>
      <c r="AH55" s="48" t="e">
        <f aca="false">AG55/$AG$56</f>
        <v>#DIV/0!</v>
      </c>
      <c r="AI55" s="57"/>
      <c r="AJ55" s="48" t="e">
        <f aca="false">AI55/$AI$56</f>
        <v>#DIV/0!</v>
      </c>
      <c r="AK55" s="57"/>
      <c r="AL55" s="51" t="e">
        <f aca="false">AK55/$AK$56</f>
        <v>#DIV/0!</v>
      </c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  <c r="CC55" s="58"/>
      <c r="CD55" s="58"/>
      <c r="CE55" s="58"/>
      <c r="CF55" s="58"/>
      <c r="CG55" s="58"/>
      <c r="CH55" s="58"/>
      <c r="CI55" s="58"/>
      <c r="CJ55" s="58"/>
      <c r="CK55" s="58"/>
      <c r="CL55" s="58"/>
      <c r="CM55" s="58"/>
      <c r="CN55" s="58"/>
      <c r="CO55" s="58"/>
      <c r="CP55" s="58"/>
      <c r="CQ55" s="58"/>
      <c r="CR55" s="58"/>
      <c r="CS55" s="58"/>
      <c r="CT55" s="58"/>
      <c r="CU55" s="58"/>
      <c r="CV55" s="58"/>
      <c r="CW55" s="58"/>
      <c r="CX55" s="58"/>
      <c r="CY55" s="58"/>
      <c r="CZ55" s="58"/>
      <c r="DA55" s="58"/>
      <c r="DB55" s="58"/>
      <c r="DC55" s="58"/>
      <c r="DD55" s="58"/>
      <c r="DE55" s="58"/>
      <c r="DF55" s="58"/>
      <c r="DG55" s="58"/>
      <c r="DH55" s="58"/>
      <c r="DI55" s="58"/>
      <c r="DJ55" s="58"/>
      <c r="DK55" s="58"/>
      <c r="DL55" s="58"/>
      <c r="DM55" s="58"/>
      <c r="DN55" s="58"/>
      <c r="DO55" s="58"/>
      <c r="DP55" s="58"/>
      <c r="DQ55" s="58"/>
      <c r="DR55" s="58"/>
      <c r="DS55" s="58"/>
      <c r="DT55" s="58"/>
      <c r="DU55" s="58"/>
      <c r="DV55" s="58"/>
      <c r="DW55" s="58"/>
      <c r="DX55" s="58"/>
      <c r="DY55" s="58"/>
      <c r="DZ55" s="58"/>
      <c r="EA55" s="58"/>
      <c r="EB55" s="58"/>
      <c r="EC55" s="58"/>
      <c r="ED55" s="58"/>
      <c r="EE55" s="58"/>
      <c r="EF55" s="58"/>
      <c r="EG55" s="58"/>
      <c r="EH55" s="58"/>
      <c r="EI55" s="58"/>
      <c r="EJ55" s="58"/>
      <c r="EK55" s="58"/>
      <c r="EL55" s="58"/>
      <c r="EM55" s="58"/>
      <c r="EN55" s="58"/>
      <c r="EO55" s="58"/>
      <c r="EP55" s="58"/>
      <c r="EQ55" s="58"/>
      <c r="ER55" s="58"/>
      <c r="ES55" s="58"/>
      <c r="ET55" s="58"/>
      <c r="EU55" s="58"/>
      <c r="EV55" s="58"/>
      <c r="EW55" s="58"/>
      <c r="EX55" s="58"/>
      <c r="EY55" s="58"/>
      <c r="EZ55" s="58"/>
      <c r="FA55" s="58"/>
      <c r="FB55" s="58"/>
      <c r="FC55" s="58"/>
      <c r="FD55" s="58"/>
      <c r="FE55" s="58"/>
      <c r="FF55" s="58"/>
      <c r="FG55" s="58"/>
      <c r="FH55" s="58"/>
      <c r="FI55" s="58"/>
      <c r="FJ55" s="58"/>
      <c r="FK55" s="58"/>
      <c r="FL55" s="58"/>
      <c r="FM55" s="58"/>
      <c r="FN55" s="58"/>
      <c r="FO55" s="58"/>
      <c r="FP55" s="58"/>
      <c r="FQ55" s="58"/>
      <c r="FR55" s="58"/>
      <c r="FS55" s="58"/>
      <c r="FT55" s="58"/>
      <c r="FU55" s="58"/>
      <c r="FV55" s="58"/>
      <c r="FW55" s="58"/>
      <c r="FX55" s="58"/>
      <c r="FY55" s="58"/>
      <c r="FZ55" s="58"/>
      <c r="GA55" s="58"/>
      <c r="GB55" s="58"/>
      <c r="GC55" s="58"/>
      <c r="GD55" s="58"/>
      <c r="GE55" s="58"/>
      <c r="GF55" s="58"/>
      <c r="GG55" s="58"/>
      <c r="GH55" s="58"/>
      <c r="GI55" s="58"/>
      <c r="GJ55" s="58"/>
      <c r="GK55" s="58"/>
      <c r="GL55" s="58"/>
      <c r="GM55" s="58"/>
      <c r="GN55" s="58"/>
      <c r="GO55" s="58"/>
      <c r="GP55" s="58"/>
      <c r="GQ55" s="58"/>
      <c r="GR55" s="58"/>
      <c r="GS55" s="58"/>
      <c r="GT55" s="58"/>
      <c r="GU55" s="58"/>
      <c r="GV55" s="58"/>
      <c r="GW55" s="58"/>
      <c r="GX55" s="58"/>
      <c r="GY55" s="58"/>
      <c r="GZ55" s="58"/>
      <c r="HA55" s="58"/>
      <c r="HB55" s="58"/>
      <c r="HC55" s="58"/>
      <c r="HD55" s="58"/>
      <c r="HE55" s="58"/>
      <c r="HF55" s="58"/>
      <c r="HG55" s="58"/>
      <c r="HH55" s="58"/>
      <c r="HI55" s="58"/>
      <c r="HJ55" s="58"/>
      <c r="HK55" s="58"/>
      <c r="HL55" s="58"/>
      <c r="HM55" s="58"/>
      <c r="HN55" s="58"/>
      <c r="HO55" s="58"/>
      <c r="HP55" s="58"/>
      <c r="HQ55" s="58"/>
      <c r="HR55" s="58"/>
      <c r="HS55" s="58"/>
      <c r="HT55" s="58"/>
      <c r="HU55" s="58"/>
      <c r="HV55" s="58"/>
      <c r="HW55" s="58"/>
      <c r="HX55" s="58"/>
      <c r="HY55" s="58"/>
      <c r="HZ55" s="58"/>
      <c r="IA55" s="58"/>
      <c r="IB55" s="58"/>
      <c r="IC55" s="58"/>
      <c r="ID55" s="58"/>
      <c r="IE55" s="58"/>
      <c r="IF55" s="58"/>
      <c r="IG55" s="58"/>
      <c r="IH55" s="58"/>
      <c r="II55" s="58"/>
      <c r="IJ55" s="58"/>
      <c r="IK55" s="58"/>
      <c r="IL55" s="58"/>
      <c r="IM55" s="58"/>
      <c r="IN55" s="58"/>
      <c r="IO55" s="58"/>
      <c r="IP55" s="58"/>
      <c r="IQ55" s="58"/>
      <c r="IR55" s="58"/>
      <c r="IS55" s="58"/>
      <c r="IT55" s="58"/>
      <c r="IU55" s="58"/>
      <c r="IV55" s="58"/>
      <c r="IW55" s="58"/>
    </row>
    <row r="56" customFormat="false" ht="12.75" hidden="false" customHeight="false" outlineLevel="0" collapsed="false">
      <c r="A56" s="72" t="s">
        <v>79</v>
      </c>
      <c r="B56" s="8"/>
      <c r="C56" s="47" t="n">
        <f aca="false">SUM(C41:C55)</f>
        <v>8894.728</v>
      </c>
      <c r="D56" s="48" t="n">
        <f aca="false">C56/$C$56</f>
        <v>1</v>
      </c>
      <c r="E56" s="47" t="n">
        <f aca="false">SUM(E41:E55)</f>
        <v>6872.275</v>
      </c>
      <c r="F56" s="48" t="n">
        <f aca="false">SUM(F41:F55)</f>
        <v>1</v>
      </c>
      <c r="G56" s="47" t="n">
        <f aca="false">SUM(G41:G55)</f>
        <v>8408.868</v>
      </c>
      <c r="H56" s="48" t="n">
        <f aca="false">SUM(H41:H55)</f>
        <v>1</v>
      </c>
      <c r="I56" s="47" t="n">
        <f aca="false">SUM(I41:I55)</f>
        <v>17881.008</v>
      </c>
      <c r="J56" s="48" t="n">
        <f aca="false">SUM(J41:J55)</f>
        <v>1</v>
      </c>
      <c r="K56" s="47" t="n">
        <f aca="false">SUM(K41:K55)</f>
        <v>13946.482</v>
      </c>
      <c r="L56" s="48" t="n">
        <f aca="false">SUM(L41:L55)</f>
        <v>1</v>
      </c>
      <c r="M56" s="47" t="n">
        <f aca="false">SUM(M41:M55)</f>
        <v>18204.878</v>
      </c>
      <c r="N56" s="48" t="n">
        <f aca="false">SUM(N41:N55)</f>
        <v>1</v>
      </c>
      <c r="O56" s="47" t="n">
        <f aca="false">SUM(O41:O55)</f>
        <v>74213.239</v>
      </c>
      <c r="P56" s="48" t="n">
        <f aca="false">SUM(P41:P55)</f>
        <v>1</v>
      </c>
      <c r="Q56" s="47" t="n">
        <v>29673</v>
      </c>
      <c r="R56" s="48" t="n">
        <f aca="false">Q56/$Q$56</f>
        <v>1</v>
      </c>
      <c r="S56" s="47" t="n">
        <f aca="false">SUM(S41:S55)</f>
        <v>5535</v>
      </c>
      <c r="T56" s="48" t="n">
        <f aca="false">SUM(T41:T55)</f>
        <v>1</v>
      </c>
      <c r="U56" s="47" t="n">
        <f aca="false">SUM(U41:U55)</f>
        <v>6408</v>
      </c>
      <c r="V56" s="48" t="n">
        <f aca="false">SUM(V41:V55)</f>
        <v>1</v>
      </c>
      <c r="W56" s="47" t="n">
        <f aca="false">SUM(W41:W55)</f>
        <v>4802.325</v>
      </c>
      <c r="X56" s="48" t="n">
        <f aca="false">SUM(X41:X55)</f>
        <v>0.885032411840247</v>
      </c>
      <c r="Y56" s="47" t="n">
        <f aca="false">SUM(Y41:Y55)</f>
        <v>0</v>
      </c>
      <c r="Z56" s="48" t="e">
        <f aca="false">SUM(Z41:Z55)</f>
        <v>#DIV/0!</v>
      </c>
      <c r="AA56" s="47" t="n">
        <f aca="false">SUM(AA41:AA55)</f>
        <v>0</v>
      </c>
      <c r="AB56" s="48" t="e">
        <f aca="false">SUM(AB41:AB55)</f>
        <v>#DIV/0!</v>
      </c>
      <c r="AC56" s="47" t="n">
        <f aca="false">SUM(AC41:AC55)</f>
        <v>1634</v>
      </c>
      <c r="AD56" s="48" t="n">
        <f aca="false">SUM(AD41:AD55)</f>
        <v>1</v>
      </c>
      <c r="AE56" s="47" t="n">
        <f aca="false">SUM(AE41:AE55)</f>
        <v>0</v>
      </c>
      <c r="AF56" s="48" t="e">
        <f aca="false">SUM(AF41:AF55)</f>
        <v>#DIV/0!</v>
      </c>
      <c r="AG56" s="47" t="n">
        <f aca="false">SUM(AG41:AG55)</f>
        <v>0</v>
      </c>
      <c r="AH56" s="48" t="e">
        <f aca="false">SUM(AH41:AH55)</f>
        <v>#DIV/0!</v>
      </c>
      <c r="AI56" s="47" t="n">
        <f aca="false">SUM(AI41:AI55)</f>
        <v>0</v>
      </c>
      <c r="AJ56" s="48" t="e">
        <f aca="false">SUM(AJ41:AJ55)</f>
        <v>#DIV/0!</v>
      </c>
      <c r="AK56" s="47" t="n">
        <f aca="false">SUM(AK41:AK55)</f>
        <v>0</v>
      </c>
      <c r="AL56" s="51" t="e">
        <f aca="false">SUM(AL41:AL55)</f>
        <v>#DIV/0!</v>
      </c>
      <c r="AM56" s="49"/>
      <c r="AN56" s="49"/>
      <c r="AO56" s="49"/>
      <c r="AP56" s="49"/>
      <c r="AQ56" s="49"/>
      <c r="AR56" s="49"/>
      <c r="AS56" s="49"/>
      <c r="AT56" s="49"/>
      <c r="AU56" s="49"/>
      <c r="AV56" s="49"/>
    </row>
    <row r="57" customFormat="false" ht="12.75" hidden="false" customHeight="false" outlineLevel="0" collapsed="false">
      <c r="A57" s="62"/>
      <c r="B57" s="22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63"/>
      <c r="V57" s="47"/>
      <c r="W57" s="47"/>
      <c r="X57" s="47"/>
      <c r="Y57" s="47"/>
      <c r="Z57" s="47"/>
      <c r="AA57" s="47"/>
      <c r="AB57" s="47"/>
      <c r="AC57" s="47"/>
      <c r="AD57" s="49"/>
      <c r="AE57" s="49"/>
      <c r="AF57" s="49"/>
      <c r="AG57" s="49"/>
      <c r="AH57" s="49"/>
      <c r="AI57" s="49"/>
      <c r="AJ57" s="49"/>
      <c r="AK57" s="49"/>
      <c r="AL57" s="73"/>
      <c r="AM57" s="49"/>
      <c r="AN57" s="49"/>
      <c r="AO57" s="49"/>
      <c r="AP57" s="49"/>
      <c r="AQ57" s="49"/>
      <c r="AR57" s="49"/>
      <c r="AS57" s="49"/>
      <c r="AT57" s="49"/>
      <c r="AU57" s="49"/>
      <c r="AV57" s="49"/>
    </row>
    <row r="58" customFormat="false" ht="12.75" hidden="false" customHeight="false" outlineLevel="0" collapsed="false">
      <c r="A58" s="74" t="s">
        <v>80</v>
      </c>
      <c r="B58" s="75"/>
      <c r="C58" s="47"/>
      <c r="D58" s="76" t="s">
        <v>81</v>
      </c>
      <c r="E58" s="47"/>
      <c r="F58" s="76" t="s">
        <v>81</v>
      </c>
      <c r="G58" s="47"/>
      <c r="H58" s="76" t="s">
        <v>81</v>
      </c>
      <c r="I58" s="47"/>
      <c r="J58" s="76" t="s">
        <v>81</v>
      </c>
      <c r="K58" s="47"/>
      <c r="L58" s="76" t="s">
        <v>81</v>
      </c>
      <c r="M58" s="47"/>
      <c r="N58" s="76" t="s">
        <v>81</v>
      </c>
      <c r="O58" s="47"/>
      <c r="P58" s="76" t="s">
        <v>81</v>
      </c>
      <c r="Q58" s="47"/>
      <c r="R58" s="76" t="s">
        <v>81</v>
      </c>
      <c r="S58" s="47"/>
      <c r="T58" s="76" t="s">
        <v>81</v>
      </c>
      <c r="U58" s="77"/>
      <c r="V58" s="76" t="s">
        <v>81</v>
      </c>
      <c r="W58" s="47"/>
      <c r="X58" s="76" t="s">
        <v>81</v>
      </c>
      <c r="Y58" s="47"/>
      <c r="Z58" s="76" t="s">
        <v>81</v>
      </c>
      <c r="AA58" s="47"/>
      <c r="AB58" s="76" t="s">
        <v>81</v>
      </c>
      <c r="AC58" s="47"/>
      <c r="AD58" s="76" t="s">
        <v>81</v>
      </c>
      <c r="AE58" s="49"/>
      <c r="AF58" s="76" t="s">
        <v>81</v>
      </c>
      <c r="AG58" s="49"/>
      <c r="AH58" s="76" t="s">
        <v>81</v>
      </c>
      <c r="AI58" s="49"/>
      <c r="AJ58" s="76" t="s">
        <v>81</v>
      </c>
      <c r="AK58" s="49"/>
      <c r="AL58" s="78" t="s">
        <v>81</v>
      </c>
      <c r="AM58" s="49"/>
      <c r="AN58" s="49"/>
      <c r="AO58" s="49"/>
      <c r="AP58" s="49"/>
      <c r="AQ58" s="49"/>
      <c r="AR58" s="49"/>
      <c r="AS58" s="49"/>
      <c r="AT58" s="49"/>
      <c r="AU58" s="49"/>
      <c r="AV58" s="49"/>
    </row>
    <row r="59" customFormat="false" ht="12.75" hidden="false" customHeight="false" outlineLevel="0" collapsed="false">
      <c r="A59" s="45" t="s">
        <v>82</v>
      </c>
      <c r="B59" s="46"/>
      <c r="C59" s="47" t="n">
        <v>0</v>
      </c>
      <c r="D59" s="48" t="n">
        <f aca="false">C59/$C$63</f>
        <v>0</v>
      </c>
      <c r="E59" s="47" t="n">
        <v>0</v>
      </c>
      <c r="F59" s="48" t="n">
        <f aca="false">E59/$E$63</f>
        <v>0</v>
      </c>
      <c r="G59" s="47" t="n">
        <v>0</v>
      </c>
      <c r="H59" s="48" t="n">
        <f aca="false">G59/$G$63</f>
        <v>0</v>
      </c>
      <c r="I59" s="47" t="n">
        <v>0</v>
      </c>
      <c r="J59" s="48" t="n">
        <v>0</v>
      </c>
      <c r="K59" s="47" t="n">
        <v>0</v>
      </c>
      <c r="L59" s="48" t="n">
        <v>0</v>
      </c>
      <c r="M59" s="47" t="n">
        <v>0</v>
      </c>
      <c r="N59" s="48" t="n">
        <v>0</v>
      </c>
      <c r="O59" s="47" t="n">
        <f aca="false">SUM(C59:M59)</f>
        <v>0</v>
      </c>
      <c r="P59" s="48" t="n">
        <f aca="false">O59/$O$63</f>
        <v>0</v>
      </c>
      <c r="Q59" s="47" t="n">
        <v>0</v>
      </c>
      <c r="R59" s="48" t="n">
        <v>0</v>
      </c>
      <c r="S59" s="47" t="n">
        <v>0</v>
      </c>
      <c r="T59" s="48" t="n">
        <f aca="false">S59/S63</f>
        <v>0</v>
      </c>
      <c r="U59" s="47" t="n">
        <v>0</v>
      </c>
      <c r="V59" s="48" t="n">
        <f aca="false">U59/$U$63</f>
        <v>0</v>
      </c>
      <c r="W59" s="47" t="n">
        <v>0</v>
      </c>
      <c r="X59" s="48" t="n">
        <f aca="false">W59/$W$63</f>
        <v>0</v>
      </c>
      <c r="Y59" s="47" t="n">
        <v>0</v>
      </c>
      <c r="Z59" s="48" t="e">
        <f aca="false">Y59/$Y$63</f>
        <v>#DIV/0!</v>
      </c>
      <c r="AA59" s="47"/>
      <c r="AB59" s="48" t="e">
        <f aca="false">AA59/$AA$63</f>
        <v>#DIV/0!</v>
      </c>
      <c r="AC59" s="47"/>
      <c r="AD59" s="48" t="e">
        <f aca="false">AC59/$AC$63</f>
        <v>#DIV/0!</v>
      </c>
      <c r="AE59" s="49"/>
      <c r="AF59" s="48" t="e">
        <f aca="false">AE59/AE63</f>
        <v>#DIV/0!</v>
      </c>
      <c r="AG59" s="49"/>
      <c r="AH59" s="48" t="e">
        <f aca="false">AG59/$AG$63</f>
        <v>#DIV/0!</v>
      </c>
      <c r="AI59" s="49"/>
      <c r="AJ59" s="48" t="e">
        <f aca="false">AI59/$AI$63</f>
        <v>#DIV/0!</v>
      </c>
      <c r="AK59" s="49"/>
      <c r="AL59" s="51" t="e">
        <f aca="false">AK59/$AK$63</f>
        <v>#DIV/0!</v>
      </c>
      <c r="AM59" s="49"/>
      <c r="AN59" s="49"/>
      <c r="AO59" s="49"/>
      <c r="AP59" s="49"/>
      <c r="AQ59" s="49"/>
      <c r="AR59" s="49"/>
      <c r="AS59" s="49"/>
      <c r="AT59" s="49"/>
      <c r="AU59" s="49"/>
      <c r="AV59" s="49"/>
    </row>
    <row r="60" customFormat="false" ht="12.75" hidden="false" customHeight="false" outlineLevel="0" collapsed="false">
      <c r="A60" s="45" t="s">
        <v>83</v>
      </c>
      <c r="B60" s="46"/>
      <c r="C60" s="47" t="n">
        <v>0</v>
      </c>
      <c r="D60" s="48" t="n">
        <f aca="false">C60/$C$63</f>
        <v>0</v>
      </c>
      <c r="E60" s="47" t="n">
        <v>0</v>
      </c>
      <c r="F60" s="48" t="n">
        <f aca="false">E60/$E$63</f>
        <v>0</v>
      </c>
      <c r="G60" s="47" t="n">
        <v>0</v>
      </c>
      <c r="H60" s="48" t="n">
        <f aca="false">G60/$G$63</f>
        <v>0</v>
      </c>
      <c r="I60" s="47" t="n">
        <v>0</v>
      </c>
      <c r="J60" s="48" t="n">
        <v>0</v>
      </c>
      <c r="K60" s="47" t="n">
        <v>0</v>
      </c>
      <c r="L60" s="48" t="n">
        <v>0</v>
      </c>
      <c r="M60" s="47" t="n">
        <v>0</v>
      </c>
      <c r="N60" s="48" t="n">
        <v>0</v>
      </c>
      <c r="O60" s="47" t="n">
        <f aca="false">SUM(C60:M60)</f>
        <v>0</v>
      </c>
      <c r="P60" s="48" t="n">
        <f aca="false">O60/$O$63</f>
        <v>0</v>
      </c>
      <c r="Q60" s="47" t="n">
        <v>0</v>
      </c>
      <c r="R60" s="48" t="n">
        <v>0</v>
      </c>
      <c r="S60" s="47" t="n">
        <v>0</v>
      </c>
      <c r="T60" s="48" t="n">
        <f aca="false">S60/$S$63</f>
        <v>0</v>
      </c>
      <c r="U60" s="47" t="n">
        <v>0</v>
      </c>
      <c r="V60" s="48" t="n">
        <f aca="false">U60/$U$63</f>
        <v>0</v>
      </c>
      <c r="W60" s="47" t="n">
        <v>0</v>
      </c>
      <c r="X60" s="48" t="n">
        <f aca="false">W60/$W$63</f>
        <v>0</v>
      </c>
      <c r="Y60" s="47" t="n">
        <v>0</v>
      </c>
      <c r="Z60" s="48" t="e">
        <f aca="false">Y60/$Y$63</f>
        <v>#DIV/0!</v>
      </c>
      <c r="AA60" s="47"/>
      <c r="AB60" s="48" t="e">
        <f aca="false">AA60/$AA$63</f>
        <v>#DIV/0!</v>
      </c>
      <c r="AC60" s="47"/>
      <c r="AD60" s="48" t="e">
        <f aca="false">AC60/$AC$63</f>
        <v>#DIV/0!</v>
      </c>
      <c r="AE60" s="49"/>
      <c r="AF60" s="48" t="e">
        <f aca="false">AE60/$AE$63</f>
        <v>#DIV/0!</v>
      </c>
      <c r="AG60" s="49"/>
      <c r="AH60" s="48" t="e">
        <f aca="false">AG60/$AG$63</f>
        <v>#DIV/0!</v>
      </c>
      <c r="AI60" s="49"/>
      <c r="AJ60" s="48" t="e">
        <f aca="false">AI60/$AI$63</f>
        <v>#DIV/0!</v>
      </c>
      <c r="AK60" s="49"/>
      <c r="AL60" s="51" t="e">
        <f aca="false">AK60/$AK$63</f>
        <v>#DIV/0!</v>
      </c>
      <c r="AM60" s="49"/>
      <c r="AN60" s="49"/>
      <c r="AO60" s="49"/>
      <c r="AP60" s="49"/>
      <c r="AQ60" s="49"/>
      <c r="AR60" s="49"/>
      <c r="AS60" s="49"/>
      <c r="AT60" s="49"/>
      <c r="AU60" s="49"/>
      <c r="AV60" s="49"/>
    </row>
    <row r="61" customFormat="false" ht="12.75" hidden="false" customHeight="false" outlineLevel="0" collapsed="false">
      <c r="A61" s="45" t="s">
        <v>84</v>
      </c>
      <c r="B61" s="46"/>
      <c r="C61" s="47"/>
      <c r="D61" s="48" t="n">
        <f aca="false">C61/$C$63</f>
        <v>0</v>
      </c>
      <c r="E61" s="47"/>
      <c r="F61" s="48" t="n">
        <f aca="false">E61/$E$63</f>
        <v>0</v>
      </c>
      <c r="G61" s="47"/>
      <c r="H61" s="48" t="n">
        <f aca="false">G61/$G$63</f>
        <v>0</v>
      </c>
      <c r="I61" s="47"/>
      <c r="J61" s="48" t="n">
        <v>0</v>
      </c>
      <c r="K61" s="47"/>
      <c r="L61" s="48" t="n">
        <v>0</v>
      </c>
      <c r="M61" s="47"/>
      <c r="N61" s="48" t="n">
        <v>0</v>
      </c>
      <c r="O61" s="47"/>
      <c r="P61" s="48" t="n">
        <f aca="false">O61/$O$63</f>
        <v>0</v>
      </c>
      <c r="Q61" s="47" t="n">
        <v>0</v>
      </c>
      <c r="R61" s="48" t="n">
        <v>0</v>
      </c>
      <c r="S61" s="47" t="n">
        <v>4000</v>
      </c>
      <c r="T61" s="48" t="n">
        <f aca="false">S61/$S$63</f>
        <v>0.909090909090909</v>
      </c>
      <c r="U61" s="47" t="n">
        <v>0</v>
      </c>
      <c r="V61" s="48" t="n">
        <f aca="false">U61/$U$63</f>
        <v>0</v>
      </c>
      <c r="W61" s="47" t="n">
        <v>9394</v>
      </c>
      <c r="X61" s="48" t="n">
        <f aca="false">W61/$W$63</f>
        <v>0.86230952818065</v>
      </c>
      <c r="Y61" s="47"/>
      <c r="Z61" s="48" t="e">
        <f aca="false">Y61/$Y$63</f>
        <v>#DIV/0!</v>
      </c>
      <c r="AA61" s="47"/>
      <c r="AB61" s="48" t="e">
        <f aca="false">AA61/$AA$63</f>
        <v>#DIV/0!</v>
      </c>
      <c r="AC61" s="47"/>
      <c r="AD61" s="48" t="e">
        <f aca="false">AC61/$AC$63</f>
        <v>#DIV/0!</v>
      </c>
      <c r="AE61" s="49"/>
      <c r="AF61" s="48" t="e">
        <f aca="false">AE61/$AE$63</f>
        <v>#DIV/0!</v>
      </c>
      <c r="AG61" s="49"/>
      <c r="AH61" s="48" t="e">
        <f aca="false">AG61/$AG$63</f>
        <v>#DIV/0!</v>
      </c>
      <c r="AI61" s="49"/>
      <c r="AJ61" s="48" t="e">
        <f aca="false">AI61/$AI$63</f>
        <v>#DIV/0!</v>
      </c>
      <c r="AK61" s="49"/>
      <c r="AL61" s="51" t="e">
        <f aca="false">AK61/$AK$63</f>
        <v>#DIV/0!</v>
      </c>
      <c r="AM61" s="49"/>
      <c r="AN61" s="49"/>
      <c r="AO61" s="49"/>
      <c r="AP61" s="49"/>
      <c r="AQ61" s="49"/>
      <c r="AR61" s="49"/>
      <c r="AS61" s="49"/>
      <c r="AT61" s="49"/>
      <c r="AU61" s="49"/>
      <c r="AV61" s="49"/>
    </row>
    <row r="62" customFormat="false" ht="15" hidden="false" customHeight="false" outlineLevel="0" collapsed="false">
      <c r="A62" s="52" t="s">
        <v>85</v>
      </c>
      <c r="B62" s="53"/>
      <c r="C62" s="54" t="n">
        <v>1062</v>
      </c>
      <c r="D62" s="55" t="n">
        <f aca="false">C62/$C$63</f>
        <v>1</v>
      </c>
      <c r="E62" s="54" t="n">
        <v>1243</v>
      </c>
      <c r="F62" s="55" t="n">
        <f aca="false">E62/$E$63</f>
        <v>1</v>
      </c>
      <c r="G62" s="54" t="n">
        <v>1112</v>
      </c>
      <c r="H62" s="55" t="n">
        <f aca="false">G62/$G$63</f>
        <v>1</v>
      </c>
      <c r="I62" s="54" t="n">
        <v>0</v>
      </c>
      <c r="J62" s="55" t="n">
        <v>0</v>
      </c>
      <c r="K62" s="54" t="n">
        <v>0</v>
      </c>
      <c r="L62" s="55" t="n">
        <v>0</v>
      </c>
      <c r="M62" s="54" t="n">
        <v>0</v>
      </c>
      <c r="N62" s="55" t="n">
        <v>0</v>
      </c>
      <c r="O62" s="54" t="n">
        <f aca="false">SUM(C62:M62)</f>
        <v>3420</v>
      </c>
      <c r="P62" s="55" t="n">
        <f aca="false">O62/$O$63</f>
        <v>1</v>
      </c>
      <c r="Q62" s="54" t="n">
        <v>0</v>
      </c>
      <c r="R62" s="55" t="n">
        <v>0</v>
      </c>
      <c r="S62" s="54" t="n">
        <v>400</v>
      </c>
      <c r="T62" s="55" t="n">
        <f aca="false">S62/$S$63</f>
        <v>0.0909090909090909</v>
      </c>
      <c r="U62" s="54" t="n">
        <v>1000</v>
      </c>
      <c r="V62" s="48" t="n">
        <f aca="false">U62/$U$63</f>
        <v>1</v>
      </c>
      <c r="W62" s="54" t="n">
        <v>1500</v>
      </c>
      <c r="X62" s="55" t="n">
        <f aca="false">W62/$W$63</f>
        <v>0.13769047181935</v>
      </c>
      <c r="Y62" s="54" t="n">
        <v>0</v>
      </c>
      <c r="Z62" s="48" t="e">
        <f aca="false">Y62/$Y$63</f>
        <v>#DIV/0!</v>
      </c>
      <c r="AA62" s="54" t="n">
        <v>0</v>
      </c>
      <c r="AB62" s="48" t="e">
        <f aca="false">AA62/$AA$63</f>
        <v>#DIV/0!</v>
      </c>
      <c r="AC62" s="54" t="n">
        <v>0</v>
      </c>
      <c r="AD62" s="48" t="e">
        <f aca="false">AC62/$AC$63</f>
        <v>#DIV/0!</v>
      </c>
      <c r="AE62" s="57" t="n">
        <v>0</v>
      </c>
      <c r="AF62" s="48" t="e">
        <f aca="false">AE62/$AE$63</f>
        <v>#DIV/0!</v>
      </c>
      <c r="AG62" s="57" t="n">
        <v>0</v>
      </c>
      <c r="AH62" s="48" t="e">
        <f aca="false">AG62/$AG$63</f>
        <v>#DIV/0!</v>
      </c>
      <c r="AI62" s="49"/>
      <c r="AJ62" s="48" t="e">
        <f aca="false">AI62/$AI$63</f>
        <v>#DIV/0!</v>
      </c>
      <c r="AK62" s="49"/>
      <c r="AL62" s="51" t="e">
        <f aca="false">AK62/$AK$63</f>
        <v>#DIV/0!</v>
      </c>
      <c r="AM62" s="49"/>
      <c r="AN62" s="49"/>
      <c r="AO62" s="49"/>
      <c r="AP62" s="49"/>
      <c r="AQ62" s="49"/>
      <c r="AR62" s="49"/>
      <c r="AS62" s="49"/>
      <c r="AT62" s="49"/>
      <c r="AU62" s="49"/>
      <c r="AV62" s="49"/>
    </row>
    <row r="63" customFormat="false" ht="12.75" hidden="false" customHeight="false" outlineLevel="0" collapsed="false">
      <c r="A63" s="72" t="s">
        <v>86</v>
      </c>
      <c r="B63" s="8"/>
      <c r="C63" s="47" t="n">
        <f aca="false">SUM(C59:C62)</f>
        <v>1062</v>
      </c>
      <c r="D63" s="48" t="n">
        <f aca="false">C63/$C$63</f>
        <v>1</v>
      </c>
      <c r="E63" s="47" t="n">
        <f aca="false">SUM(E59:E62)</f>
        <v>1243</v>
      </c>
      <c r="F63" s="48" t="n">
        <f aca="false">SUM(F59:F62)</f>
        <v>1</v>
      </c>
      <c r="G63" s="47" t="n">
        <f aca="false">SUM(G59:G62)</f>
        <v>1112</v>
      </c>
      <c r="H63" s="48" t="n">
        <f aca="false">SUM(H59:H62)</f>
        <v>1</v>
      </c>
      <c r="I63" s="47" t="n">
        <f aca="false">SUM(I59:I62)</f>
        <v>0</v>
      </c>
      <c r="J63" s="48" t="n">
        <f aca="false">I63/$C$63</f>
        <v>0</v>
      </c>
      <c r="K63" s="47" t="n">
        <f aca="false">SUM(K59:K62)</f>
        <v>0</v>
      </c>
      <c r="L63" s="48" t="n">
        <f aca="false">K63/$C$63</f>
        <v>0</v>
      </c>
      <c r="M63" s="47" t="n">
        <f aca="false">SUM(M59:M62)</f>
        <v>0</v>
      </c>
      <c r="N63" s="48" t="n">
        <f aca="false">M63/$C$63</f>
        <v>0</v>
      </c>
      <c r="O63" s="47" t="n">
        <f aca="false">SUM(O59:O62)</f>
        <v>3420</v>
      </c>
      <c r="P63" s="48" t="n">
        <f aca="false">SUM(P59:P62)</f>
        <v>1</v>
      </c>
      <c r="Q63" s="47" t="n">
        <f aca="false">SUM(Q59:Q62)</f>
        <v>0</v>
      </c>
      <c r="R63" s="48" t="n">
        <f aca="false">Q63/$C$63</f>
        <v>0</v>
      </c>
      <c r="S63" s="47" t="n">
        <f aca="false">SUM(S59:S62)</f>
        <v>4400</v>
      </c>
      <c r="T63" s="48" t="n">
        <f aca="false">SUM(T59:T62)</f>
        <v>1</v>
      </c>
      <c r="U63" s="47" t="n">
        <f aca="false">SUM(U59:U62)</f>
        <v>1000</v>
      </c>
      <c r="V63" s="48" t="n">
        <f aca="false">SUM(V59:V62)</f>
        <v>1</v>
      </c>
      <c r="W63" s="47" t="n">
        <f aca="false">SUM(W59:W62)</f>
        <v>10894</v>
      </c>
      <c r="X63" s="48" t="n">
        <f aca="false">SUM(X59:X62)</f>
        <v>1</v>
      </c>
      <c r="Y63" s="47" t="n">
        <f aca="false">SUM(Y59:Y62)</f>
        <v>0</v>
      </c>
      <c r="Z63" s="48" t="e">
        <f aca="false">SUM(Z59:Z62)</f>
        <v>#DIV/0!</v>
      </c>
      <c r="AA63" s="47" t="n">
        <f aca="false">SUM(AA59:AA62)</f>
        <v>0</v>
      </c>
      <c r="AB63" s="48" t="e">
        <f aca="false">SUM(AB59:AB62)</f>
        <v>#DIV/0!</v>
      </c>
      <c r="AC63" s="47" t="n">
        <f aca="false">SUM(AC59:AC62)</f>
        <v>0</v>
      </c>
      <c r="AD63" s="48" t="e">
        <f aca="false">SUM(AD59:AD62)</f>
        <v>#DIV/0!</v>
      </c>
      <c r="AE63" s="47" t="n">
        <f aca="false">SUM(AE59:AE62)</f>
        <v>0</v>
      </c>
      <c r="AF63" s="48" t="e">
        <f aca="false">SUM(AF59:AF62)</f>
        <v>#DIV/0!</v>
      </c>
      <c r="AG63" s="47" t="n">
        <f aca="false">SUM(AG59:AG62)</f>
        <v>0</v>
      </c>
      <c r="AH63" s="48" t="e">
        <f aca="false">SUM(AH59:AH62)</f>
        <v>#DIV/0!</v>
      </c>
      <c r="AI63" s="47" t="n">
        <f aca="false">SUM(AI59:AI62)</f>
        <v>0</v>
      </c>
      <c r="AJ63" s="48" t="e">
        <f aca="false">SUM(AJ59:AJ62)</f>
        <v>#DIV/0!</v>
      </c>
      <c r="AK63" s="47" t="n">
        <f aca="false">SUM(AK59:AK62)</f>
        <v>0</v>
      </c>
      <c r="AL63" s="51" t="e">
        <f aca="false">SUM(AL59:AL62)</f>
        <v>#DIV/0!</v>
      </c>
      <c r="AM63" s="49"/>
      <c r="AN63" s="49"/>
      <c r="AO63" s="49"/>
      <c r="AP63" s="49"/>
      <c r="AQ63" s="49"/>
      <c r="AR63" s="49"/>
      <c r="AS63" s="49"/>
      <c r="AT63" s="49"/>
      <c r="AU63" s="49"/>
      <c r="AV63" s="49"/>
    </row>
    <row r="64" customFormat="false" ht="12.75" hidden="false" customHeight="false" outlineLevel="0" collapsed="false">
      <c r="A64" s="74"/>
      <c r="B64" s="75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63"/>
      <c r="V64" s="47"/>
      <c r="W64" s="47"/>
      <c r="X64" s="47"/>
      <c r="Y64" s="47"/>
      <c r="Z64" s="47"/>
      <c r="AA64" s="47"/>
      <c r="AB64" s="47"/>
      <c r="AC64" s="47"/>
      <c r="AD64" s="49"/>
      <c r="AE64" s="49"/>
      <c r="AF64" s="49"/>
      <c r="AG64" s="49"/>
      <c r="AH64" s="49"/>
      <c r="AI64" s="49"/>
      <c r="AJ64" s="49"/>
      <c r="AK64" s="49"/>
      <c r="AL64" s="73"/>
      <c r="AM64" s="49"/>
      <c r="AN64" s="49"/>
      <c r="AO64" s="49"/>
      <c r="AP64" s="49"/>
      <c r="AQ64" s="49"/>
      <c r="AR64" s="49"/>
      <c r="AS64" s="49"/>
      <c r="AT64" s="49"/>
      <c r="AU64" s="49"/>
      <c r="AV64" s="49"/>
    </row>
    <row r="65" customFormat="false" ht="12.75" hidden="false" customHeight="false" outlineLevel="0" collapsed="false">
      <c r="A65" s="79" t="s">
        <v>87</v>
      </c>
      <c r="B65" s="80"/>
      <c r="C65" s="81" t="n">
        <f aca="false">C63+C56+C38</f>
        <v>128144.033</v>
      </c>
      <c r="D65" s="81"/>
      <c r="E65" s="81" t="n">
        <f aca="false">E63+E56+E38</f>
        <v>154805.771</v>
      </c>
      <c r="F65" s="81"/>
      <c r="G65" s="81" t="n">
        <f aca="false">G63+G56+G38</f>
        <v>148474.108</v>
      </c>
      <c r="H65" s="81"/>
      <c r="I65" s="81" t="n">
        <f aca="false">I63+I56+I38</f>
        <v>173572.426</v>
      </c>
      <c r="J65" s="81"/>
      <c r="K65" s="81" t="n">
        <f aca="false">K63+K56+K38</f>
        <v>161049.244</v>
      </c>
      <c r="L65" s="81"/>
      <c r="M65" s="81" t="n">
        <f aca="false">M63+M56+M38</f>
        <v>255807.782</v>
      </c>
      <c r="N65" s="81"/>
      <c r="O65" s="81" t="n">
        <f aca="false">O63+O56+O38</f>
        <v>1021866.364</v>
      </c>
      <c r="P65" s="81"/>
      <c r="Q65" s="81" t="n">
        <f aca="false">Q63+Q56+Q38</f>
        <v>538473</v>
      </c>
      <c r="R65" s="81"/>
      <c r="S65" s="81" t="n">
        <f aca="false">S63+S56+S38</f>
        <v>120044</v>
      </c>
      <c r="T65" s="81"/>
      <c r="U65" s="81" t="n">
        <f aca="false">U63+U56+U38</f>
        <v>123147</v>
      </c>
      <c r="V65" s="81"/>
      <c r="W65" s="81" t="n">
        <f aca="false">W63+W56+W38</f>
        <v>113329.325</v>
      </c>
      <c r="X65" s="81"/>
      <c r="Y65" s="81" t="n">
        <f aca="false">Y63+Y56+Y38</f>
        <v>73115.5665</v>
      </c>
      <c r="Z65" s="81"/>
      <c r="AA65" s="81" t="n">
        <f aca="false">AA63+AA56+AA38</f>
        <v>100190</v>
      </c>
      <c r="AB65" s="33"/>
      <c r="AC65" s="81" t="n">
        <f aca="false">AC63+AC56+AC38</f>
        <v>26144</v>
      </c>
      <c r="AD65" s="37"/>
      <c r="AE65" s="81" t="n">
        <f aca="false">AE63+AE56+AE38</f>
        <v>85608</v>
      </c>
      <c r="AF65" s="37"/>
      <c r="AG65" s="81" t="n">
        <f aca="false">AG63+AG56+AG38</f>
        <v>97600</v>
      </c>
      <c r="AH65" s="37"/>
      <c r="AI65" s="81" t="n">
        <f aca="false">AI63+AI56+AI38</f>
        <v>92756</v>
      </c>
      <c r="AJ65" s="37"/>
      <c r="AK65" s="81" t="n">
        <f aca="false">AK63+AK56+AK38</f>
        <v>0</v>
      </c>
      <c r="AL65" s="61"/>
      <c r="AM65" s="49"/>
      <c r="AN65" s="49"/>
      <c r="AO65" s="49"/>
      <c r="AP65" s="49"/>
      <c r="AQ65" s="49"/>
      <c r="AR65" s="49"/>
      <c r="AS65" s="49"/>
      <c r="AT65" s="49"/>
      <c r="AU65" s="49"/>
      <c r="AV65" s="49"/>
    </row>
    <row r="66" customFormat="false" ht="12.75" hidden="false" customHeight="false" outlineLevel="0" collapsed="false">
      <c r="A66" s="24"/>
      <c r="B66" s="24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63"/>
      <c r="V66" s="47"/>
      <c r="W66" s="47"/>
      <c r="X66" s="47"/>
      <c r="Y66" s="47"/>
      <c r="Z66" s="47"/>
      <c r="AA66" s="47"/>
      <c r="AB66" s="47"/>
      <c r="AC66" s="47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</row>
    <row r="67" customFormat="false" ht="12.75" hidden="false" customHeight="false" outlineLevel="0" collapsed="false">
      <c r="A67" s="9" t="s">
        <v>88</v>
      </c>
      <c r="B67" s="10"/>
      <c r="C67" s="67"/>
      <c r="D67" s="68" t="s">
        <v>89</v>
      </c>
      <c r="E67" s="67"/>
      <c r="F67" s="68" t="s">
        <v>89</v>
      </c>
      <c r="G67" s="67"/>
      <c r="H67" s="68" t="s">
        <v>89</v>
      </c>
      <c r="I67" s="67"/>
      <c r="J67" s="68" t="s">
        <v>89</v>
      </c>
      <c r="K67" s="67"/>
      <c r="L67" s="68" t="s">
        <v>89</v>
      </c>
      <c r="M67" s="67"/>
      <c r="N67" s="68" t="s">
        <v>89</v>
      </c>
      <c r="O67" s="67"/>
      <c r="P67" s="68" t="s">
        <v>89</v>
      </c>
      <c r="Q67" s="67"/>
      <c r="R67" s="68" t="s">
        <v>89</v>
      </c>
      <c r="S67" s="67"/>
      <c r="T67" s="68" t="s">
        <v>89</v>
      </c>
      <c r="U67" s="69"/>
      <c r="V67" s="68" t="s">
        <v>89</v>
      </c>
      <c r="W67" s="67"/>
      <c r="X67" s="68" t="s">
        <v>89</v>
      </c>
      <c r="Y67" s="67"/>
      <c r="Z67" s="68" t="s">
        <v>89</v>
      </c>
      <c r="AA67" s="67"/>
      <c r="AB67" s="68" t="s">
        <v>89</v>
      </c>
      <c r="AC67" s="67"/>
      <c r="AD67" s="68" t="s">
        <v>89</v>
      </c>
      <c r="AE67" s="67"/>
      <c r="AF67" s="68" t="s">
        <v>89</v>
      </c>
      <c r="AG67" s="70"/>
      <c r="AH67" s="68" t="s">
        <v>89</v>
      </c>
      <c r="AI67" s="70"/>
      <c r="AJ67" s="68" t="s">
        <v>89</v>
      </c>
      <c r="AK67" s="70"/>
      <c r="AL67" s="71" t="s">
        <v>89</v>
      </c>
      <c r="AM67" s="49"/>
      <c r="AN67" s="49"/>
      <c r="AO67" s="49"/>
      <c r="AP67" s="49"/>
      <c r="AQ67" s="49"/>
      <c r="AR67" s="49"/>
      <c r="AS67" s="49"/>
      <c r="AT67" s="49"/>
      <c r="AU67" s="49"/>
      <c r="AV67" s="49"/>
    </row>
    <row r="68" customFormat="false" ht="12.75" hidden="false" customHeight="false" outlineLevel="0" collapsed="false">
      <c r="A68" s="72" t="s">
        <v>90</v>
      </c>
      <c r="B68" s="8"/>
      <c r="C68" s="47" t="n">
        <v>774.248</v>
      </c>
      <c r="D68" s="48" t="n">
        <f aca="false">C68/SUM($C$68,$C$70,$C$75,$C$77)</f>
        <v>0.141814749657947</v>
      </c>
      <c r="E68" s="47" t="n">
        <v>446.6</v>
      </c>
      <c r="F68" s="48" t="n">
        <f aca="false">E68/SUM($E$68,$E$70,$E$75,$E$77)</f>
        <v>0.108912335977943</v>
      </c>
      <c r="G68" s="47" t="n">
        <v>428.9978</v>
      </c>
      <c r="H68" s="48" t="n">
        <f aca="false">G68/SUM($G$68,$G$70,$G$75,$G$77)</f>
        <v>0.0899075513702298</v>
      </c>
      <c r="I68" s="47" t="n">
        <v>744.673</v>
      </c>
      <c r="J68" s="48" t="n">
        <f aca="false">I68/SUM($I$68,$I$70,$I$75,$I$77)</f>
        <v>0.139136869494251</v>
      </c>
      <c r="K68" s="47" t="n">
        <v>656.2</v>
      </c>
      <c r="L68" s="48" t="n">
        <f aca="false">K68/SUM($K$68,$K$70,$K$75,$K$77)</f>
        <v>0.131260220432573</v>
      </c>
      <c r="M68" s="47" t="n">
        <v>629.48</v>
      </c>
      <c r="N68" s="48" t="n">
        <f aca="false">M68/SUM($M$68,$M$70,$M$75,$M$77)</f>
        <v>0.122696993473628</v>
      </c>
      <c r="O68" s="47" t="n">
        <f aca="false">SUMPRODUCT(C68:M68,$C$11:$M$11)/$O$11</f>
        <v>623.595813169877</v>
      </c>
      <c r="P68" s="48" t="n">
        <f aca="false">O68/SUM($O$68,$O$70,$O$75,$O$77)</f>
        <v>0.124828066948752</v>
      </c>
      <c r="Q68" s="47" t="n">
        <v>0</v>
      </c>
      <c r="R68" s="48" t="n">
        <f aca="false">Q68/SUM($Q$68,$Q$70,$Q$75,$Q$77)</f>
        <v>0</v>
      </c>
      <c r="S68" s="47" t="n">
        <v>105</v>
      </c>
      <c r="T68" s="48" t="n">
        <f aca="false">S68/SUM(S68,S70,S75,S77)</f>
        <v>0.0471063257065949</v>
      </c>
      <c r="U68" s="47" t="n">
        <v>153.2</v>
      </c>
      <c r="V68" s="48" t="n">
        <f aca="false">U68/SUM($U$68,$U$70,$U$75,$U$77)</f>
        <v>0.121577652567257</v>
      </c>
      <c r="W68" s="47" t="n">
        <v>269.651</v>
      </c>
      <c r="X68" s="48" t="n">
        <f aca="false">W68/SUM($W$68,$W$70,$W$75,$W$77)</f>
        <v>0.17767655409577</v>
      </c>
      <c r="Y68" s="64" t="n">
        <f aca="false">Y69/Y73*Y72</f>
        <v>115.609756097561</v>
      </c>
      <c r="Z68" s="48" t="n">
        <f aca="false">Y68/SUM($Y$68,$Y$70,$Y$75,$Y$77)</f>
        <v>0.112900152439024</v>
      </c>
      <c r="AA68" s="47" t="n">
        <v>153.2</v>
      </c>
      <c r="AB68" s="48" t="n">
        <f aca="false">AA68/SUM($AA$68,$AA$70,$AA$75,$AA$77)</f>
        <v>0.121577652567257</v>
      </c>
      <c r="AC68" s="64" t="n">
        <v>60.6</v>
      </c>
      <c r="AD68" s="48" t="n">
        <f aca="false">AC68/SUM($AC$68,$AC$70,$AC$75,$AC$77)</f>
        <v>0.0896980461811723</v>
      </c>
      <c r="AE68" s="49"/>
      <c r="AF68" s="48" t="e">
        <f aca="false">AE68/SUM(AE68,AE70,AE75,AE77)</f>
        <v>#DIV/0!</v>
      </c>
      <c r="AG68" s="49"/>
      <c r="AH68" s="48" t="e">
        <f aca="false">AG68/SUM(AG68,AG70,AG75,AG77)</f>
        <v>#DIV/0!</v>
      </c>
      <c r="AI68" s="49"/>
      <c r="AJ68" s="48" t="e">
        <f aca="false">AI68/SUM(AI68,AI70,AI75,AI77)</f>
        <v>#DIV/0!</v>
      </c>
      <c r="AK68" s="49"/>
      <c r="AL68" s="51" t="e">
        <f aca="false">AK68/SUM(AK68,AK70,AK75,AK77)</f>
        <v>#DIV/0!</v>
      </c>
      <c r="AM68" s="49"/>
      <c r="AN68" s="49"/>
      <c r="AO68" s="49"/>
      <c r="AP68" s="49"/>
      <c r="AQ68" s="49"/>
      <c r="AR68" s="49"/>
      <c r="AS68" s="49"/>
      <c r="AT68" s="49"/>
      <c r="AU68" s="49"/>
      <c r="AV68" s="49"/>
    </row>
    <row r="69" customFormat="false" ht="12.75" hidden="false" customHeight="false" outlineLevel="0" collapsed="false">
      <c r="A69" s="82" t="s">
        <v>91</v>
      </c>
      <c r="B69" s="83"/>
      <c r="C69" s="84" t="n">
        <v>1.40874818049491</v>
      </c>
      <c r="D69" s="48"/>
      <c r="E69" s="84" t="n">
        <v>0.842006033182504</v>
      </c>
      <c r="F69" s="48"/>
      <c r="G69" s="84" t="n">
        <v>1.09450499545867</v>
      </c>
      <c r="H69" s="48"/>
      <c r="I69" s="84" t="n">
        <v>1.21678594771242</v>
      </c>
      <c r="J69" s="48"/>
      <c r="K69" s="84" t="n">
        <v>1.16347517730496</v>
      </c>
      <c r="L69" s="48"/>
      <c r="M69" s="84" t="n">
        <v>0.862774122807018</v>
      </c>
      <c r="N69" s="48"/>
      <c r="O69" s="84" t="n">
        <f aca="false">SUMPRODUCT(C69:M69,$C$11:$M$11)/$O$11</f>
        <v>1.08967338003503</v>
      </c>
      <c r="P69" s="48"/>
      <c r="Q69" s="84" t="n">
        <v>2.05</v>
      </c>
      <c r="R69" s="48"/>
      <c r="S69" s="84" t="n">
        <v>0.32</v>
      </c>
      <c r="T69" s="48"/>
      <c r="U69" s="84" t="n">
        <v>0.58</v>
      </c>
      <c r="V69" s="56"/>
      <c r="W69" s="84" t="n">
        <v>1.61</v>
      </c>
      <c r="X69" s="48"/>
      <c r="Y69" s="84" t="n">
        <v>0.5</v>
      </c>
      <c r="Z69" s="48"/>
      <c r="AA69" s="84" t="n">
        <v>0.58</v>
      </c>
      <c r="AB69" s="56"/>
      <c r="AC69" s="84" t="n">
        <v>1.03</v>
      </c>
      <c r="AD69" s="85"/>
      <c r="AE69" s="85"/>
      <c r="AF69" s="85"/>
      <c r="AG69" s="85"/>
      <c r="AH69" s="85"/>
      <c r="AI69" s="85"/>
      <c r="AJ69" s="85"/>
      <c r="AK69" s="85"/>
      <c r="AL69" s="86"/>
      <c r="AM69" s="85"/>
      <c r="AN69" s="85"/>
      <c r="AO69" s="85"/>
      <c r="AP69" s="85"/>
      <c r="AQ69" s="85"/>
      <c r="AR69" s="85"/>
      <c r="AS69" s="85"/>
      <c r="AT69" s="85"/>
      <c r="AU69" s="85"/>
      <c r="AV69" s="85"/>
      <c r="AW69" s="87"/>
      <c r="AX69" s="87"/>
      <c r="AY69" s="87"/>
      <c r="AZ69" s="87"/>
      <c r="BA69" s="87"/>
      <c r="BB69" s="87"/>
      <c r="BC69" s="87"/>
      <c r="BD69" s="87"/>
      <c r="BE69" s="87"/>
      <c r="BF69" s="87"/>
      <c r="BG69" s="87"/>
      <c r="BH69" s="87"/>
      <c r="BI69" s="87"/>
      <c r="BJ69" s="87"/>
      <c r="BK69" s="87"/>
      <c r="BL69" s="87"/>
      <c r="BM69" s="87"/>
      <c r="BN69" s="87"/>
      <c r="BO69" s="87"/>
      <c r="BP69" s="87"/>
      <c r="BQ69" s="87"/>
      <c r="BR69" s="87"/>
      <c r="BS69" s="87"/>
      <c r="BT69" s="87"/>
      <c r="BU69" s="87"/>
      <c r="BV69" s="87"/>
      <c r="BW69" s="87"/>
      <c r="BX69" s="87"/>
      <c r="BY69" s="87"/>
      <c r="BZ69" s="87"/>
      <c r="CA69" s="87"/>
      <c r="CB69" s="87"/>
      <c r="CC69" s="87"/>
      <c r="CD69" s="87"/>
      <c r="CE69" s="87"/>
      <c r="CF69" s="87"/>
      <c r="CG69" s="87"/>
      <c r="CH69" s="87"/>
      <c r="CI69" s="87"/>
      <c r="CJ69" s="87"/>
      <c r="CK69" s="87"/>
      <c r="CL69" s="87"/>
      <c r="CM69" s="87"/>
      <c r="CN69" s="87"/>
      <c r="CO69" s="87"/>
      <c r="CP69" s="87"/>
      <c r="CQ69" s="87"/>
      <c r="CR69" s="87"/>
      <c r="CS69" s="87"/>
      <c r="CT69" s="87"/>
      <c r="CU69" s="87"/>
      <c r="CV69" s="87"/>
      <c r="CW69" s="87"/>
      <c r="CX69" s="87"/>
      <c r="CY69" s="87"/>
      <c r="CZ69" s="87"/>
      <c r="DA69" s="87"/>
      <c r="DB69" s="87"/>
      <c r="DC69" s="87"/>
      <c r="DD69" s="87"/>
      <c r="DE69" s="87"/>
      <c r="DF69" s="87"/>
      <c r="DG69" s="87"/>
      <c r="DH69" s="87"/>
      <c r="DI69" s="87"/>
      <c r="DJ69" s="87"/>
      <c r="DK69" s="87"/>
      <c r="DL69" s="87"/>
      <c r="DM69" s="87"/>
      <c r="DN69" s="87"/>
      <c r="DO69" s="87"/>
      <c r="DP69" s="87"/>
      <c r="DQ69" s="87"/>
      <c r="DR69" s="87"/>
      <c r="DS69" s="87"/>
      <c r="DT69" s="87"/>
      <c r="DU69" s="87"/>
      <c r="DV69" s="87"/>
      <c r="DW69" s="87"/>
      <c r="DX69" s="87"/>
      <c r="DY69" s="87"/>
      <c r="DZ69" s="87"/>
      <c r="EA69" s="87"/>
      <c r="EB69" s="87"/>
      <c r="EC69" s="87"/>
      <c r="ED69" s="87"/>
      <c r="EE69" s="87"/>
      <c r="EF69" s="87"/>
      <c r="EG69" s="87"/>
      <c r="EH69" s="87"/>
      <c r="EI69" s="87"/>
      <c r="EJ69" s="87"/>
      <c r="EK69" s="87"/>
      <c r="EL69" s="87"/>
      <c r="EM69" s="87"/>
      <c r="EN69" s="87"/>
      <c r="EO69" s="87"/>
      <c r="EP69" s="87"/>
      <c r="EQ69" s="87"/>
      <c r="ER69" s="87"/>
      <c r="ES69" s="87"/>
      <c r="ET69" s="87"/>
      <c r="EU69" s="87"/>
      <c r="EV69" s="87"/>
      <c r="EW69" s="87"/>
      <c r="EX69" s="87"/>
      <c r="EY69" s="87"/>
      <c r="EZ69" s="87"/>
      <c r="FA69" s="87"/>
      <c r="FB69" s="87"/>
      <c r="FC69" s="87"/>
      <c r="FD69" s="87"/>
      <c r="FE69" s="87"/>
      <c r="FF69" s="87"/>
      <c r="FG69" s="87"/>
      <c r="FH69" s="87"/>
      <c r="FI69" s="87"/>
      <c r="FJ69" s="87"/>
      <c r="FK69" s="87"/>
      <c r="FL69" s="87"/>
      <c r="FM69" s="87"/>
      <c r="FN69" s="87"/>
      <c r="FO69" s="87"/>
      <c r="FP69" s="87"/>
      <c r="FQ69" s="87"/>
      <c r="FR69" s="87"/>
      <c r="FS69" s="87"/>
      <c r="FT69" s="87"/>
      <c r="FU69" s="87"/>
      <c r="FV69" s="87"/>
      <c r="FW69" s="87"/>
      <c r="FX69" s="87"/>
      <c r="FY69" s="87"/>
      <c r="FZ69" s="87"/>
      <c r="GA69" s="87"/>
      <c r="GB69" s="87"/>
      <c r="GC69" s="87"/>
      <c r="GD69" s="87"/>
      <c r="GE69" s="87"/>
      <c r="GF69" s="87"/>
      <c r="GG69" s="87"/>
      <c r="GH69" s="87"/>
      <c r="GI69" s="87"/>
      <c r="GJ69" s="87"/>
      <c r="GK69" s="87"/>
      <c r="GL69" s="87"/>
      <c r="GM69" s="87"/>
      <c r="GN69" s="87"/>
      <c r="GO69" s="87"/>
      <c r="GP69" s="87"/>
      <c r="GQ69" s="87"/>
      <c r="GR69" s="87"/>
      <c r="GS69" s="87"/>
      <c r="GT69" s="87"/>
      <c r="GU69" s="87"/>
      <c r="GV69" s="87"/>
      <c r="GW69" s="87"/>
      <c r="GX69" s="87"/>
      <c r="GY69" s="87"/>
      <c r="GZ69" s="87"/>
      <c r="HA69" s="87"/>
      <c r="HB69" s="87"/>
      <c r="HC69" s="87"/>
      <c r="HD69" s="87"/>
      <c r="HE69" s="87"/>
      <c r="HF69" s="87"/>
      <c r="HG69" s="87"/>
      <c r="HH69" s="87"/>
      <c r="HI69" s="87"/>
      <c r="HJ69" s="87"/>
      <c r="HK69" s="87"/>
      <c r="HL69" s="87"/>
      <c r="HM69" s="87"/>
      <c r="HN69" s="87"/>
      <c r="HO69" s="87"/>
      <c r="HP69" s="87"/>
      <c r="HQ69" s="87"/>
      <c r="HR69" s="87"/>
      <c r="HS69" s="87"/>
      <c r="HT69" s="87"/>
      <c r="HU69" s="87"/>
      <c r="HV69" s="87"/>
      <c r="HW69" s="87"/>
      <c r="HX69" s="87"/>
      <c r="HY69" s="87"/>
      <c r="HZ69" s="87"/>
      <c r="IA69" s="87"/>
      <c r="IB69" s="87"/>
      <c r="IC69" s="87"/>
      <c r="ID69" s="87"/>
      <c r="IE69" s="87"/>
      <c r="IF69" s="87"/>
      <c r="IG69" s="87"/>
      <c r="IH69" s="87"/>
      <c r="II69" s="87"/>
      <c r="IJ69" s="87"/>
      <c r="IK69" s="87"/>
      <c r="IL69" s="87"/>
      <c r="IM69" s="87"/>
      <c r="IN69" s="87"/>
      <c r="IO69" s="87"/>
      <c r="IP69" s="87"/>
      <c r="IQ69" s="87"/>
      <c r="IR69" s="87"/>
      <c r="IS69" s="87"/>
      <c r="IT69" s="87"/>
      <c r="IU69" s="87"/>
      <c r="IV69" s="87"/>
      <c r="IW69" s="87"/>
    </row>
    <row r="70" customFormat="false" ht="12.75" hidden="false" customHeight="false" outlineLevel="0" collapsed="false">
      <c r="A70" s="72" t="s">
        <v>92</v>
      </c>
      <c r="B70" s="8"/>
      <c r="C70" s="47" t="n">
        <v>1973.16</v>
      </c>
      <c r="D70" s="48" t="n">
        <f aca="false">C70/SUM($C$68,$C$70,$C$75,$C$77)</f>
        <v>0.361412869565145</v>
      </c>
      <c r="E70" s="47" t="n">
        <v>1349.28</v>
      </c>
      <c r="F70" s="48" t="n">
        <f aca="false">E70/SUM($E$68,$E$70,$E$75,$E$77)</f>
        <v>0.329048895405999</v>
      </c>
      <c r="G70" s="47" t="n">
        <v>1349.28</v>
      </c>
      <c r="H70" s="48" t="n">
        <f aca="false">G70/SUM($G$68,$G$70,$G$75,$G$77)</f>
        <v>0.282776417298233</v>
      </c>
      <c r="I70" s="47" t="n">
        <v>2296.44</v>
      </c>
      <c r="J70" s="48" t="n">
        <f aca="false">I70/SUM($I$68,$I$70,$I$75,$I$77)</f>
        <v>0.429073529698778</v>
      </c>
      <c r="K70" s="47" t="n">
        <v>2078.4</v>
      </c>
      <c r="L70" s="48" t="n">
        <f aca="false">K70/SUM($K$68,$K$70,$K$75,$K$77)</f>
        <v>0.415744044722737</v>
      </c>
      <c r="M70" s="47" t="n">
        <v>1799.04</v>
      </c>
      <c r="N70" s="48" t="n">
        <f aca="false">M70/SUM($M$68,$M$70,$M$75,$M$77)</f>
        <v>0.350665309682271</v>
      </c>
      <c r="O70" s="47" t="n">
        <f aca="false">SUMPRODUCT(C70:M70,$C$11:$M$11)/$O$11</f>
        <v>1834.36900875657</v>
      </c>
      <c r="P70" s="48" t="n">
        <f aca="false">O70/SUM($O$68,$O$70,$O$75,$O$77)</f>
        <v>0.367194154607646</v>
      </c>
      <c r="Q70" s="47" t="n">
        <v>0</v>
      </c>
      <c r="R70" s="48" t="n">
        <f aca="false">Q70/SUM($Q$68,$Q$70,$Q$75,$Q$77)</f>
        <v>0</v>
      </c>
      <c r="S70" s="47" t="n">
        <v>398</v>
      </c>
      <c r="T70" s="48" t="n">
        <f aca="false">S70/SUM($S$68,$S$70,$S$75,$S$77)</f>
        <v>0.178555406011664</v>
      </c>
      <c r="U70" s="47" t="n">
        <v>576.9</v>
      </c>
      <c r="V70" s="48" t="n">
        <f aca="false">U70/SUM($U$68,$U$70,$U$75,$U$77)</f>
        <v>0.457820807872391</v>
      </c>
      <c r="W70" s="47" t="n">
        <v>0</v>
      </c>
      <c r="X70" s="48" t="n">
        <f aca="false">W70/SUM($W$68,$W$70,$W$75,$W$77)</f>
        <v>0</v>
      </c>
      <c r="Y70" s="64" t="n">
        <f aca="false">Y71/Y73*Y72</f>
        <v>358.390243902439</v>
      </c>
      <c r="Z70" s="48" t="n">
        <f aca="false">Y70/SUM(Y68,Y70,Y75,Y77)</f>
        <v>0.349990472560976</v>
      </c>
      <c r="AA70" s="47" t="n">
        <v>576.9</v>
      </c>
      <c r="AB70" s="48" t="n">
        <f aca="false">AA70/SUM(AA68,AA70,AA75,AA77)</f>
        <v>0.457820807872391</v>
      </c>
      <c r="AC70" s="64" t="n">
        <v>131</v>
      </c>
      <c r="AD70" s="48" t="n">
        <f aca="false">AC70/SUM(AC68,AC70,AC75,AC77)</f>
        <v>0.193901716992303</v>
      </c>
      <c r="AE70" s="49"/>
      <c r="AF70" s="48" t="e">
        <f aca="false">AE70/SUM(AE68,AE70,AE75,AE77)</f>
        <v>#DIV/0!</v>
      </c>
      <c r="AG70" s="49"/>
      <c r="AH70" s="48" t="e">
        <f aca="false">AG70/SUM(AG68,AG70,AG75,AG77)</f>
        <v>#DIV/0!</v>
      </c>
      <c r="AI70" s="49"/>
      <c r="AJ70" s="48" t="e">
        <f aca="false">AI70/SUM(AI68,AI70,AI75,AI77)</f>
        <v>#DIV/0!</v>
      </c>
      <c r="AK70" s="49"/>
      <c r="AL70" s="51" t="e">
        <f aca="false">AK70/SUM(AK68,AK70,AK75,AK77)</f>
        <v>#DIV/0!</v>
      </c>
      <c r="AM70" s="49"/>
      <c r="AN70" s="49"/>
      <c r="AO70" s="49"/>
      <c r="AP70" s="49"/>
      <c r="AQ70" s="49"/>
      <c r="AR70" s="49"/>
      <c r="AS70" s="49"/>
      <c r="AT70" s="49"/>
      <c r="AU70" s="49"/>
      <c r="AV70" s="49"/>
    </row>
    <row r="71" customFormat="false" ht="15" hidden="false" customHeight="false" outlineLevel="0" collapsed="false">
      <c r="A71" s="88" t="s">
        <v>91</v>
      </c>
      <c r="B71" s="89"/>
      <c r="C71" s="90" t="n">
        <f aca="false">C70/C11/1200*1000</f>
        <v>3.59017467248908</v>
      </c>
      <c r="D71" s="55"/>
      <c r="E71" s="90" t="n">
        <f aca="false">E70/E11/1200*1000</f>
        <v>2.54389140271493</v>
      </c>
      <c r="F71" s="55"/>
      <c r="G71" s="90" t="n">
        <f aca="false">G70/G11/1200*1000</f>
        <v>3.06376021798365</v>
      </c>
      <c r="H71" s="55"/>
      <c r="I71" s="90" t="n">
        <f aca="false">I70/I11/1200*1000</f>
        <v>3.75235294117647</v>
      </c>
      <c r="J71" s="55"/>
      <c r="K71" s="90" t="n">
        <f aca="false">K70/K11/1200*1000</f>
        <v>3.68510638297872</v>
      </c>
      <c r="L71" s="55"/>
      <c r="M71" s="90" t="n">
        <f aca="false">M70/M11/1200*1000</f>
        <v>2.46578947368421</v>
      </c>
      <c r="N71" s="55"/>
      <c r="O71" s="90" t="n">
        <f aca="false">O70/O11/1200*1000</f>
        <v>0.535425863618379</v>
      </c>
      <c r="P71" s="55"/>
      <c r="Q71" s="90" t="n">
        <f aca="false">Q70/Q11/1200*1000</f>
        <v>0</v>
      </c>
      <c r="R71" s="55"/>
      <c r="S71" s="90" t="n">
        <v>1.26</v>
      </c>
      <c r="T71" s="55"/>
      <c r="U71" s="90" t="n">
        <v>1.64</v>
      </c>
      <c r="V71" s="56"/>
      <c r="W71" s="76"/>
      <c r="X71" s="55"/>
      <c r="Y71" s="90" t="n">
        <v>1.55</v>
      </c>
      <c r="Z71" s="55"/>
      <c r="AA71" s="90" t="n">
        <v>1.64</v>
      </c>
      <c r="AB71" s="56"/>
      <c r="AC71" s="90" t="n">
        <v>1.99</v>
      </c>
      <c r="AD71" s="85"/>
      <c r="AE71" s="85"/>
      <c r="AF71" s="85"/>
      <c r="AG71" s="85"/>
      <c r="AH71" s="85"/>
      <c r="AI71" s="85"/>
      <c r="AJ71" s="85"/>
      <c r="AK71" s="85"/>
      <c r="AL71" s="86"/>
      <c r="AM71" s="85"/>
      <c r="AN71" s="85"/>
      <c r="AO71" s="85"/>
      <c r="AP71" s="85"/>
      <c r="AQ71" s="85"/>
      <c r="AR71" s="85"/>
      <c r="AS71" s="85"/>
      <c r="AT71" s="85"/>
      <c r="AU71" s="85"/>
      <c r="AV71" s="85"/>
      <c r="AW71" s="87"/>
      <c r="AX71" s="87"/>
      <c r="AY71" s="87"/>
      <c r="AZ71" s="87"/>
      <c r="BA71" s="87"/>
      <c r="BB71" s="87"/>
      <c r="BC71" s="87"/>
      <c r="BD71" s="87"/>
      <c r="BE71" s="87"/>
      <c r="BF71" s="87"/>
      <c r="BG71" s="87"/>
      <c r="BH71" s="87"/>
      <c r="BI71" s="87"/>
      <c r="BJ71" s="87"/>
      <c r="BK71" s="87"/>
      <c r="BL71" s="87"/>
      <c r="BM71" s="87"/>
      <c r="BN71" s="87"/>
      <c r="BO71" s="87"/>
      <c r="BP71" s="87"/>
      <c r="BQ71" s="87"/>
      <c r="BR71" s="87"/>
      <c r="BS71" s="87"/>
      <c r="BT71" s="87"/>
      <c r="BU71" s="87"/>
      <c r="BV71" s="87"/>
      <c r="BW71" s="87"/>
      <c r="BX71" s="87"/>
      <c r="BY71" s="87"/>
      <c r="BZ71" s="87"/>
      <c r="CA71" s="87"/>
      <c r="CB71" s="87"/>
      <c r="CC71" s="87"/>
      <c r="CD71" s="87"/>
      <c r="CE71" s="87"/>
      <c r="CF71" s="87"/>
      <c r="CG71" s="87"/>
      <c r="CH71" s="87"/>
      <c r="CI71" s="87"/>
      <c r="CJ71" s="87"/>
      <c r="CK71" s="87"/>
      <c r="CL71" s="87"/>
      <c r="CM71" s="87"/>
      <c r="CN71" s="87"/>
      <c r="CO71" s="87"/>
      <c r="CP71" s="87"/>
      <c r="CQ71" s="87"/>
      <c r="CR71" s="87"/>
      <c r="CS71" s="87"/>
      <c r="CT71" s="87"/>
      <c r="CU71" s="87"/>
      <c r="CV71" s="87"/>
      <c r="CW71" s="87"/>
      <c r="CX71" s="87"/>
      <c r="CY71" s="87"/>
      <c r="CZ71" s="87"/>
      <c r="DA71" s="87"/>
      <c r="DB71" s="87"/>
      <c r="DC71" s="87"/>
      <c r="DD71" s="87"/>
      <c r="DE71" s="87"/>
      <c r="DF71" s="87"/>
      <c r="DG71" s="87"/>
      <c r="DH71" s="87"/>
      <c r="DI71" s="87"/>
      <c r="DJ71" s="87"/>
      <c r="DK71" s="87"/>
      <c r="DL71" s="87"/>
      <c r="DM71" s="87"/>
      <c r="DN71" s="87"/>
      <c r="DO71" s="87"/>
      <c r="DP71" s="87"/>
      <c r="DQ71" s="87"/>
      <c r="DR71" s="87"/>
      <c r="DS71" s="87"/>
      <c r="DT71" s="87"/>
      <c r="DU71" s="87"/>
      <c r="DV71" s="87"/>
      <c r="DW71" s="87"/>
      <c r="DX71" s="87"/>
      <c r="DY71" s="87"/>
      <c r="DZ71" s="87"/>
      <c r="EA71" s="87"/>
      <c r="EB71" s="87"/>
      <c r="EC71" s="87"/>
      <c r="ED71" s="87"/>
      <c r="EE71" s="87"/>
      <c r="EF71" s="87"/>
      <c r="EG71" s="87"/>
      <c r="EH71" s="87"/>
      <c r="EI71" s="87"/>
      <c r="EJ71" s="87"/>
      <c r="EK71" s="87"/>
      <c r="EL71" s="87"/>
      <c r="EM71" s="87"/>
      <c r="EN71" s="87"/>
      <c r="EO71" s="87"/>
      <c r="EP71" s="87"/>
      <c r="EQ71" s="87"/>
      <c r="ER71" s="87"/>
      <c r="ES71" s="87"/>
      <c r="ET71" s="87"/>
      <c r="EU71" s="87"/>
      <c r="EV71" s="87"/>
      <c r="EW71" s="87"/>
      <c r="EX71" s="87"/>
      <c r="EY71" s="87"/>
      <c r="EZ71" s="87"/>
      <c r="FA71" s="87"/>
      <c r="FB71" s="87"/>
      <c r="FC71" s="87"/>
      <c r="FD71" s="87"/>
      <c r="FE71" s="87"/>
      <c r="FF71" s="87"/>
      <c r="FG71" s="87"/>
      <c r="FH71" s="87"/>
      <c r="FI71" s="87"/>
      <c r="FJ71" s="87"/>
      <c r="FK71" s="87"/>
      <c r="FL71" s="87"/>
      <c r="FM71" s="87"/>
      <c r="FN71" s="87"/>
      <c r="FO71" s="87"/>
      <c r="FP71" s="87"/>
      <c r="FQ71" s="87"/>
      <c r="FR71" s="87"/>
      <c r="FS71" s="87"/>
      <c r="FT71" s="87"/>
      <c r="FU71" s="87"/>
      <c r="FV71" s="87"/>
      <c r="FW71" s="87"/>
      <c r="FX71" s="87"/>
      <c r="FY71" s="87"/>
      <c r="FZ71" s="87"/>
      <c r="GA71" s="87"/>
      <c r="GB71" s="87"/>
      <c r="GC71" s="87"/>
      <c r="GD71" s="87"/>
      <c r="GE71" s="87"/>
      <c r="GF71" s="87"/>
      <c r="GG71" s="87"/>
      <c r="GH71" s="87"/>
      <c r="GI71" s="87"/>
      <c r="GJ71" s="87"/>
      <c r="GK71" s="87"/>
      <c r="GL71" s="87"/>
      <c r="GM71" s="87"/>
      <c r="GN71" s="87"/>
      <c r="GO71" s="87"/>
      <c r="GP71" s="87"/>
      <c r="GQ71" s="87"/>
      <c r="GR71" s="87"/>
      <c r="GS71" s="87"/>
      <c r="GT71" s="87"/>
      <c r="GU71" s="87"/>
      <c r="GV71" s="87"/>
      <c r="GW71" s="87"/>
      <c r="GX71" s="87"/>
      <c r="GY71" s="87"/>
      <c r="GZ71" s="87"/>
      <c r="HA71" s="87"/>
      <c r="HB71" s="87"/>
      <c r="HC71" s="87"/>
      <c r="HD71" s="87"/>
      <c r="HE71" s="87"/>
      <c r="HF71" s="87"/>
      <c r="HG71" s="87"/>
      <c r="HH71" s="87"/>
      <c r="HI71" s="87"/>
      <c r="HJ71" s="87"/>
      <c r="HK71" s="87"/>
      <c r="HL71" s="87"/>
      <c r="HM71" s="87"/>
      <c r="HN71" s="87"/>
      <c r="HO71" s="87"/>
      <c r="HP71" s="87"/>
      <c r="HQ71" s="87"/>
      <c r="HR71" s="87"/>
      <c r="HS71" s="87"/>
      <c r="HT71" s="87"/>
      <c r="HU71" s="87"/>
      <c r="HV71" s="87"/>
      <c r="HW71" s="87"/>
      <c r="HX71" s="87"/>
      <c r="HY71" s="87"/>
      <c r="HZ71" s="87"/>
      <c r="IA71" s="87"/>
      <c r="IB71" s="87"/>
      <c r="IC71" s="87"/>
      <c r="ID71" s="87"/>
      <c r="IE71" s="87"/>
      <c r="IF71" s="87"/>
      <c r="IG71" s="87"/>
      <c r="IH71" s="87"/>
      <c r="II71" s="87"/>
      <c r="IJ71" s="87"/>
      <c r="IK71" s="87"/>
      <c r="IL71" s="87"/>
      <c r="IM71" s="87"/>
      <c r="IN71" s="87"/>
      <c r="IO71" s="87"/>
      <c r="IP71" s="87"/>
      <c r="IQ71" s="87"/>
      <c r="IR71" s="87"/>
      <c r="IS71" s="87"/>
      <c r="IT71" s="87"/>
      <c r="IU71" s="87"/>
      <c r="IV71" s="87"/>
      <c r="IW71" s="87"/>
    </row>
    <row r="72" customFormat="false" ht="12.75" hidden="false" customHeight="false" outlineLevel="0" collapsed="false">
      <c r="A72" s="72" t="s">
        <v>93</v>
      </c>
      <c r="B72" s="8"/>
      <c r="C72" s="47" t="n">
        <f aca="false">C68+C70</f>
        <v>2747.408</v>
      </c>
      <c r="D72" s="48" t="n">
        <f aca="false">C72/C82</f>
        <v>0.503227619223091</v>
      </c>
      <c r="E72" s="47" t="n">
        <f aca="false">E68+E70</f>
        <v>1795.88</v>
      </c>
      <c r="F72" s="48" t="n">
        <f aca="false">E72/E82</f>
        <v>0.437961231383942</v>
      </c>
      <c r="G72" s="47" t="n">
        <f aca="false">G68+G70</f>
        <v>1778.2778</v>
      </c>
      <c r="H72" s="48" t="n">
        <f aca="false">G72/G82</f>
        <v>0.372683968668462</v>
      </c>
      <c r="I72" s="47" t="n">
        <f aca="false">I68+I70</f>
        <v>3041.113</v>
      </c>
      <c r="J72" s="48" t="n">
        <f aca="false">I72/I82</f>
        <v>0.568210399193029</v>
      </c>
      <c r="K72" s="47" t="n">
        <f aca="false">K68+K70</f>
        <v>2734.6</v>
      </c>
      <c r="L72" s="48" t="n">
        <f aca="false">K72/K82</f>
        <v>0.54700426515531</v>
      </c>
      <c r="M72" s="47" t="n">
        <f aca="false">M68+M70</f>
        <v>2428.52</v>
      </c>
      <c r="N72" s="48" t="n">
        <f aca="false">M72/M82</f>
        <v>0.473362303155899</v>
      </c>
      <c r="O72" s="47" t="n">
        <f aca="false">O68+O70</f>
        <v>2457.96482192645</v>
      </c>
      <c r="P72" s="48" t="n">
        <f aca="false">O72/O82</f>
        <v>0.492022221556398</v>
      </c>
      <c r="Q72" s="47" t="n">
        <f aca="false">Q68+Q70</f>
        <v>0</v>
      </c>
      <c r="R72" s="48" t="n">
        <f aca="false">Q72/Q82</f>
        <v>0</v>
      </c>
      <c r="S72" s="47" t="n">
        <f aca="false">S68+S70</f>
        <v>503</v>
      </c>
      <c r="T72" s="48" t="n">
        <f aca="false">S72/S82</f>
        <v>0.225661731718259</v>
      </c>
      <c r="U72" s="91" t="n">
        <v>730</v>
      </c>
      <c r="V72" s="48" t="n">
        <f aca="false">U72/U82</f>
        <v>1</v>
      </c>
      <c r="W72" s="47" t="n">
        <f aca="false">W68+W70</f>
        <v>269.651</v>
      </c>
      <c r="X72" s="48" t="n">
        <f aca="false">W72/W82</f>
        <v>0.17767655409577</v>
      </c>
      <c r="Y72" s="91" t="n">
        <v>474</v>
      </c>
      <c r="Z72" s="48" t="n">
        <f aca="false">Y72/Y82</f>
        <v>0.462890625</v>
      </c>
      <c r="AA72" s="91" t="n">
        <v>730</v>
      </c>
      <c r="AB72" s="48" t="n">
        <f aca="false">AA72/AA82</f>
        <v>1</v>
      </c>
      <c r="AC72" s="91" t="n">
        <v>192</v>
      </c>
      <c r="AD72" s="48" t="n">
        <f aca="false">AC72/AC82</f>
        <v>1</v>
      </c>
      <c r="AE72" s="85"/>
      <c r="AF72" s="48" t="e">
        <f aca="false">AE72/AE82</f>
        <v>#DIV/0!</v>
      </c>
      <c r="AG72" s="85"/>
      <c r="AH72" s="48" t="e">
        <f aca="false">AG72/AG82</f>
        <v>#DIV/0!</v>
      </c>
      <c r="AI72" s="85"/>
      <c r="AJ72" s="48" t="e">
        <f aca="false">AI72/AI82</f>
        <v>#DIV/0!</v>
      </c>
      <c r="AK72" s="85"/>
      <c r="AL72" s="51" t="e">
        <f aca="false">AK72/AK82</f>
        <v>#DIV/0!</v>
      </c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  <c r="BM72" s="87"/>
      <c r="BN72" s="87"/>
      <c r="BO72" s="87"/>
      <c r="BP72" s="87"/>
      <c r="BQ72" s="87"/>
      <c r="BR72" s="87"/>
      <c r="BS72" s="87"/>
      <c r="BT72" s="87"/>
      <c r="BU72" s="87"/>
      <c r="BV72" s="87"/>
      <c r="BW72" s="87"/>
      <c r="BX72" s="87"/>
      <c r="BY72" s="87"/>
      <c r="BZ72" s="87"/>
      <c r="CA72" s="87"/>
      <c r="CB72" s="87"/>
      <c r="CC72" s="87"/>
      <c r="CD72" s="87"/>
      <c r="CE72" s="87"/>
      <c r="CF72" s="87"/>
      <c r="CG72" s="87"/>
      <c r="CH72" s="87"/>
      <c r="CI72" s="87"/>
      <c r="CJ72" s="87"/>
      <c r="CK72" s="87"/>
      <c r="CL72" s="87"/>
      <c r="CM72" s="87"/>
      <c r="CN72" s="87"/>
      <c r="CO72" s="87"/>
      <c r="CP72" s="87"/>
      <c r="CQ72" s="87"/>
      <c r="CR72" s="87"/>
      <c r="CS72" s="87"/>
      <c r="CT72" s="87"/>
      <c r="CU72" s="87"/>
      <c r="CV72" s="87"/>
      <c r="CW72" s="87"/>
      <c r="CX72" s="87"/>
      <c r="CY72" s="87"/>
      <c r="CZ72" s="87"/>
      <c r="DA72" s="87"/>
      <c r="DB72" s="87"/>
      <c r="DC72" s="87"/>
      <c r="DD72" s="87"/>
      <c r="DE72" s="87"/>
      <c r="DF72" s="87"/>
      <c r="DG72" s="87"/>
      <c r="DH72" s="87"/>
      <c r="DI72" s="87"/>
      <c r="DJ72" s="87"/>
      <c r="DK72" s="87"/>
      <c r="DL72" s="87"/>
      <c r="DM72" s="87"/>
      <c r="DN72" s="87"/>
      <c r="DO72" s="87"/>
      <c r="DP72" s="87"/>
      <c r="DQ72" s="87"/>
      <c r="DR72" s="87"/>
      <c r="DS72" s="87"/>
      <c r="DT72" s="87"/>
      <c r="DU72" s="87"/>
      <c r="DV72" s="87"/>
      <c r="DW72" s="87"/>
      <c r="DX72" s="87"/>
      <c r="DY72" s="87"/>
      <c r="DZ72" s="87"/>
      <c r="EA72" s="87"/>
      <c r="EB72" s="87"/>
      <c r="EC72" s="87"/>
      <c r="ED72" s="87"/>
      <c r="EE72" s="87"/>
      <c r="EF72" s="87"/>
      <c r="EG72" s="87"/>
      <c r="EH72" s="87"/>
      <c r="EI72" s="87"/>
      <c r="EJ72" s="87"/>
      <c r="EK72" s="87"/>
      <c r="EL72" s="87"/>
      <c r="EM72" s="87"/>
      <c r="EN72" s="87"/>
      <c r="EO72" s="87"/>
      <c r="EP72" s="87"/>
      <c r="EQ72" s="87"/>
      <c r="ER72" s="87"/>
      <c r="ES72" s="87"/>
      <c r="ET72" s="87"/>
      <c r="EU72" s="87"/>
      <c r="EV72" s="87"/>
      <c r="EW72" s="87"/>
      <c r="EX72" s="87"/>
      <c r="EY72" s="87"/>
      <c r="EZ72" s="87"/>
      <c r="FA72" s="87"/>
      <c r="FB72" s="87"/>
      <c r="FC72" s="87"/>
      <c r="FD72" s="87"/>
      <c r="FE72" s="87"/>
      <c r="FF72" s="87"/>
      <c r="FG72" s="87"/>
      <c r="FH72" s="87"/>
      <c r="FI72" s="87"/>
      <c r="FJ72" s="87"/>
      <c r="FK72" s="87"/>
      <c r="FL72" s="87"/>
      <c r="FM72" s="87"/>
      <c r="FN72" s="87"/>
      <c r="FO72" s="87"/>
      <c r="FP72" s="87"/>
      <c r="FQ72" s="87"/>
      <c r="FR72" s="87"/>
      <c r="FS72" s="87"/>
      <c r="FT72" s="87"/>
      <c r="FU72" s="87"/>
      <c r="FV72" s="87"/>
      <c r="FW72" s="87"/>
      <c r="FX72" s="87"/>
      <c r="FY72" s="87"/>
      <c r="FZ72" s="87"/>
      <c r="GA72" s="87"/>
      <c r="GB72" s="87"/>
      <c r="GC72" s="87"/>
      <c r="GD72" s="87"/>
      <c r="GE72" s="87"/>
      <c r="GF72" s="87"/>
      <c r="GG72" s="87"/>
      <c r="GH72" s="87"/>
      <c r="GI72" s="87"/>
      <c r="GJ72" s="87"/>
      <c r="GK72" s="87"/>
      <c r="GL72" s="87"/>
      <c r="GM72" s="87"/>
      <c r="GN72" s="87"/>
      <c r="GO72" s="87"/>
      <c r="GP72" s="87"/>
      <c r="GQ72" s="87"/>
      <c r="GR72" s="87"/>
      <c r="GS72" s="87"/>
      <c r="GT72" s="87"/>
      <c r="GU72" s="87"/>
      <c r="GV72" s="87"/>
      <c r="GW72" s="87"/>
      <c r="GX72" s="87"/>
      <c r="GY72" s="87"/>
      <c r="GZ72" s="87"/>
      <c r="HA72" s="87"/>
      <c r="HB72" s="87"/>
      <c r="HC72" s="87"/>
      <c r="HD72" s="87"/>
      <c r="HE72" s="87"/>
      <c r="HF72" s="87"/>
      <c r="HG72" s="87"/>
      <c r="HH72" s="87"/>
      <c r="HI72" s="87"/>
      <c r="HJ72" s="87"/>
      <c r="HK72" s="87"/>
      <c r="HL72" s="87"/>
      <c r="HM72" s="87"/>
      <c r="HN72" s="87"/>
      <c r="HO72" s="87"/>
      <c r="HP72" s="87"/>
      <c r="HQ72" s="87"/>
      <c r="HR72" s="87"/>
      <c r="HS72" s="87"/>
      <c r="HT72" s="87"/>
      <c r="HU72" s="87"/>
      <c r="HV72" s="87"/>
      <c r="HW72" s="87"/>
      <c r="HX72" s="87"/>
      <c r="HY72" s="87"/>
      <c r="HZ72" s="87"/>
      <c r="IA72" s="87"/>
      <c r="IB72" s="87"/>
      <c r="IC72" s="87"/>
      <c r="ID72" s="87"/>
      <c r="IE72" s="87"/>
      <c r="IF72" s="87"/>
      <c r="IG72" s="87"/>
      <c r="IH72" s="87"/>
      <c r="II72" s="87"/>
      <c r="IJ72" s="87"/>
      <c r="IK72" s="87"/>
      <c r="IL72" s="87"/>
      <c r="IM72" s="87"/>
      <c r="IN72" s="87"/>
      <c r="IO72" s="87"/>
      <c r="IP72" s="87"/>
      <c r="IQ72" s="87"/>
      <c r="IR72" s="87"/>
      <c r="IS72" s="87"/>
      <c r="IT72" s="87"/>
      <c r="IU72" s="87"/>
      <c r="IV72" s="87"/>
      <c r="IW72" s="87"/>
    </row>
    <row r="73" customFormat="false" ht="12.75" hidden="false" customHeight="false" outlineLevel="0" collapsed="false">
      <c r="A73" s="82" t="s">
        <v>91</v>
      </c>
      <c r="B73" s="83"/>
      <c r="C73" s="84" t="n">
        <f aca="false">C69+C71</f>
        <v>4.99892285298399</v>
      </c>
      <c r="D73" s="48"/>
      <c r="E73" s="84" t="n">
        <f aca="false">E69+E71</f>
        <v>3.38589743589744</v>
      </c>
      <c r="F73" s="48"/>
      <c r="G73" s="84" t="n">
        <f aca="false">G69+G71</f>
        <v>4.15826521344233</v>
      </c>
      <c r="H73" s="48"/>
      <c r="I73" s="84" t="n">
        <f aca="false">I69+I71</f>
        <v>4.96913888888889</v>
      </c>
      <c r="J73" s="48"/>
      <c r="K73" s="84" t="n">
        <f aca="false">K69+K71</f>
        <v>4.84858156028369</v>
      </c>
      <c r="L73" s="48"/>
      <c r="M73" s="84" t="n">
        <f aca="false">M69+M71</f>
        <v>3.32856359649123</v>
      </c>
      <c r="N73" s="48"/>
      <c r="O73" s="84" t="n">
        <f aca="false">O69+O71</f>
        <v>1.62509924365341</v>
      </c>
      <c r="P73" s="48"/>
      <c r="Q73" s="84" t="n">
        <f aca="false">Q69+Q71</f>
        <v>2.05</v>
      </c>
      <c r="R73" s="48"/>
      <c r="S73" s="84" t="n">
        <f aca="false">S69+S71</f>
        <v>1.58</v>
      </c>
      <c r="T73" s="48"/>
      <c r="U73" s="56"/>
      <c r="V73" s="56"/>
      <c r="W73" s="84" t="n">
        <f aca="false">W69+W71</f>
        <v>1.61</v>
      </c>
      <c r="X73" s="48"/>
      <c r="Y73" s="84" t="n">
        <f aca="false">Y69+Y71</f>
        <v>2.05</v>
      </c>
      <c r="Z73" s="48"/>
      <c r="AA73" s="84" t="n">
        <f aca="false">AA69+AA71</f>
        <v>2.22</v>
      </c>
      <c r="AB73" s="56"/>
      <c r="AC73" s="84" t="n">
        <f aca="false">AC69+AC71</f>
        <v>3.02</v>
      </c>
      <c r="AD73" s="85"/>
      <c r="AE73" s="85"/>
      <c r="AF73" s="84" t="n">
        <f aca="false">AF69+AF71</f>
        <v>0</v>
      </c>
      <c r="AG73" s="85"/>
      <c r="AH73" s="84" t="n">
        <f aca="false">AH69+AH71</f>
        <v>0</v>
      </c>
      <c r="AI73" s="85"/>
      <c r="AJ73" s="84" t="n">
        <f aca="false">AJ69+AJ71</f>
        <v>0</v>
      </c>
      <c r="AK73" s="85"/>
      <c r="AL73" s="92" t="n">
        <f aca="false">AL69+AL71</f>
        <v>0</v>
      </c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7"/>
      <c r="AX73" s="87"/>
      <c r="AY73" s="87"/>
      <c r="AZ73" s="87"/>
      <c r="BA73" s="87"/>
      <c r="BB73" s="87"/>
      <c r="BC73" s="87"/>
      <c r="BD73" s="87"/>
      <c r="BE73" s="87"/>
      <c r="BF73" s="87"/>
      <c r="BG73" s="87"/>
      <c r="BH73" s="87"/>
      <c r="BI73" s="87"/>
      <c r="BJ73" s="87"/>
      <c r="BK73" s="87"/>
      <c r="BL73" s="87"/>
      <c r="BM73" s="87"/>
      <c r="BN73" s="87"/>
      <c r="BO73" s="87"/>
      <c r="BP73" s="87"/>
      <c r="BQ73" s="87"/>
      <c r="BR73" s="87"/>
      <c r="BS73" s="87"/>
      <c r="BT73" s="87"/>
      <c r="BU73" s="87"/>
      <c r="BV73" s="87"/>
      <c r="BW73" s="87"/>
      <c r="BX73" s="87"/>
      <c r="BY73" s="87"/>
      <c r="BZ73" s="87"/>
      <c r="CA73" s="87"/>
      <c r="CB73" s="87"/>
      <c r="CC73" s="87"/>
      <c r="CD73" s="87"/>
      <c r="CE73" s="87"/>
      <c r="CF73" s="87"/>
      <c r="CG73" s="87"/>
      <c r="CH73" s="87"/>
      <c r="CI73" s="87"/>
      <c r="CJ73" s="87"/>
      <c r="CK73" s="87"/>
      <c r="CL73" s="87"/>
      <c r="CM73" s="87"/>
      <c r="CN73" s="87"/>
      <c r="CO73" s="87"/>
      <c r="CP73" s="87"/>
      <c r="CQ73" s="87"/>
      <c r="CR73" s="87"/>
      <c r="CS73" s="87"/>
      <c r="CT73" s="87"/>
      <c r="CU73" s="87"/>
      <c r="CV73" s="87"/>
      <c r="CW73" s="87"/>
      <c r="CX73" s="87"/>
      <c r="CY73" s="87"/>
      <c r="CZ73" s="87"/>
      <c r="DA73" s="87"/>
      <c r="DB73" s="87"/>
      <c r="DC73" s="87"/>
      <c r="DD73" s="87"/>
      <c r="DE73" s="87"/>
      <c r="DF73" s="87"/>
      <c r="DG73" s="87"/>
      <c r="DH73" s="87"/>
      <c r="DI73" s="87"/>
      <c r="DJ73" s="87"/>
      <c r="DK73" s="87"/>
      <c r="DL73" s="87"/>
      <c r="DM73" s="87"/>
      <c r="DN73" s="87"/>
      <c r="DO73" s="87"/>
      <c r="DP73" s="87"/>
      <c r="DQ73" s="87"/>
      <c r="DR73" s="87"/>
      <c r="DS73" s="87"/>
      <c r="DT73" s="87"/>
      <c r="DU73" s="87"/>
      <c r="DV73" s="87"/>
      <c r="DW73" s="87"/>
      <c r="DX73" s="87"/>
      <c r="DY73" s="87"/>
      <c r="DZ73" s="87"/>
      <c r="EA73" s="87"/>
      <c r="EB73" s="87"/>
      <c r="EC73" s="87"/>
      <c r="ED73" s="87"/>
      <c r="EE73" s="87"/>
      <c r="EF73" s="87"/>
      <c r="EG73" s="87"/>
      <c r="EH73" s="87"/>
      <c r="EI73" s="87"/>
      <c r="EJ73" s="87"/>
      <c r="EK73" s="87"/>
      <c r="EL73" s="87"/>
      <c r="EM73" s="87"/>
      <c r="EN73" s="87"/>
      <c r="EO73" s="87"/>
      <c r="EP73" s="87"/>
      <c r="EQ73" s="87"/>
      <c r="ER73" s="87"/>
      <c r="ES73" s="87"/>
      <c r="ET73" s="87"/>
      <c r="EU73" s="87"/>
      <c r="EV73" s="87"/>
      <c r="EW73" s="87"/>
      <c r="EX73" s="87"/>
      <c r="EY73" s="87"/>
      <c r="EZ73" s="87"/>
      <c r="FA73" s="87"/>
      <c r="FB73" s="87"/>
      <c r="FC73" s="87"/>
      <c r="FD73" s="87"/>
      <c r="FE73" s="87"/>
      <c r="FF73" s="87"/>
      <c r="FG73" s="87"/>
      <c r="FH73" s="87"/>
      <c r="FI73" s="87"/>
      <c r="FJ73" s="87"/>
      <c r="FK73" s="87"/>
      <c r="FL73" s="87"/>
      <c r="FM73" s="87"/>
      <c r="FN73" s="87"/>
      <c r="FO73" s="87"/>
      <c r="FP73" s="87"/>
      <c r="FQ73" s="87"/>
      <c r="FR73" s="87"/>
      <c r="FS73" s="87"/>
      <c r="FT73" s="87"/>
      <c r="FU73" s="87"/>
      <c r="FV73" s="87"/>
      <c r="FW73" s="87"/>
      <c r="FX73" s="87"/>
      <c r="FY73" s="87"/>
      <c r="FZ73" s="87"/>
      <c r="GA73" s="87"/>
      <c r="GB73" s="87"/>
      <c r="GC73" s="87"/>
      <c r="GD73" s="87"/>
      <c r="GE73" s="87"/>
      <c r="GF73" s="87"/>
      <c r="GG73" s="87"/>
      <c r="GH73" s="87"/>
      <c r="GI73" s="87"/>
      <c r="GJ73" s="87"/>
      <c r="GK73" s="87"/>
      <c r="GL73" s="87"/>
      <c r="GM73" s="87"/>
      <c r="GN73" s="87"/>
      <c r="GO73" s="87"/>
      <c r="GP73" s="87"/>
      <c r="GQ73" s="87"/>
      <c r="GR73" s="87"/>
      <c r="GS73" s="87"/>
      <c r="GT73" s="87"/>
      <c r="GU73" s="87"/>
      <c r="GV73" s="87"/>
      <c r="GW73" s="87"/>
      <c r="GX73" s="87"/>
      <c r="GY73" s="87"/>
      <c r="GZ73" s="87"/>
      <c r="HA73" s="87"/>
      <c r="HB73" s="87"/>
      <c r="HC73" s="87"/>
      <c r="HD73" s="87"/>
      <c r="HE73" s="87"/>
      <c r="HF73" s="87"/>
      <c r="HG73" s="87"/>
      <c r="HH73" s="87"/>
      <c r="HI73" s="87"/>
      <c r="HJ73" s="87"/>
      <c r="HK73" s="87"/>
      <c r="HL73" s="87"/>
      <c r="HM73" s="87"/>
      <c r="HN73" s="87"/>
      <c r="HO73" s="87"/>
      <c r="HP73" s="87"/>
      <c r="HQ73" s="87"/>
      <c r="HR73" s="87"/>
      <c r="HS73" s="87"/>
      <c r="HT73" s="87"/>
      <c r="HU73" s="87"/>
      <c r="HV73" s="87"/>
      <c r="HW73" s="87"/>
      <c r="HX73" s="87"/>
      <c r="HY73" s="87"/>
      <c r="HZ73" s="87"/>
      <c r="IA73" s="87"/>
      <c r="IB73" s="87"/>
      <c r="IC73" s="87"/>
      <c r="ID73" s="87"/>
      <c r="IE73" s="87"/>
      <c r="IF73" s="87"/>
      <c r="IG73" s="87"/>
      <c r="IH73" s="87"/>
      <c r="II73" s="87"/>
      <c r="IJ73" s="87"/>
      <c r="IK73" s="87"/>
      <c r="IL73" s="87"/>
      <c r="IM73" s="87"/>
      <c r="IN73" s="87"/>
      <c r="IO73" s="87"/>
      <c r="IP73" s="87"/>
      <c r="IQ73" s="87"/>
      <c r="IR73" s="87"/>
      <c r="IS73" s="87"/>
      <c r="IT73" s="87"/>
      <c r="IU73" s="87"/>
      <c r="IV73" s="87"/>
      <c r="IW73" s="87"/>
    </row>
    <row r="74" customFormat="false" ht="12.75" hidden="false" customHeight="false" outlineLevel="0" collapsed="false">
      <c r="A74" s="82"/>
      <c r="B74" s="83"/>
      <c r="C74" s="56"/>
      <c r="D74" s="48"/>
      <c r="E74" s="56"/>
      <c r="F74" s="48"/>
      <c r="G74" s="56"/>
      <c r="H74" s="48"/>
      <c r="I74" s="56"/>
      <c r="J74" s="48"/>
      <c r="K74" s="56"/>
      <c r="L74" s="48"/>
      <c r="M74" s="56"/>
      <c r="N74" s="48"/>
      <c r="O74" s="56"/>
      <c r="P74" s="48"/>
      <c r="Q74" s="47"/>
      <c r="R74" s="48"/>
      <c r="S74" s="47"/>
      <c r="T74" s="48"/>
      <c r="U74" s="56"/>
      <c r="V74" s="56"/>
      <c r="W74" s="47"/>
      <c r="X74" s="48"/>
      <c r="Y74" s="47"/>
      <c r="Z74" s="48"/>
      <c r="AA74" s="56"/>
      <c r="AB74" s="56"/>
      <c r="AC74" s="56"/>
      <c r="AD74" s="85"/>
      <c r="AE74" s="85"/>
      <c r="AF74" s="85"/>
      <c r="AG74" s="85"/>
      <c r="AH74" s="85"/>
      <c r="AI74" s="85"/>
      <c r="AJ74" s="85"/>
      <c r="AK74" s="85"/>
      <c r="AL74" s="86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7"/>
      <c r="AX74" s="87"/>
      <c r="AY74" s="87"/>
      <c r="AZ74" s="87"/>
      <c r="BA74" s="87"/>
      <c r="BB74" s="87"/>
      <c r="BC74" s="87"/>
      <c r="BD74" s="87"/>
      <c r="BE74" s="87"/>
      <c r="BF74" s="87"/>
      <c r="BG74" s="87"/>
      <c r="BH74" s="87"/>
      <c r="BI74" s="87"/>
      <c r="BJ74" s="87"/>
      <c r="BK74" s="87"/>
      <c r="BL74" s="87"/>
      <c r="BM74" s="87"/>
      <c r="BN74" s="87"/>
      <c r="BO74" s="87"/>
      <c r="BP74" s="87"/>
      <c r="BQ74" s="87"/>
      <c r="BR74" s="87"/>
      <c r="BS74" s="87"/>
      <c r="BT74" s="87"/>
      <c r="BU74" s="87"/>
      <c r="BV74" s="87"/>
      <c r="BW74" s="87"/>
      <c r="BX74" s="87"/>
      <c r="BY74" s="87"/>
      <c r="BZ74" s="87"/>
      <c r="CA74" s="87"/>
      <c r="CB74" s="87"/>
      <c r="CC74" s="87"/>
      <c r="CD74" s="87"/>
      <c r="CE74" s="87"/>
      <c r="CF74" s="87"/>
      <c r="CG74" s="87"/>
      <c r="CH74" s="87"/>
      <c r="CI74" s="87"/>
      <c r="CJ74" s="87"/>
      <c r="CK74" s="87"/>
      <c r="CL74" s="87"/>
      <c r="CM74" s="87"/>
      <c r="CN74" s="87"/>
      <c r="CO74" s="87"/>
      <c r="CP74" s="87"/>
      <c r="CQ74" s="87"/>
      <c r="CR74" s="87"/>
      <c r="CS74" s="87"/>
      <c r="CT74" s="87"/>
      <c r="CU74" s="87"/>
      <c r="CV74" s="87"/>
      <c r="CW74" s="87"/>
      <c r="CX74" s="87"/>
      <c r="CY74" s="87"/>
      <c r="CZ74" s="87"/>
      <c r="DA74" s="87"/>
      <c r="DB74" s="87"/>
      <c r="DC74" s="87"/>
      <c r="DD74" s="87"/>
      <c r="DE74" s="87"/>
      <c r="DF74" s="87"/>
      <c r="DG74" s="87"/>
      <c r="DH74" s="87"/>
      <c r="DI74" s="87"/>
      <c r="DJ74" s="87"/>
      <c r="DK74" s="87"/>
      <c r="DL74" s="87"/>
      <c r="DM74" s="87"/>
      <c r="DN74" s="87"/>
      <c r="DO74" s="87"/>
      <c r="DP74" s="87"/>
      <c r="DQ74" s="87"/>
      <c r="DR74" s="87"/>
      <c r="DS74" s="87"/>
      <c r="DT74" s="87"/>
      <c r="DU74" s="87"/>
      <c r="DV74" s="87"/>
      <c r="DW74" s="87"/>
      <c r="DX74" s="87"/>
      <c r="DY74" s="87"/>
      <c r="DZ74" s="87"/>
      <c r="EA74" s="87"/>
      <c r="EB74" s="87"/>
      <c r="EC74" s="87"/>
      <c r="ED74" s="87"/>
      <c r="EE74" s="87"/>
      <c r="EF74" s="87"/>
      <c r="EG74" s="87"/>
      <c r="EH74" s="87"/>
      <c r="EI74" s="87"/>
      <c r="EJ74" s="87"/>
      <c r="EK74" s="87"/>
      <c r="EL74" s="87"/>
      <c r="EM74" s="87"/>
      <c r="EN74" s="87"/>
      <c r="EO74" s="87"/>
      <c r="EP74" s="87"/>
      <c r="EQ74" s="87"/>
      <c r="ER74" s="87"/>
      <c r="ES74" s="87"/>
      <c r="ET74" s="87"/>
      <c r="EU74" s="87"/>
      <c r="EV74" s="87"/>
      <c r="EW74" s="87"/>
      <c r="EX74" s="87"/>
      <c r="EY74" s="87"/>
      <c r="EZ74" s="87"/>
      <c r="FA74" s="87"/>
      <c r="FB74" s="87"/>
      <c r="FC74" s="87"/>
      <c r="FD74" s="87"/>
      <c r="FE74" s="87"/>
      <c r="FF74" s="87"/>
      <c r="FG74" s="87"/>
      <c r="FH74" s="87"/>
      <c r="FI74" s="87"/>
      <c r="FJ74" s="87"/>
      <c r="FK74" s="87"/>
      <c r="FL74" s="87"/>
      <c r="FM74" s="87"/>
      <c r="FN74" s="87"/>
      <c r="FO74" s="87"/>
      <c r="FP74" s="87"/>
      <c r="FQ74" s="87"/>
      <c r="FR74" s="87"/>
      <c r="FS74" s="87"/>
      <c r="FT74" s="87"/>
      <c r="FU74" s="87"/>
      <c r="FV74" s="87"/>
      <c r="FW74" s="87"/>
      <c r="FX74" s="87"/>
      <c r="FY74" s="87"/>
      <c r="FZ74" s="87"/>
      <c r="GA74" s="87"/>
      <c r="GB74" s="87"/>
      <c r="GC74" s="87"/>
      <c r="GD74" s="87"/>
      <c r="GE74" s="87"/>
      <c r="GF74" s="87"/>
      <c r="GG74" s="87"/>
      <c r="GH74" s="87"/>
      <c r="GI74" s="87"/>
      <c r="GJ74" s="87"/>
      <c r="GK74" s="87"/>
      <c r="GL74" s="87"/>
      <c r="GM74" s="87"/>
      <c r="GN74" s="87"/>
      <c r="GO74" s="87"/>
      <c r="GP74" s="87"/>
      <c r="GQ74" s="87"/>
      <c r="GR74" s="87"/>
      <c r="GS74" s="87"/>
      <c r="GT74" s="87"/>
      <c r="GU74" s="87"/>
      <c r="GV74" s="87"/>
      <c r="GW74" s="87"/>
      <c r="GX74" s="87"/>
      <c r="GY74" s="87"/>
      <c r="GZ74" s="87"/>
      <c r="HA74" s="87"/>
      <c r="HB74" s="87"/>
      <c r="HC74" s="87"/>
      <c r="HD74" s="87"/>
      <c r="HE74" s="87"/>
      <c r="HF74" s="87"/>
      <c r="HG74" s="87"/>
      <c r="HH74" s="87"/>
      <c r="HI74" s="87"/>
      <c r="HJ74" s="87"/>
      <c r="HK74" s="87"/>
      <c r="HL74" s="87"/>
      <c r="HM74" s="87"/>
      <c r="HN74" s="87"/>
      <c r="HO74" s="87"/>
      <c r="HP74" s="87"/>
      <c r="HQ74" s="87"/>
      <c r="HR74" s="87"/>
      <c r="HS74" s="87"/>
      <c r="HT74" s="87"/>
      <c r="HU74" s="87"/>
      <c r="HV74" s="87"/>
      <c r="HW74" s="87"/>
      <c r="HX74" s="87"/>
      <c r="HY74" s="87"/>
      <c r="HZ74" s="87"/>
      <c r="IA74" s="87"/>
      <c r="IB74" s="87"/>
      <c r="IC74" s="87"/>
      <c r="ID74" s="87"/>
      <c r="IE74" s="87"/>
      <c r="IF74" s="87"/>
      <c r="IG74" s="87"/>
      <c r="IH74" s="87"/>
      <c r="II74" s="87"/>
      <c r="IJ74" s="87"/>
      <c r="IK74" s="87"/>
      <c r="IL74" s="87"/>
      <c r="IM74" s="87"/>
      <c r="IN74" s="87"/>
      <c r="IO74" s="87"/>
      <c r="IP74" s="87"/>
      <c r="IQ74" s="87"/>
      <c r="IR74" s="87"/>
      <c r="IS74" s="87"/>
      <c r="IT74" s="87"/>
      <c r="IU74" s="87"/>
      <c r="IV74" s="87"/>
      <c r="IW74" s="87"/>
    </row>
    <row r="75" customFormat="false" ht="12.75" hidden="false" customHeight="false" outlineLevel="0" collapsed="false">
      <c r="A75" s="72" t="s">
        <v>94</v>
      </c>
      <c r="B75" s="8"/>
      <c r="C75" s="47" t="n">
        <v>1469.38718865052</v>
      </c>
      <c r="D75" s="48" t="n">
        <f aca="false">C75/SUM($C$68,$C$70,$C$75,$C$77)</f>
        <v>0.269139573249227</v>
      </c>
      <c r="E75" s="47" t="n">
        <v>1054.39117647059</v>
      </c>
      <c r="F75" s="48" t="n">
        <f aca="false">E75/SUM($E$68,$E$70,$E$75,$E$77)</f>
        <v>0.25713436198823</v>
      </c>
      <c r="G75" s="47" t="n">
        <v>1707.52225937716</v>
      </c>
      <c r="H75" s="48" t="n">
        <f aca="false">G75/SUM($G$68,$G$70,$G$75,$G$77)</f>
        <v>0.357855320588505</v>
      </c>
      <c r="I75" s="47" t="n">
        <v>1423.47058823529</v>
      </c>
      <c r="J75" s="48" t="n">
        <f aca="false">I75/SUM($I$68,$I$70,$I$75,$I$77)</f>
        <v>0.265965385429845</v>
      </c>
      <c r="K75" s="47" t="n">
        <v>1577.62975778547</v>
      </c>
      <c r="L75" s="48" t="n">
        <f aca="false">K75/SUM($K$68,$K$70,$K$75,$K$77)</f>
        <v>0.315574565327503</v>
      </c>
      <c r="M75" s="47" t="n">
        <v>1457.38062283737</v>
      </c>
      <c r="N75" s="48" t="n">
        <f aca="false">M75/SUM($M$68,$M$70,$M$75,$M$77)</f>
        <v>0.284069741324377</v>
      </c>
      <c r="O75" s="47" t="n">
        <f aca="false">SUMPRODUCT(C75:M75,$C$11:$M$11)/$O$11</f>
        <v>1442.81061521459</v>
      </c>
      <c r="P75" s="48" t="n">
        <f aca="false">O75/SUM($O$68,$O$70,$O$75,$O$77)</f>
        <v>0.288814094429004</v>
      </c>
      <c r="Q75" s="47" t="n">
        <v>6565</v>
      </c>
      <c r="R75" s="48" t="n">
        <f aca="false">Q75/SUM($Q$68,$Q$70,$Q$75,$Q$77)</f>
        <v>1</v>
      </c>
      <c r="S75" s="47" t="n">
        <v>1017</v>
      </c>
      <c r="T75" s="48" t="n">
        <f aca="false">S75/SUM(S68,S70,S75,S77)</f>
        <v>0.456258411843876</v>
      </c>
      <c r="U75" s="47" t="n">
        <v>530</v>
      </c>
      <c r="V75" s="48" t="n">
        <f aca="false">U75/SUM($U$68,$U$70,$U$75,$U$77)</f>
        <v>0.420601539560352</v>
      </c>
      <c r="W75" s="47" t="n">
        <v>404</v>
      </c>
      <c r="X75" s="48" t="n">
        <f aca="false">W75/SUM($W$68,$W$70,$W$75,$W$77)</f>
        <v>0.266200859090792</v>
      </c>
      <c r="Y75" s="47" t="n">
        <v>550</v>
      </c>
      <c r="Z75" s="48" t="n">
        <f aca="false">Y75/SUM($Y$68,$Y$70,$Y$75,$Y$77)</f>
        <v>0.537109375</v>
      </c>
      <c r="AA75" s="47" t="n">
        <v>530</v>
      </c>
      <c r="AB75" s="48" t="n">
        <f aca="false">AA75/SUM(AA68,AA70,AA75,AA77)</f>
        <v>0.420601539560352</v>
      </c>
      <c r="AC75" s="47" t="n">
        <v>484</v>
      </c>
      <c r="AD75" s="48" t="n">
        <f aca="false">AC75/SUM($AC$68,$AC$70,$AC$75,$AC$77)</f>
        <v>0.716400236826525</v>
      </c>
      <c r="AE75" s="49"/>
      <c r="AF75" s="48" t="e">
        <f aca="false">AE75/SUM($AE$68,$AE$70,$AE$75,$AE$77)</f>
        <v>#DIV/0!</v>
      </c>
      <c r="AG75" s="49"/>
      <c r="AH75" s="48" t="e">
        <f aca="false">AG75/SUM($AG$68,$AG$70,$AG$75,$AG$77)</f>
        <v>#DIV/0!</v>
      </c>
      <c r="AI75" s="49"/>
      <c r="AJ75" s="48" t="e">
        <f aca="false">AI75/SUM($AI$68,$AI$70,$AI$75,$AI$77)</f>
        <v>#DIV/0!</v>
      </c>
      <c r="AK75" s="49"/>
      <c r="AL75" s="51" t="e">
        <f aca="false">AK75/SUM($AK$68,$AK$70,$AK$75,$AK$77)</f>
        <v>#DIV/0!</v>
      </c>
      <c r="AM75" s="49"/>
      <c r="AN75" s="49"/>
      <c r="AO75" s="49"/>
      <c r="AP75" s="49"/>
      <c r="AQ75" s="49"/>
      <c r="AR75" s="49"/>
      <c r="AS75" s="49"/>
      <c r="AT75" s="49"/>
      <c r="AU75" s="49"/>
      <c r="AV75" s="49"/>
    </row>
    <row r="76" customFormat="false" ht="12.75" hidden="false" customHeight="false" outlineLevel="0" collapsed="false">
      <c r="A76" s="82" t="s">
        <v>95</v>
      </c>
      <c r="B76" s="83"/>
      <c r="C76" s="84" t="n">
        <v>3.20826897085266</v>
      </c>
      <c r="D76" s="48"/>
      <c r="E76" s="84" t="n">
        <v>2.38550039925473</v>
      </c>
      <c r="F76" s="48"/>
      <c r="G76" s="84" t="n">
        <v>4.65264920811216</v>
      </c>
      <c r="H76" s="48"/>
      <c r="I76" s="84" t="n">
        <v>2.79111880046136</v>
      </c>
      <c r="J76" s="48"/>
      <c r="K76" s="84" t="n">
        <v>3.35665905911802</v>
      </c>
      <c r="L76" s="48"/>
      <c r="M76" s="84" t="n">
        <v>2.39700760335094</v>
      </c>
      <c r="N76" s="48"/>
      <c r="O76" s="84" t="n">
        <f aca="false">SUMPRODUCT(C76:M76,$C$11:$M$11)/$O$11</f>
        <v>3.04370633742781</v>
      </c>
      <c r="P76" s="48"/>
      <c r="Q76" s="64" t="n">
        <v>5.64</v>
      </c>
      <c r="R76" s="48"/>
      <c r="S76" s="84" t="n">
        <v>4.56</v>
      </c>
      <c r="T76" s="48"/>
      <c r="U76" s="93"/>
      <c r="V76" s="48"/>
      <c r="W76" s="84" t="n">
        <v>2.08</v>
      </c>
      <c r="X76" s="48"/>
      <c r="Y76" s="84" t="n">
        <f aca="false">0.35*12</f>
        <v>4.2</v>
      </c>
      <c r="Z76" s="48"/>
      <c r="AA76" s="56"/>
      <c r="AB76" s="56"/>
      <c r="AC76" s="56"/>
      <c r="AD76" s="85"/>
      <c r="AE76" s="85"/>
      <c r="AF76" s="85"/>
      <c r="AG76" s="85"/>
      <c r="AH76" s="49"/>
      <c r="AI76" s="49"/>
      <c r="AJ76" s="49"/>
      <c r="AK76" s="49"/>
      <c r="AL76" s="73"/>
      <c r="AM76" s="49"/>
      <c r="AN76" s="49"/>
      <c r="AO76" s="49"/>
      <c r="AP76" s="49"/>
      <c r="AQ76" s="49"/>
      <c r="AR76" s="49"/>
      <c r="AS76" s="49"/>
      <c r="AT76" s="49"/>
      <c r="AU76" s="49"/>
      <c r="AV76" s="49"/>
    </row>
    <row r="77" customFormat="false" ht="12.75" hidden="false" customHeight="false" outlineLevel="0" collapsed="false">
      <c r="A77" s="72" t="s">
        <v>96</v>
      </c>
      <c r="B77" s="8"/>
      <c r="C77" s="47" t="n">
        <v>1242.77796482939</v>
      </c>
      <c r="D77" s="48" t="n">
        <f aca="false">C77/SUM($C$68,$C$70,$C$75,$C$77)</f>
        <v>0.227632807527682</v>
      </c>
      <c r="E77" s="47" t="n">
        <v>1250.27442279418</v>
      </c>
      <c r="F77" s="48" t="n">
        <f aca="false">E77/SUM($E$68,$E$70,$E$75,$E$77)</f>
        <v>0.304904406627829</v>
      </c>
      <c r="G77" s="47" t="n">
        <v>1285.74352580438</v>
      </c>
      <c r="H77" s="48" t="n">
        <f aca="false">G77/SUM($G$68,$G$70,$G$75,$G$77)</f>
        <v>0.269460710743033</v>
      </c>
      <c r="I77" s="47" t="n">
        <v>887.506067848054</v>
      </c>
      <c r="J77" s="48" t="n">
        <f aca="false">I77/SUM($I$68,$I$70,$I$75,$I$77)</f>
        <v>0.165824215377126</v>
      </c>
      <c r="K77" s="47" t="n">
        <v>687</v>
      </c>
      <c r="L77" s="48" t="n">
        <f aca="false">K77/SUM($K$68,$K$70,$K$75,$K$77)</f>
        <v>0.137421169517187</v>
      </c>
      <c r="M77" s="47" t="n">
        <v>1244.46143558827</v>
      </c>
      <c r="N77" s="48" t="n">
        <f aca="false">M77/SUM($M$68,$M$70,$M$75,$M$77)</f>
        <v>0.242567955519725</v>
      </c>
      <c r="O77" s="47" t="n">
        <f aca="false">SUMPRODUCT(C77:M77,$C$11:$M$11)/$O$11</f>
        <v>1094.86239025474</v>
      </c>
      <c r="P77" s="48" t="n">
        <f aca="false">O77/SUM($O$68,$O$70,$O$75,$O$77)</f>
        <v>0.219163684014597</v>
      </c>
      <c r="Q77" s="47" t="n">
        <v>0</v>
      </c>
      <c r="R77" s="48" t="n">
        <f aca="false">Q77/SUM($Q$68,$Q$70,$Q$75,$Q$77)</f>
        <v>0</v>
      </c>
      <c r="S77" s="47" t="n">
        <v>709</v>
      </c>
      <c r="T77" s="48" t="n">
        <f aca="false">S77/SUM($S$68,$S$70,$S$75,$S$77)</f>
        <v>0.318079856437865</v>
      </c>
      <c r="U77" s="93"/>
      <c r="V77" s="48" t="n">
        <f aca="false">U77/SUM($U$68,$U$70,$U$75,$U$77)</f>
        <v>0</v>
      </c>
      <c r="W77" s="47" t="n">
        <v>844</v>
      </c>
      <c r="X77" s="48" t="n">
        <f aca="false">W77/SUM($W$68,$W$70,$W$75,$W$77)</f>
        <v>0.556122586813437</v>
      </c>
      <c r="Y77" s="47" t="n">
        <v>0</v>
      </c>
      <c r="Z77" s="48" t="n">
        <f aca="false">Y77/SUM($Y$68,$Y$70,$Y$75,$Y$77)</f>
        <v>0</v>
      </c>
      <c r="AA77" s="47" t="n">
        <v>0</v>
      </c>
      <c r="AB77" s="48" t="n">
        <f aca="false">AA77/SUM($AA$68,$AA$70,$AA$75,$AA$77)</f>
        <v>0</v>
      </c>
      <c r="AC77" s="47"/>
      <c r="AD77" s="48" t="n">
        <f aca="false">AC77/SUM($AC$68,$AC$70,$AC$75,$AC$77)</f>
        <v>0</v>
      </c>
      <c r="AE77" s="49"/>
      <c r="AF77" s="48" t="e">
        <f aca="false">AE77/SUM($AE$68,$AE$70,$AE$75,$AE$77)</f>
        <v>#DIV/0!</v>
      </c>
      <c r="AG77" s="49"/>
      <c r="AH77" s="48" t="e">
        <f aca="false">AG77/SUM($AG$68,$AG$70,$AG$75,$AG$77)</f>
        <v>#DIV/0!</v>
      </c>
      <c r="AI77" s="49"/>
      <c r="AJ77" s="48" t="e">
        <f aca="false">AI77/SUM($AI$68,$AI$70,$AI$75,$AI$77)</f>
        <v>#DIV/0!</v>
      </c>
      <c r="AK77" s="49"/>
      <c r="AL77" s="51" t="e">
        <f aca="false">AK77/SUM($AK$68,$AK$70,$AK$75,$AK$77)</f>
        <v>#DIV/0!</v>
      </c>
      <c r="AM77" s="49"/>
      <c r="AN77" s="49"/>
      <c r="AO77" s="49"/>
      <c r="AP77" s="49"/>
      <c r="AQ77" s="49"/>
      <c r="AR77" s="49"/>
      <c r="AS77" s="49"/>
      <c r="AT77" s="49"/>
      <c r="AU77" s="49"/>
      <c r="AV77" s="49"/>
    </row>
    <row r="78" customFormat="false" ht="12.75" hidden="false" customHeight="false" outlineLevel="0" collapsed="false">
      <c r="A78" s="88" t="s">
        <v>95</v>
      </c>
      <c r="B78" s="89"/>
      <c r="C78" s="90" t="n">
        <v>2.71348900617771</v>
      </c>
      <c r="D78" s="55"/>
      <c r="E78" s="90" t="n">
        <v>2.82867516469271</v>
      </c>
      <c r="F78" s="55"/>
      <c r="G78" s="90" t="n">
        <v>3.5033883536904</v>
      </c>
      <c r="H78" s="55"/>
      <c r="I78" s="90" t="n">
        <v>1.74020797617265</v>
      </c>
      <c r="J78" s="55"/>
      <c r="K78" s="90" t="n">
        <v>1.46170212765957</v>
      </c>
      <c r="L78" s="55"/>
      <c r="M78" s="90" t="n">
        <v>2.04681157169124</v>
      </c>
      <c r="N78" s="55"/>
      <c r="O78" s="90" t="n">
        <f aca="false">SUMPRODUCT(C78:M78,$C$11:$M$11)/$O$11</f>
        <v>2.31095040870903</v>
      </c>
      <c r="P78" s="55"/>
      <c r="Q78" s="54" t="n">
        <v>0</v>
      </c>
      <c r="R78" s="55"/>
      <c r="S78" s="94" t="n">
        <f aca="false">S77/S11</f>
        <v>3.08260869565217</v>
      </c>
      <c r="T78" s="55"/>
      <c r="U78" s="95"/>
      <c r="V78" s="55"/>
      <c r="W78" s="90" t="n">
        <v>4.35</v>
      </c>
      <c r="X78" s="55"/>
      <c r="Y78" s="54" t="n">
        <v>0</v>
      </c>
      <c r="Z78" s="55"/>
      <c r="AA78" s="84"/>
      <c r="AB78" s="84"/>
      <c r="AC78" s="84"/>
      <c r="AD78" s="96"/>
      <c r="AE78" s="96"/>
      <c r="AF78" s="96"/>
      <c r="AG78" s="96"/>
      <c r="AH78" s="96"/>
      <c r="AI78" s="96"/>
      <c r="AJ78" s="96"/>
      <c r="AK78" s="96"/>
      <c r="AL78" s="97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8"/>
      <c r="AX78" s="98"/>
      <c r="AY78" s="98"/>
      <c r="AZ78" s="98"/>
      <c r="BA78" s="98"/>
      <c r="BB78" s="98"/>
      <c r="BC78" s="98"/>
      <c r="BD78" s="98"/>
      <c r="BE78" s="98"/>
      <c r="BF78" s="98"/>
      <c r="BG78" s="98"/>
      <c r="BH78" s="98"/>
      <c r="BI78" s="98"/>
      <c r="BJ78" s="98"/>
      <c r="BK78" s="98"/>
      <c r="BL78" s="98"/>
      <c r="BM78" s="98"/>
      <c r="BN78" s="98"/>
      <c r="BO78" s="98"/>
      <c r="BP78" s="98"/>
      <c r="BQ78" s="98"/>
      <c r="BR78" s="98"/>
      <c r="BS78" s="98"/>
      <c r="BT78" s="98"/>
      <c r="BU78" s="98"/>
      <c r="BV78" s="98"/>
      <c r="BW78" s="98"/>
      <c r="BX78" s="98"/>
      <c r="BY78" s="98"/>
      <c r="BZ78" s="98"/>
      <c r="CA78" s="98"/>
      <c r="CB78" s="98"/>
      <c r="CC78" s="98"/>
      <c r="CD78" s="98"/>
      <c r="CE78" s="98"/>
      <c r="CF78" s="98"/>
      <c r="CG78" s="98"/>
      <c r="CH78" s="98"/>
      <c r="CI78" s="98"/>
      <c r="CJ78" s="98"/>
      <c r="CK78" s="98"/>
      <c r="CL78" s="98"/>
      <c r="CM78" s="98"/>
      <c r="CN78" s="98"/>
      <c r="CO78" s="98"/>
      <c r="CP78" s="98"/>
      <c r="CQ78" s="98"/>
      <c r="CR78" s="98"/>
      <c r="CS78" s="98"/>
      <c r="CT78" s="98"/>
      <c r="CU78" s="98"/>
      <c r="CV78" s="98"/>
      <c r="CW78" s="98"/>
      <c r="CX78" s="98"/>
      <c r="CY78" s="98"/>
      <c r="CZ78" s="98"/>
      <c r="DA78" s="98"/>
      <c r="DB78" s="98"/>
      <c r="DC78" s="98"/>
      <c r="DD78" s="98"/>
      <c r="DE78" s="98"/>
      <c r="DF78" s="98"/>
      <c r="DG78" s="98"/>
      <c r="DH78" s="98"/>
      <c r="DI78" s="98"/>
      <c r="DJ78" s="98"/>
      <c r="DK78" s="98"/>
      <c r="DL78" s="98"/>
      <c r="DM78" s="98"/>
      <c r="DN78" s="98"/>
      <c r="DO78" s="98"/>
      <c r="DP78" s="98"/>
      <c r="DQ78" s="98"/>
      <c r="DR78" s="98"/>
      <c r="DS78" s="98"/>
      <c r="DT78" s="98"/>
      <c r="DU78" s="98"/>
      <c r="DV78" s="98"/>
      <c r="DW78" s="98"/>
      <c r="DX78" s="98"/>
      <c r="DY78" s="98"/>
      <c r="DZ78" s="98"/>
      <c r="EA78" s="98"/>
      <c r="EB78" s="98"/>
      <c r="EC78" s="98"/>
      <c r="ED78" s="98"/>
      <c r="EE78" s="98"/>
      <c r="EF78" s="98"/>
      <c r="EG78" s="98"/>
      <c r="EH78" s="98"/>
      <c r="EI78" s="98"/>
      <c r="EJ78" s="98"/>
      <c r="EK78" s="98"/>
      <c r="EL78" s="98"/>
      <c r="EM78" s="98"/>
      <c r="EN78" s="98"/>
      <c r="EO78" s="98"/>
      <c r="EP78" s="98"/>
      <c r="EQ78" s="98"/>
      <c r="ER78" s="98"/>
      <c r="ES78" s="98"/>
      <c r="ET78" s="98"/>
      <c r="EU78" s="98"/>
      <c r="EV78" s="98"/>
      <c r="EW78" s="98"/>
      <c r="EX78" s="98"/>
      <c r="EY78" s="98"/>
      <c r="EZ78" s="98"/>
      <c r="FA78" s="98"/>
      <c r="FB78" s="98"/>
      <c r="FC78" s="98"/>
      <c r="FD78" s="98"/>
      <c r="FE78" s="98"/>
      <c r="FF78" s="98"/>
      <c r="FG78" s="98"/>
      <c r="FH78" s="98"/>
      <c r="FI78" s="98"/>
      <c r="FJ78" s="98"/>
      <c r="FK78" s="98"/>
      <c r="FL78" s="98"/>
      <c r="FM78" s="98"/>
      <c r="FN78" s="98"/>
      <c r="FO78" s="98"/>
      <c r="FP78" s="98"/>
      <c r="FQ78" s="98"/>
      <c r="FR78" s="98"/>
      <c r="FS78" s="98"/>
      <c r="FT78" s="98"/>
      <c r="FU78" s="98"/>
      <c r="FV78" s="98"/>
      <c r="FW78" s="98"/>
      <c r="FX78" s="98"/>
      <c r="FY78" s="98"/>
      <c r="FZ78" s="98"/>
      <c r="GA78" s="98"/>
      <c r="GB78" s="98"/>
      <c r="GC78" s="98"/>
      <c r="GD78" s="98"/>
      <c r="GE78" s="98"/>
      <c r="GF78" s="98"/>
      <c r="GG78" s="98"/>
      <c r="GH78" s="98"/>
      <c r="GI78" s="98"/>
      <c r="GJ78" s="98"/>
      <c r="GK78" s="98"/>
      <c r="GL78" s="98"/>
      <c r="GM78" s="98"/>
      <c r="GN78" s="98"/>
      <c r="GO78" s="98"/>
      <c r="GP78" s="98"/>
      <c r="GQ78" s="98"/>
      <c r="GR78" s="98"/>
      <c r="GS78" s="98"/>
      <c r="GT78" s="98"/>
      <c r="GU78" s="98"/>
      <c r="GV78" s="98"/>
      <c r="GW78" s="98"/>
      <c r="GX78" s="98"/>
      <c r="GY78" s="98"/>
      <c r="GZ78" s="98"/>
      <c r="HA78" s="98"/>
      <c r="HB78" s="98"/>
      <c r="HC78" s="98"/>
      <c r="HD78" s="98"/>
      <c r="HE78" s="98"/>
      <c r="HF78" s="98"/>
      <c r="HG78" s="98"/>
      <c r="HH78" s="98"/>
      <c r="HI78" s="98"/>
      <c r="HJ78" s="98"/>
      <c r="HK78" s="98"/>
      <c r="HL78" s="98"/>
      <c r="HM78" s="98"/>
      <c r="HN78" s="98"/>
      <c r="HO78" s="98"/>
      <c r="HP78" s="98"/>
      <c r="HQ78" s="98"/>
      <c r="HR78" s="98"/>
      <c r="HS78" s="98"/>
      <c r="HT78" s="98"/>
      <c r="HU78" s="98"/>
      <c r="HV78" s="98"/>
      <c r="HW78" s="98"/>
      <c r="HX78" s="98"/>
      <c r="HY78" s="98"/>
      <c r="HZ78" s="98"/>
      <c r="IA78" s="98"/>
      <c r="IB78" s="98"/>
      <c r="IC78" s="98"/>
      <c r="ID78" s="98"/>
      <c r="IE78" s="98"/>
      <c r="IF78" s="98"/>
      <c r="IG78" s="98"/>
      <c r="IH78" s="98"/>
      <c r="II78" s="98"/>
      <c r="IJ78" s="98"/>
      <c r="IK78" s="98"/>
      <c r="IL78" s="98"/>
      <c r="IM78" s="98"/>
      <c r="IN78" s="98"/>
      <c r="IO78" s="98"/>
      <c r="IP78" s="98"/>
      <c r="IQ78" s="98"/>
      <c r="IR78" s="98"/>
      <c r="IS78" s="98"/>
      <c r="IT78" s="98"/>
      <c r="IU78" s="98"/>
      <c r="IV78" s="98"/>
      <c r="IW78" s="98"/>
    </row>
    <row r="79" customFormat="false" ht="12.75" hidden="false" customHeight="false" outlineLevel="0" collapsed="false">
      <c r="A79" s="72" t="s">
        <v>97</v>
      </c>
      <c r="B79" s="8"/>
      <c r="C79" s="47" t="n">
        <f aca="false">C77+C75</f>
        <v>2712.16515347991</v>
      </c>
      <c r="D79" s="48" t="n">
        <f aca="false">C79/SUM($C$68,$C$70,$C$75,$C$77)</f>
        <v>0.496772380776909</v>
      </c>
      <c r="E79" s="47" t="n">
        <f aca="false">E77+E75</f>
        <v>2304.66559926477</v>
      </c>
      <c r="F79" s="48" t="n">
        <f aca="false">E79/SUM($E$68,$E$70,$E$75,$E$77)</f>
        <v>0.562038768616059</v>
      </c>
      <c r="G79" s="47" t="n">
        <f aca="false">G77+G75</f>
        <v>2993.26578518154</v>
      </c>
      <c r="H79" s="48" t="n">
        <f aca="false">G79/SUM($G$68,$G$70,$G$75,$G$77)</f>
        <v>0.627316031331538</v>
      </c>
      <c r="I79" s="47" t="n">
        <f aca="false">I77+I75</f>
        <v>2310.97665608335</v>
      </c>
      <c r="J79" s="48" t="n">
        <f aca="false">I79/SUM($I$68,$I$70,$I$75,$I$77)</f>
        <v>0.431789600806971</v>
      </c>
      <c r="K79" s="47" t="n">
        <f aca="false">K77+K75</f>
        <v>2264.62975778547</v>
      </c>
      <c r="L79" s="48" t="n">
        <f aca="false">K79/SUM($K$68,$K$70,$K$75,$K$77)</f>
        <v>0.45299573484469</v>
      </c>
      <c r="M79" s="47" t="n">
        <f aca="false">M77+M75</f>
        <v>2701.84205842564</v>
      </c>
      <c r="N79" s="48" t="n">
        <f aca="false">M79/SUM($M$68,$M$70,$M$75,$M$77)</f>
        <v>0.526637696844101</v>
      </c>
      <c r="O79" s="47" t="n">
        <f aca="false">SUMPRODUCT(C79:M79,$C$11:$M$11)/$O$11</f>
        <v>2537.67300546932</v>
      </c>
      <c r="P79" s="48" t="n">
        <f aca="false">O79/SUM($O$68,$O$70,$O$75,$O$77)</f>
        <v>0.507977778443602</v>
      </c>
      <c r="Q79" s="47" t="n">
        <f aca="false">Q77+Q75</f>
        <v>6565</v>
      </c>
      <c r="R79" s="48" t="n">
        <f aca="false">Q79/SUM($Q$68,$Q$70,$Q$75,$Q$77)</f>
        <v>1</v>
      </c>
      <c r="S79" s="47" t="n">
        <f aca="false">S77+S75</f>
        <v>1726</v>
      </c>
      <c r="T79" s="48" t="n">
        <f aca="false">S79/SUM($S$68,$S$70,$S$75,$S$77)</f>
        <v>0.774338268281741</v>
      </c>
      <c r="U79" s="93"/>
      <c r="V79" s="48" t="n">
        <f aca="false">U79/SUM($U$68,$U$70,$U$75,$U$77)</f>
        <v>0</v>
      </c>
      <c r="W79" s="47" t="n">
        <f aca="false">W77+W75</f>
        <v>1248</v>
      </c>
      <c r="X79" s="48" t="n">
        <f aca="false">W79/SUM($W$68,$W$70,$W$75,$W$77)</f>
        <v>0.82232344590423</v>
      </c>
      <c r="Y79" s="47" t="n">
        <f aca="false">Y77+Y75</f>
        <v>550</v>
      </c>
      <c r="Z79" s="48" t="n">
        <f aca="false">Y79/SUM($Y$68,$Y$70,$Y$75,$Y$77)</f>
        <v>0.537109375</v>
      </c>
      <c r="AA79" s="47"/>
      <c r="AB79" s="48" t="n">
        <f aca="false">AA79/SUM($AA$68,$AA$70,$AA$75,$AA$77)</f>
        <v>0</v>
      </c>
      <c r="AC79" s="47"/>
      <c r="AD79" s="48" t="n">
        <f aca="false">AC79/SUM($AC$68,$AC$70,$AC$75,$AC$77)</f>
        <v>0</v>
      </c>
      <c r="AE79" s="49"/>
      <c r="AF79" s="48" t="e">
        <f aca="false">AE79/SUM($AE$68,$AE$70,$AE$75,$AE$77)</f>
        <v>#DIV/0!</v>
      </c>
      <c r="AG79" s="49"/>
      <c r="AH79" s="48" t="e">
        <f aca="false">AG79/SUM($AG$68,$AG$70,$AG$75,$AG$77)</f>
        <v>#DIV/0!</v>
      </c>
      <c r="AI79" s="49"/>
      <c r="AJ79" s="48" t="e">
        <f aca="false">AI79/SUM($AI$68,$AI$70,$AI$75,$AI$77)</f>
        <v>#DIV/0!</v>
      </c>
      <c r="AK79" s="49"/>
      <c r="AL79" s="51" t="e">
        <f aca="false">AK79/SUM($AK$68,$AK$70,$AK$75,$AK$77)</f>
        <v>#DIV/0!</v>
      </c>
      <c r="AM79" s="49"/>
      <c r="AN79" s="49"/>
      <c r="AO79" s="49"/>
      <c r="AP79" s="49"/>
      <c r="AQ79" s="49"/>
      <c r="AR79" s="49"/>
      <c r="AS79" s="49"/>
      <c r="AT79" s="49"/>
      <c r="AU79" s="49"/>
      <c r="AV79" s="49"/>
    </row>
    <row r="80" customFormat="false" ht="12.75" hidden="false" customHeight="false" outlineLevel="0" collapsed="false">
      <c r="A80" s="82" t="s">
        <v>95</v>
      </c>
      <c r="B80" s="83"/>
      <c r="C80" s="64" t="n">
        <f aca="false">C78+C76</f>
        <v>5.92175797703037</v>
      </c>
      <c r="D80" s="64"/>
      <c r="E80" s="64" t="n">
        <f aca="false">E78+E76</f>
        <v>5.21417556394744</v>
      </c>
      <c r="F80" s="64"/>
      <c r="G80" s="64" t="n">
        <f aca="false">G78+G76</f>
        <v>8.15603756180256</v>
      </c>
      <c r="H80" s="64"/>
      <c r="I80" s="64" t="n">
        <f aca="false">I78+I76</f>
        <v>4.53132677663402</v>
      </c>
      <c r="J80" s="64"/>
      <c r="K80" s="64" t="n">
        <f aca="false">K78+K76</f>
        <v>4.81836118677759</v>
      </c>
      <c r="L80" s="64"/>
      <c r="M80" s="64" t="n">
        <f aca="false">M78+M76</f>
        <v>4.44381917504218</v>
      </c>
      <c r="N80" s="64"/>
      <c r="O80" s="64" t="n">
        <f aca="false">SUMPRODUCT(C80:M80,$C$11:$M$11)/$O$11</f>
        <v>5.35465674613684</v>
      </c>
      <c r="P80" s="64"/>
      <c r="Q80" s="64" t="n">
        <f aca="false">0.47*12</f>
        <v>5.64</v>
      </c>
      <c r="R80" s="64"/>
      <c r="S80" s="64" t="n">
        <f aca="false">S78+S76</f>
        <v>7.64260869565217</v>
      </c>
      <c r="T80" s="64"/>
      <c r="U80" s="63"/>
      <c r="V80" s="64"/>
      <c r="W80" s="64" t="n">
        <f aca="false">W78+W76</f>
        <v>6.43</v>
      </c>
      <c r="X80" s="64"/>
      <c r="Y80" s="64" t="n">
        <f aca="false">Y78+Y76</f>
        <v>4.2</v>
      </c>
      <c r="Z80" s="64"/>
      <c r="AA80" s="47"/>
      <c r="AB80" s="47"/>
      <c r="AC80" s="47"/>
      <c r="AD80" s="49"/>
      <c r="AE80" s="49"/>
      <c r="AF80" s="49"/>
      <c r="AG80" s="49"/>
      <c r="AH80" s="49"/>
      <c r="AI80" s="49"/>
      <c r="AJ80" s="49"/>
      <c r="AK80" s="49"/>
      <c r="AL80" s="73"/>
      <c r="AM80" s="49"/>
      <c r="AN80" s="49"/>
      <c r="AO80" s="49"/>
      <c r="AP80" s="49"/>
      <c r="AQ80" s="49"/>
      <c r="AR80" s="49"/>
      <c r="AS80" s="49"/>
      <c r="AT80" s="49"/>
      <c r="AU80" s="49"/>
      <c r="AV80" s="49"/>
    </row>
    <row r="81" customFormat="false" ht="12.75" hidden="false" customHeight="false" outlineLevel="0" collapsed="false">
      <c r="A81" s="82"/>
      <c r="B81" s="83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3"/>
      <c r="V81" s="64"/>
      <c r="W81" s="64"/>
      <c r="X81" s="64"/>
      <c r="Y81" s="64"/>
      <c r="Z81" s="64"/>
      <c r="AA81" s="47"/>
      <c r="AB81" s="47"/>
      <c r="AC81" s="47"/>
      <c r="AD81" s="49"/>
      <c r="AE81" s="49"/>
      <c r="AF81" s="49"/>
      <c r="AG81" s="49"/>
      <c r="AH81" s="49"/>
      <c r="AI81" s="49"/>
      <c r="AJ81" s="49"/>
      <c r="AK81" s="49"/>
      <c r="AL81" s="73"/>
      <c r="AM81" s="49"/>
      <c r="AN81" s="49"/>
      <c r="AO81" s="49"/>
      <c r="AP81" s="49"/>
      <c r="AQ81" s="49"/>
      <c r="AR81" s="49"/>
      <c r="AS81" s="49"/>
      <c r="AT81" s="49"/>
      <c r="AU81" s="49"/>
      <c r="AV81" s="49"/>
    </row>
    <row r="82" customFormat="false" ht="12.75" hidden="false" customHeight="false" outlineLevel="0" collapsed="false">
      <c r="A82" s="59" t="s">
        <v>98</v>
      </c>
      <c r="B82" s="36"/>
      <c r="C82" s="33" t="n">
        <f aca="false">C79+C72</f>
        <v>5459.57315347991</v>
      </c>
      <c r="D82" s="60" t="n">
        <f aca="false">D79+D72</f>
        <v>1</v>
      </c>
      <c r="E82" s="33" t="n">
        <f aca="false">E79+E72</f>
        <v>4100.54559926477</v>
      </c>
      <c r="F82" s="60" t="n">
        <f aca="false">F79+F72</f>
        <v>1</v>
      </c>
      <c r="G82" s="33" t="n">
        <f aca="false">G79+G72</f>
        <v>4771.54358518154</v>
      </c>
      <c r="H82" s="60" t="n">
        <f aca="false">H79+H72</f>
        <v>1</v>
      </c>
      <c r="I82" s="33" t="n">
        <f aca="false">I79+I72</f>
        <v>5352.08965608335</v>
      </c>
      <c r="J82" s="60" t="n">
        <f aca="false">J79+J72</f>
        <v>1</v>
      </c>
      <c r="K82" s="33" t="n">
        <f aca="false">K79+K72</f>
        <v>4999.22975778547</v>
      </c>
      <c r="L82" s="60" t="n">
        <f aca="false">L79+L72</f>
        <v>1</v>
      </c>
      <c r="M82" s="33" t="n">
        <f aca="false">M79+M72</f>
        <v>5130.36205842564</v>
      </c>
      <c r="N82" s="60" t="n">
        <f aca="false">N79+N72</f>
        <v>1</v>
      </c>
      <c r="O82" s="33" t="n">
        <f aca="false">O79+O72</f>
        <v>4995.63782739577</v>
      </c>
      <c r="P82" s="60" t="n">
        <f aca="false">P79+P72</f>
        <v>1</v>
      </c>
      <c r="Q82" s="33" t="n">
        <f aca="false">Q79+Q72</f>
        <v>6565</v>
      </c>
      <c r="R82" s="60" t="n">
        <f aca="false">R79+R72</f>
        <v>1</v>
      </c>
      <c r="S82" s="33" t="n">
        <f aca="false">S79+S72</f>
        <v>2229</v>
      </c>
      <c r="T82" s="60" t="n">
        <f aca="false">T79+T72</f>
        <v>1</v>
      </c>
      <c r="U82" s="33" t="n">
        <f aca="false">U79+U72</f>
        <v>730</v>
      </c>
      <c r="V82" s="60" t="n">
        <f aca="false">V79+V72</f>
        <v>1</v>
      </c>
      <c r="W82" s="33" t="n">
        <f aca="false">W79+W72</f>
        <v>1517.651</v>
      </c>
      <c r="X82" s="60" t="n">
        <f aca="false">X79+X72</f>
        <v>1</v>
      </c>
      <c r="Y82" s="33" t="n">
        <f aca="false">Y79+Y72</f>
        <v>1024</v>
      </c>
      <c r="Z82" s="60" t="n">
        <f aca="false">Z79+Z72</f>
        <v>1</v>
      </c>
      <c r="AA82" s="33" t="n">
        <f aca="false">AA79+AA72</f>
        <v>730</v>
      </c>
      <c r="AB82" s="60" t="n">
        <f aca="false">AB79+AB72</f>
        <v>1</v>
      </c>
      <c r="AC82" s="33" t="n">
        <f aca="false">AC79+AC72</f>
        <v>192</v>
      </c>
      <c r="AD82" s="60" t="n">
        <f aca="false">AD79+AD72</f>
        <v>1</v>
      </c>
      <c r="AE82" s="33" t="n">
        <f aca="false">AE79+AE72</f>
        <v>0</v>
      </c>
      <c r="AF82" s="60" t="e">
        <f aca="false">AF79+AF72</f>
        <v>#DIV/0!</v>
      </c>
      <c r="AG82" s="33" t="n">
        <f aca="false">AG79+AG72</f>
        <v>0</v>
      </c>
      <c r="AH82" s="60" t="e">
        <f aca="false">AH79+AH72</f>
        <v>#DIV/0!</v>
      </c>
      <c r="AI82" s="33" t="n">
        <f aca="false">AI79+AI72</f>
        <v>0</v>
      </c>
      <c r="AJ82" s="60" t="e">
        <f aca="false">AJ79+AJ72</f>
        <v>#DIV/0!</v>
      </c>
      <c r="AK82" s="33" t="n">
        <f aca="false">AK79+AK72</f>
        <v>0</v>
      </c>
      <c r="AL82" s="99" t="e">
        <f aca="false">AL79+AL72</f>
        <v>#DIV/0!</v>
      </c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8"/>
      <c r="AX82" s="98"/>
      <c r="AY82" s="98"/>
      <c r="AZ82" s="98"/>
      <c r="BA82" s="98"/>
      <c r="BB82" s="98"/>
      <c r="BC82" s="98"/>
      <c r="BD82" s="98"/>
      <c r="BE82" s="98"/>
      <c r="BF82" s="98"/>
      <c r="BG82" s="98"/>
      <c r="BH82" s="98"/>
      <c r="BI82" s="98"/>
      <c r="BJ82" s="98"/>
      <c r="BK82" s="98"/>
      <c r="BL82" s="98"/>
      <c r="BM82" s="98"/>
      <c r="BN82" s="98"/>
      <c r="BO82" s="98"/>
      <c r="BP82" s="98"/>
      <c r="BQ82" s="98"/>
      <c r="BR82" s="98"/>
      <c r="BS82" s="98"/>
      <c r="BT82" s="98"/>
      <c r="BU82" s="98"/>
      <c r="BV82" s="98"/>
      <c r="BW82" s="98"/>
      <c r="BX82" s="98"/>
      <c r="BY82" s="98"/>
      <c r="BZ82" s="98"/>
      <c r="CA82" s="98"/>
      <c r="CB82" s="98"/>
      <c r="CC82" s="98"/>
      <c r="CD82" s="98"/>
      <c r="CE82" s="98"/>
      <c r="CF82" s="98"/>
      <c r="CG82" s="98"/>
      <c r="CH82" s="98"/>
      <c r="CI82" s="98"/>
      <c r="CJ82" s="98"/>
      <c r="CK82" s="98"/>
      <c r="CL82" s="98"/>
      <c r="CM82" s="98"/>
      <c r="CN82" s="98"/>
      <c r="CO82" s="98"/>
      <c r="CP82" s="98"/>
      <c r="CQ82" s="98"/>
      <c r="CR82" s="98"/>
      <c r="CS82" s="98"/>
      <c r="CT82" s="98"/>
      <c r="CU82" s="98"/>
      <c r="CV82" s="98"/>
      <c r="CW82" s="98"/>
      <c r="CX82" s="98"/>
      <c r="CY82" s="98"/>
      <c r="CZ82" s="98"/>
      <c r="DA82" s="98"/>
      <c r="DB82" s="98"/>
      <c r="DC82" s="98"/>
      <c r="DD82" s="98"/>
      <c r="DE82" s="98"/>
      <c r="DF82" s="98"/>
      <c r="DG82" s="98"/>
      <c r="DH82" s="98"/>
      <c r="DI82" s="98"/>
      <c r="DJ82" s="98"/>
      <c r="DK82" s="98"/>
      <c r="DL82" s="98"/>
      <c r="DM82" s="98"/>
      <c r="DN82" s="98"/>
      <c r="DO82" s="98"/>
      <c r="DP82" s="98"/>
      <c r="DQ82" s="98"/>
      <c r="DR82" s="98"/>
      <c r="DS82" s="98"/>
      <c r="DT82" s="98"/>
      <c r="DU82" s="98"/>
      <c r="DV82" s="98"/>
      <c r="DW82" s="98"/>
      <c r="DX82" s="98"/>
      <c r="DY82" s="98"/>
      <c r="DZ82" s="98"/>
      <c r="EA82" s="98"/>
      <c r="EB82" s="98"/>
      <c r="EC82" s="98"/>
      <c r="ED82" s="98"/>
      <c r="EE82" s="98"/>
      <c r="EF82" s="98"/>
      <c r="EG82" s="98"/>
      <c r="EH82" s="98"/>
      <c r="EI82" s="98"/>
      <c r="EJ82" s="98"/>
      <c r="EK82" s="98"/>
      <c r="EL82" s="98"/>
      <c r="EM82" s="98"/>
      <c r="EN82" s="98"/>
      <c r="EO82" s="98"/>
      <c r="EP82" s="98"/>
      <c r="EQ82" s="98"/>
      <c r="ER82" s="98"/>
      <c r="ES82" s="98"/>
      <c r="ET82" s="98"/>
      <c r="EU82" s="98"/>
      <c r="EV82" s="98"/>
      <c r="EW82" s="98"/>
      <c r="EX82" s="98"/>
      <c r="EY82" s="98"/>
      <c r="EZ82" s="98"/>
      <c r="FA82" s="98"/>
      <c r="FB82" s="98"/>
      <c r="FC82" s="98"/>
      <c r="FD82" s="98"/>
      <c r="FE82" s="98"/>
      <c r="FF82" s="98"/>
      <c r="FG82" s="98"/>
      <c r="FH82" s="98"/>
      <c r="FI82" s="98"/>
      <c r="FJ82" s="98"/>
      <c r="FK82" s="98"/>
      <c r="FL82" s="98"/>
      <c r="FM82" s="98"/>
      <c r="FN82" s="98"/>
      <c r="FO82" s="98"/>
      <c r="FP82" s="98"/>
      <c r="FQ82" s="98"/>
      <c r="FR82" s="98"/>
      <c r="FS82" s="98"/>
      <c r="FT82" s="98"/>
      <c r="FU82" s="98"/>
      <c r="FV82" s="98"/>
      <c r="FW82" s="98"/>
      <c r="FX82" s="98"/>
      <c r="FY82" s="98"/>
      <c r="FZ82" s="98"/>
      <c r="GA82" s="98"/>
      <c r="GB82" s="98"/>
      <c r="GC82" s="98"/>
      <c r="GD82" s="98"/>
      <c r="GE82" s="98"/>
      <c r="GF82" s="98"/>
      <c r="GG82" s="98"/>
      <c r="GH82" s="98"/>
      <c r="GI82" s="98"/>
      <c r="GJ82" s="98"/>
      <c r="GK82" s="98"/>
      <c r="GL82" s="98"/>
      <c r="GM82" s="98"/>
      <c r="GN82" s="98"/>
      <c r="GO82" s="98"/>
      <c r="GP82" s="98"/>
      <c r="GQ82" s="98"/>
      <c r="GR82" s="98"/>
      <c r="GS82" s="98"/>
      <c r="GT82" s="98"/>
      <c r="GU82" s="98"/>
      <c r="GV82" s="98"/>
      <c r="GW82" s="98"/>
      <c r="GX82" s="98"/>
      <c r="GY82" s="98"/>
      <c r="GZ82" s="98"/>
      <c r="HA82" s="98"/>
      <c r="HB82" s="98"/>
      <c r="HC82" s="98"/>
      <c r="HD82" s="98"/>
      <c r="HE82" s="98"/>
      <c r="HF82" s="98"/>
      <c r="HG82" s="98"/>
      <c r="HH82" s="98"/>
      <c r="HI82" s="98"/>
      <c r="HJ82" s="98"/>
      <c r="HK82" s="98"/>
      <c r="HL82" s="98"/>
      <c r="HM82" s="98"/>
      <c r="HN82" s="98"/>
      <c r="HO82" s="98"/>
      <c r="HP82" s="98"/>
      <c r="HQ82" s="98"/>
      <c r="HR82" s="98"/>
      <c r="HS82" s="98"/>
      <c r="HT82" s="98"/>
      <c r="HU82" s="98"/>
      <c r="HV82" s="98"/>
      <c r="HW82" s="98"/>
      <c r="HX82" s="98"/>
      <c r="HY82" s="98"/>
      <c r="HZ82" s="98"/>
      <c r="IA82" s="98"/>
      <c r="IB82" s="98"/>
      <c r="IC82" s="98"/>
      <c r="ID82" s="98"/>
      <c r="IE82" s="98"/>
      <c r="IF82" s="98"/>
      <c r="IG82" s="98"/>
      <c r="IH82" s="98"/>
      <c r="II82" s="98"/>
      <c r="IJ82" s="98"/>
      <c r="IK82" s="98"/>
      <c r="IL82" s="98"/>
      <c r="IM82" s="98"/>
      <c r="IN82" s="98"/>
      <c r="IO82" s="98"/>
      <c r="IP82" s="98"/>
      <c r="IQ82" s="98"/>
      <c r="IR82" s="98"/>
      <c r="IS82" s="98"/>
      <c r="IT82" s="98"/>
      <c r="IU82" s="98"/>
      <c r="IV82" s="98"/>
      <c r="IW82" s="98"/>
    </row>
    <row r="83" customFormat="false" ht="12.75" hidden="false" customHeight="false" outlineLevel="0" collapsed="false"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63"/>
      <c r="V83" s="47"/>
      <c r="W83" s="47"/>
      <c r="X83" s="47"/>
      <c r="Y83" s="47"/>
      <c r="Z83" s="47"/>
      <c r="AA83" s="47"/>
      <c r="AB83" s="47"/>
      <c r="AC83" s="47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</row>
    <row r="84" customFormat="false" ht="12.75" hidden="false" customHeight="false" outlineLevel="0" collapsed="false">
      <c r="A84" s="9" t="s">
        <v>99</v>
      </c>
      <c r="B84" s="10"/>
      <c r="C84" s="67"/>
      <c r="D84" s="68" t="s">
        <v>100</v>
      </c>
      <c r="E84" s="67"/>
      <c r="F84" s="68" t="s">
        <v>100</v>
      </c>
      <c r="G84" s="67"/>
      <c r="H84" s="68" t="s">
        <v>100</v>
      </c>
      <c r="I84" s="67"/>
      <c r="J84" s="68" t="s">
        <v>100</v>
      </c>
      <c r="K84" s="67"/>
      <c r="L84" s="68" t="s">
        <v>100</v>
      </c>
      <c r="M84" s="67"/>
      <c r="N84" s="68" t="s">
        <v>100</v>
      </c>
      <c r="O84" s="67"/>
      <c r="P84" s="68" t="s">
        <v>100</v>
      </c>
      <c r="Q84" s="67"/>
      <c r="R84" s="68" t="s">
        <v>100</v>
      </c>
      <c r="S84" s="67"/>
      <c r="T84" s="68" t="s">
        <v>100</v>
      </c>
      <c r="U84" s="69"/>
      <c r="V84" s="68" t="s">
        <v>100</v>
      </c>
      <c r="W84" s="67"/>
      <c r="X84" s="68" t="s">
        <v>100</v>
      </c>
      <c r="Y84" s="67"/>
      <c r="Z84" s="68" t="s">
        <v>100</v>
      </c>
      <c r="AA84" s="67"/>
      <c r="AB84" s="68" t="s">
        <v>100</v>
      </c>
      <c r="AC84" s="67"/>
      <c r="AD84" s="68" t="s">
        <v>100</v>
      </c>
      <c r="AE84" s="67"/>
      <c r="AF84" s="68" t="s">
        <v>100</v>
      </c>
      <c r="AG84" s="67"/>
      <c r="AH84" s="68" t="s">
        <v>100</v>
      </c>
      <c r="AI84" s="70"/>
      <c r="AJ84" s="68" t="s">
        <v>100</v>
      </c>
      <c r="AK84" s="67"/>
      <c r="AL84" s="71" t="s">
        <v>100</v>
      </c>
      <c r="AM84" s="49"/>
      <c r="AN84" s="49"/>
      <c r="AO84" s="49"/>
      <c r="AP84" s="49"/>
      <c r="AQ84" s="49"/>
      <c r="AR84" s="49"/>
      <c r="AS84" s="49"/>
      <c r="AT84" s="49"/>
      <c r="AU84" s="49"/>
      <c r="AV84" s="49"/>
    </row>
    <row r="85" customFormat="false" ht="12.75" hidden="false" customHeight="false" outlineLevel="0" collapsed="false">
      <c r="A85" s="72" t="s">
        <v>101</v>
      </c>
      <c r="B85" s="8"/>
      <c r="C85" s="47" t="n">
        <f aca="false">C16/C11</f>
        <v>158.546737991266</v>
      </c>
      <c r="D85" s="48" t="n">
        <f aca="false">C85/$C$89</f>
        <v>0.566662405576076</v>
      </c>
      <c r="E85" s="47" t="n">
        <f aca="false">E16/E11</f>
        <v>229.930108597285</v>
      </c>
      <c r="F85" s="48" t="n">
        <f aca="false">E85/$E$89</f>
        <v>0.656494311184304</v>
      </c>
      <c r="G85" s="47" t="n">
        <f aca="false">G16/G11</f>
        <v>225.489346049046</v>
      </c>
      <c r="H85" s="48" t="n">
        <f aca="false">G85/$G$89</f>
        <v>0.557367147139217</v>
      </c>
      <c r="I85" s="47" t="n">
        <f aca="false">I16/I11</f>
        <v>183.490196078431</v>
      </c>
      <c r="J85" s="48" t="n">
        <f aca="false">I85/$I$89</f>
        <v>0.53914093474732</v>
      </c>
      <c r="K85" s="47" t="n">
        <f aca="false">K16/K11</f>
        <v>183.445321276596</v>
      </c>
      <c r="L85" s="48" t="n">
        <f aca="false">K85/$K$89</f>
        <v>0.535359861732726</v>
      </c>
      <c r="M85" s="47" t="n">
        <f aca="false">M16/M11</f>
        <v>233.659440789474</v>
      </c>
      <c r="N85" s="48" t="n">
        <f aca="false">M85/$M$89</f>
        <v>0.555358163419751</v>
      </c>
      <c r="O85" s="47" t="n">
        <f aca="false">SUMPRODUCT(C85:M85,$C$11:$M$11)/$O$11</f>
        <v>202.753886164623</v>
      </c>
      <c r="P85" s="48" t="n">
        <f aca="false">O85/$O$89</f>
        <v>0.566478355472886</v>
      </c>
      <c r="Q85" s="47" t="n">
        <f aca="false">Q16/Q11</f>
        <v>0</v>
      </c>
      <c r="R85" s="48" t="n">
        <f aca="false">Q85/$Q$89</f>
        <v>0</v>
      </c>
      <c r="S85" s="47" t="n">
        <f aca="false">S16/S11</f>
        <v>310</v>
      </c>
      <c r="T85" s="48" t="n">
        <f aca="false">S85/S89</f>
        <v>0.593948885408684</v>
      </c>
      <c r="U85" s="47" t="n">
        <f aca="false">U16/U11</f>
        <v>304.28085106383</v>
      </c>
      <c r="V85" s="100" t="n">
        <f aca="false">U85/$U$89</f>
        <v>0.580655639195433</v>
      </c>
      <c r="W85" s="47" t="n">
        <f aca="false">W16/W11</f>
        <v>288.907216494845</v>
      </c>
      <c r="X85" s="48" t="n">
        <f aca="false">W85/$W$89</f>
        <v>0.494558667847003</v>
      </c>
      <c r="Y85" s="47" t="n">
        <f aca="false">Y16/Y11</f>
        <v>313.55748373102</v>
      </c>
      <c r="Z85" s="48" t="n">
        <f aca="false">Y85/Y89</f>
        <v>0.593102154245088</v>
      </c>
      <c r="AA85" s="47" t="n">
        <f aca="false">AA16/AA11</f>
        <v>304.734042553192</v>
      </c>
      <c r="AB85" s="48" t="n">
        <f aca="false">AA85/$AA$89</f>
        <v>0.571813554246931</v>
      </c>
      <c r="AC85" s="47" t="n">
        <f aca="false">AC16/AC11</f>
        <v>301.515789473684</v>
      </c>
      <c r="AD85" s="48" t="n">
        <f aca="false">AC85/AC89</f>
        <v>0.54781211750306</v>
      </c>
      <c r="AE85" s="49"/>
      <c r="AF85" s="49"/>
      <c r="AG85" s="47" t="n">
        <f aca="false">AG16/AG11</f>
        <v>294.989473684211</v>
      </c>
      <c r="AH85" s="48" t="n">
        <f aca="false">AG85/AG89</f>
        <v>0.574262295081967</v>
      </c>
      <c r="AI85" s="47" t="n">
        <f aca="false">AI16/AI11</f>
        <v>362.011173184358</v>
      </c>
      <c r="AJ85" s="48" t="n">
        <f aca="false">AI85/$AI$89</f>
        <v>0.698607098193109</v>
      </c>
      <c r="AK85" s="49"/>
      <c r="AL85" s="48" t="e">
        <f aca="false">AK85/$AK$89</f>
        <v>#DIV/0!</v>
      </c>
      <c r="AM85" s="49"/>
      <c r="AN85" s="49"/>
      <c r="AO85" s="49"/>
      <c r="AP85" s="49"/>
      <c r="AQ85" s="49"/>
      <c r="AR85" s="49"/>
      <c r="AS85" s="49"/>
      <c r="AT85" s="49"/>
      <c r="AU85" s="49"/>
      <c r="AV85" s="49"/>
    </row>
    <row r="86" customFormat="false" ht="12.75" hidden="false" customHeight="false" outlineLevel="0" collapsed="false">
      <c r="A86" s="72" t="s">
        <v>102</v>
      </c>
      <c r="B86" s="8"/>
      <c r="C86" s="47" t="n">
        <f aca="false">(C38-C16)/C11</f>
        <v>99.5041462882096</v>
      </c>
      <c r="D86" s="48" t="n">
        <f aca="false">C86/$C$89</f>
        <v>0.355638088899543</v>
      </c>
      <c r="E86" s="47" t="n">
        <f aca="false">(E38-E16)/E11</f>
        <v>101.948841628959</v>
      </c>
      <c r="F86" s="48" t="n">
        <f aca="false">E86/$E$89</f>
        <v>0.291083386032165</v>
      </c>
      <c r="G86" s="47" t="n">
        <f aca="false">(G38-G16)/G11</f>
        <v>153.129836512262</v>
      </c>
      <c r="H86" s="48" t="n">
        <f aca="false">G86/$G$89</f>
        <v>0.378508083038963</v>
      </c>
      <c r="I86" s="47" t="n">
        <f aca="false">(I38-I16)/I11</f>
        <v>121.787094117647</v>
      </c>
      <c r="J86" s="48" t="n">
        <f aca="false">I86/$I$89</f>
        <v>0.357841504156887</v>
      </c>
      <c r="K86" s="47" t="n">
        <f aca="false">(K38-K16)/K11</f>
        <v>129.539278723404</v>
      </c>
      <c r="L86" s="48" t="n">
        <f aca="false">K86/$K$89</f>
        <v>0.378042513505993</v>
      </c>
      <c r="M86" s="47" t="n">
        <f aca="false">(M38-M16)/M11</f>
        <v>157.134809210526</v>
      </c>
      <c r="N86" s="48" t="n">
        <f aca="false">M86/$M$89</f>
        <v>0.37347559661027</v>
      </c>
      <c r="O86" s="47" t="n">
        <f aca="false">SUMPRODUCT(C86:M86,$C$11:$M$11)/$O$11</f>
        <v>127.974003502627</v>
      </c>
      <c r="P86" s="48" t="n">
        <f aca="false">O86/$O$89</f>
        <v>0.357549265361989</v>
      </c>
      <c r="Q86" s="47" t="n">
        <f aca="false">(Q38-Q16)/Q11</f>
        <v>437.113402061856</v>
      </c>
      <c r="R86" s="48" t="n">
        <f aca="false">Q86/$Q$89</f>
        <v>0.94489417296689</v>
      </c>
      <c r="S86" s="47" t="n">
        <f aca="false">(S38-S16)/S11</f>
        <v>168.734782608696</v>
      </c>
      <c r="T86" s="48" t="n">
        <f aca="false">S86/$S$89</f>
        <v>0.323289793742294</v>
      </c>
      <c r="U86" s="47" t="n">
        <f aca="false">(U38-U16)/U11</f>
        <v>188.225531914894</v>
      </c>
      <c r="V86" s="100" t="n">
        <f aca="false">U86/$U$89</f>
        <v>0.359188611984052</v>
      </c>
      <c r="W86" s="47" t="n">
        <f aca="false">(W38-W16)/W11</f>
        <v>214.355670103093</v>
      </c>
      <c r="X86" s="48" t="n">
        <f aca="false">W86/$W$89</f>
        <v>0.366939448373137</v>
      </c>
      <c r="Y86" s="47" t="n">
        <f aca="false">(Y38-Y16)/Y11</f>
        <v>215.116171366594</v>
      </c>
      <c r="Z86" s="48" t="n">
        <f aca="false">Y86/$Y$89</f>
        <v>0.406897845754912</v>
      </c>
      <c r="AA86" s="47" t="n">
        <f aca="false">(AA38-AA16)/AA11</f>
        <v>228.191489361702</v>
      </c>
      <c r="AB86" s="48" t="n">
        <f aca="false">AA86/$AA$89</f>
        <v>0.428186445753069</v>
      </c>
      <c r="AC86" s="47" t="n">
        <f aca="false">(AC38-AC16)/AC11</f>
        <v>214.484210526316</v>
      </c>
      <c r="AD86" s="48" t="n">
        <f aca="false">AC86/$AC$89</f>
        <v>0.38968788249694</v>
      </c>
      <c r="AE86" s="49"/>
      <c r="AF86" s="49"/>
      <c r="AG86" s="47" t="n">
        <f aca="false">(AG38-AG16)/AG11</f>
        <v>218.694736842105</v>
      </c>
      <c r="AH86" s="48" t="n">
        <f aca="false">AG86/$AG$89</f>
        <v>0.425737704918033</v>
      </c>
      <c r="AI86" s="47" t="n">
        <f aca="false">(AI38-AI16)/AI11</f>
        <v>156.178770949721</v>
      </c>
      <c r="AJ86" s="48" t="n">
        <f aca="false">AI86/$AI$89</f>
        <v>0.301392901806891</v>
      </c>
      <c r="AK86" s="49"/>
      <c r="AL86" s="48" t="e">
        <f aca="false">AK86/$AK$89</f>
        <v>#DIV/0!</v>
      </c>
      <c r="AM86" s="49"/>
      <c r="AN86" s="49"/>
      <c r="AO86" s="49"/>
      <c r="AP86" s="49"/>
      <c r="AQ86" s="49"/>
      <c r="AR86" s="49"/>
      <c r="AS86" s="49"/>
      <c r="AT86" s="49"/>
      <c r="AU86" s="49"/>
      <c r="AV86" s="49"/>
    </row>
    <row r="87" customFormat="false" ht="12.75" hidden="false" customHeight="false" outlineLevel="0" collapsed="false">
      <c r="A87" s="72" t="s">
        <v>103</v>
      </c>
      <c r="B87" s="8"/>
      <c r="C87" s="47" t="n">
        <f aca="false">C56/C11</f>
        <v>19.4208034934498</v>
      </c>
      <c r="D87" s="48" t="n">
        <f aca="false">C87/$C$89</f>
        <v>0.0694119561540567</v>
      </c>
      <c r="E87" s="47" t="n">
        <f aca="false">E56/E11</f>
        <v>15.5481334841629</v>
      </c>
      <c r="F87" s="48" t="n">
        <f aca="false">E87/$E$89</f>
        <v>0.0443928863608063</v>
      </c>
      <c r="G87" s="47" t="n">
        <f aca="false">G56/G11</f>
        <v>22.912446866485</v>
      </c>
      <c r="H87" s="48" t="n">
        <f aca="false">G87/$G$89</f>
        <v>0.0566352484838636</v>
      </c>
      <c r="I87" s="47" t="n">
        <f aca="false">I56/I11</f>
        <v>35.0608</v>
      </c>
      <c r="J87" s="48" t="n">
        <f aca="false">I87/$I$89</f>
        <v>0.103017561095793</v>
      </c>
      <c r="K87" s="47" t="n">
        <f aca="false">K56/K11</f>
        <v>29.6733659574468</v>
      </c>
      <c r="L87" s="48" t="n">
        <f aca="false">K87/$K$89</f>
        <v>0.0865976247612811</v>
      </c>
      <c r="M87" s="47" t="n">
        <f aca="false">M56/M11</f>
        <v>29.9422335526316</v>
      </c>
      <c r="N87" s="48" t="n">
        <f aca="false">M87/$M$89</f>
        <v>0.0711662399699787</v>
      </c>
      <c r="O87" s="47" t="n">
        <f aca="false">O56/O11</f>
        <v>25.9941292469352</v>
      </c>
      <c r="P87" s="48" t="n">
        <f aca="false">O87/$O$89</f>
        <v>0.0726255455138237</v>
      </c>
      <c r="Q87" s="47" t="n">
        <f aca="false">Q56/Q11</f>
        <v>25.4922680412371</v>
      </c>
      <c r="R87" s="48" t="n">
        <f aca="false">Q87/$Q$89</f>
        <v>0.0551058270331103</v>
      </c>
      <c r="S87" s="47" t="n">
        <f aca="false">S56/S11</f>
        <v>24.0652173913043</v>
      </c>
      <c r="T87" s="48" t="n">
        <f aca="false">S87/$S$89</f>
        <v>0.046108093698977</v>
      </c>
      <c r="U87" s="47" t="n">
        <f aca="false">U56/U11</f>
        <v>27.268085106383</v>
      </c>
      <c r="V87" s="100" t="n">
        <f aca="false">U87/$U$89</f>
        <v>0.0520353723598626</v>
      </c>
      <c r="W87" s="47" t="n">
        <f aca="false">W56/W11</f>
        <v>24.7542525773196</v>
      </c>
      <c r="X87" s="48" t="n">
        <f aca="false">W87/$W$89</f>
        <v>0.0423749545847908</v>
      </c>
      <c r="Y87" s="47" t="n">
        <f aca="false">Y56/Y11</f>
        <v>0</v>
      </c>
      <c r="Z87" s="48" t="n">
        <f aca="false">Y87/$Y$89</f>
        <v>0</v>
      </c>
      <c r="AA87" s="47" t="n">
        <f aca="false">AA56/AA11</f>
        <v>0</v>
      </c>
      <c r="AB87" s="48" t="n">
        <f aca="false">AA87/$AA$89</f>
        <v>0</v>
      </c>
      <c r="AC87" s="47" t="n">
        <f aca="false">AC56/AC11</f>
        <v>34.4</v>
      </c>
      <c r="AD87" s="48" t="n">
        <f aca="false">AC87/$AC$89</f>
        <v>0.0625</v>
      </c>
      <c r="AE87" s="49"/>
      <c r="AF87" s="49"/>
      <c r="AG87" s="47" t="n">
        <f aca="false">AG56/AG11</f>
        <v>0</v>
      </c>
      <c r="AH87" s="48" t="n">
        <f aca="false">AG87/$AG$89</f>
        <v>0</v>
      </c>
      <c r="AI87" s="47" t="n">
        <f aca="false">AI56/AI11</f>
        <v>0</v>
      </c>
      <c r="AJ87" s="48" t="n">
        <f aca="false">AI87/$AI$89</f>
        <v>0</v>
      </c>
      <c r="AK87" s="49"/>
      <c r="AL87" s="48" t="e">
        <f aca="false">AK87/$AK$89</f>
        <v>#DIV/0!</v>
      </c>
      <c r="AM87" s="49"/>
      <c r="AN87" s="49"/>
      <c r="AO87" s="49"/>
      <c r="AP87" s="49"/>
      <c r="AQ87" s="49"/>
      <c r="AR87" s="49"/>
      <c r="AS87" s="49"/>
      <c r="AT87" s="49"/>
      <c r="AU87" s="49"/>
      <c r="AV87" s="49"/>
    </row>
    <row r="88" customFormat="false" ht="12.75" hidden="false" customHeight="false" outlineLevel="0" collapsed="false">
      <c r="A88" s="101" t="s">
        <v>104</v>
      </c>
      <c r="B88" s="102"/>
      <c r="C88" s="54" t="n">
        <f aca="false">C63/C11</f>
        <v>2.31877729257642</v>
      </c>
      <c r="D88" s="55" t="n">
        <f aca="false">C88/$C$89</f>
        <v>0.00828754937032456</v>
      </c>
      <c r="E88" s="54" t="n">
        <f aca="false">E63/E11</f>
        <v>2.81221719457014</v>
      </c>
      <c r="F88" s="55" t="n">
        <f aca="false">E88/$E$89</f>
        <v>0.00802941642272497</v>
      </c>
      <c r="G88" s="54" t="n">
        <f aca="false">G63/G11</f>
        <v>3.0299727520436</v>
      </c>
      <c r="H88" s="55" t="n">
        <f aca="false">G88/$G$89</f>
        <v>0.00748952133795611</v>
      </c>
      <c r="I88" s="54" t="n">
        <f aca="false">I63/I11</f>
        <v>0</v>
      </c>
      <c r="J88" s="55" t="n">
        <f aca="false">I88/$I$89</f>
        <v>0</v>
      </c>
      <c r="K88" s="54" t="n">
        <f aca="false">K63/K11</f>
        <v>0</v>
      </c>
      <c r="L88" s="55" t="n">
        <f aca="false">K88/$K$89</f>
        <v>0</v>
      </c>
      <c r="M88" s="54" t="n">
        <f aca="false">M63/M11</f>
        <v>0</v>
      </c>
      <c r="N88" s="55" t="n">
        <f aca="false">M88/$M$89</f>
        <v>0</v>
      </c>
      <c r="O88" s="54" t="n">
        <f aca="false">O63/O11</f>
        <v>1.19789842381786</v>
      </c>
      <c r="P88" s="55" t="n">
        <f aca="false">O88/$O$89</f>
        <v>0.00334683365130145</v>
      </c>
      <c r="Q88" s="54" t="n">
        <f aca="false">Q63/Q11</f>
        <v>0</v>
      </c>
      <c r="R88" s="55" t="n">
        <f aca="false">Q88/$Q$89</f>
        <v>0</v>
      </c>
      <c r="S88" s="54" t="n">
        <f aca="false">S63/S11</f>
        <v>19.1304347826087</v>
      </c>
      <c r="T88" s="55" t="n">
        <f aca="false">S88/$S$89</f>
        <v>0.036653227150045</v>
      </c>
      <c r="U88" s="54" t="n">
        <f aca="false">U63/U11</f>
        <v>4.25531914893617</v>
      </c>
      <c r="V88" s="100" t="n">
        <f aca="false">U88/$U$89</f>
        <v>0.00812037646065271</v>
      </c>
      <c r="W88" s="54" t="n">
        <f aca="false">W63/W11</f>
        <v>56.1546391752577</v>
      </c>
      <c r="X88" s="55" t="n">
        <f aca="false">W88/$W$89</f>
        <v>0.0961269291950693</v>
      </c>
      <c r="Y88" s="54" t="n">
        <f aca="false">Y63/Y11</f>
        <v>0</v>
      </c>
      <c r="Z88" s="55" t="n">
        <f aca="false">Y88/$Y$89</f>
        <v>0</v>
      </c>
      <c r="AA88" s="54" t="n">
        <f aca="false">AA63/AA11</f>
        <v>0</v>
      </c>
      <c r="AB88" s="48" t="n">
        <f aca="false">AA88/$AA$89</f>
        <v>0</v>
      </c>
      <c r="AC88" s="54" t="n">
        <f aca="false">AC63/AC11</f>
        <v>0</v>
      </c>
      <c r="AD88" s="55" t="n">
        <f aca="false">AC88/$AC$89</f>
        <v>0</v>
      </c>
      <c r="AE88" s="49"/>
      <c r="AF88" s="49"/>
      <c r="AG88" s="54" t="n">
        <f aca="false">AG63/AG11</f>
        <v>0</v>
      </c>
      <c r="AH88" s="48" t="n">
        <f aca="false">AG88/$AG$89</f>
        <v>0</v>
      </c>
      <c r="AI88" s="54" t="n">
        <f aca="false">AI63/AI11</f>
        <v>0</v>
      </c>
      <c r="AJ88" s="48" t="n">
        <f aca="false">AI88/$AI$89</f>
        <v>0</v>
      </c>
      <c r="AK88" s="49"/>
      <c r="AL88" s="48" t="e">
        <f aca="false">AK88/$AK$89</f>
        <v>#DIV/0!</v>
      </c>
      <c r="AM88" s="49"/>
      <c r="AN88" s="49"/>
      <c r="AO88" s="49"/>
      <c r="AP88" s="49"/>
      <c r="AQ88" s="49"/>
      <c r="AR88" s="49"/>
      <c r="AS88" s="49"/>
      <c r="AT88" s="49"/>
      <c r="AU88" s="49"/>
      <c r="AV88" s="49"/>
    </row>
    <row r="89" customFormat="false" ht="12.75" hidden="false" customHeight="false" outlineLevel="0" collapsed="false">
      <c r="A89" s="103" t="s">
        <v>105</v>
      </c>
      <c r="B89" s="104"/>
      <c r="C89" s="105" t="n">
        <f aca="false">SUM(C85:C88)</f>
        <v>279.790465065502</v>
      </c>
      <c r="D89" s="106" t="n">
        <f aca="false">SUM(D85:D88)</f>
        <v>1</v>
      </c>
      <c r="E89" s="105" t="n">
        <f aca="false">SUM(E85:E88)</f>
        <v>350.239300904977</v>
      </c>
      <c r="F89" s="106" t="n">
        <f aca="false">SUM(F85:F88)</f>
        <v>1</v>
      </c>
      <c r="G89" s="105" t="n">
        <f aca="false">SUM(G85:G88)</f>
        <v>404.561602179837</v>
      </c>
      <c r="H89" s="106" t="n">
        <f aca="false">SUM(H85:H88)</f>
        <v>1</v>
      </c>
      <c r="I89" s="105" t="n">
        <f aca="false">SUM(I85:I88)</f>
        <v>340.338090196079</v>
      </c>
      <c r="J89" s="106" t="n">
        <f aca="false">SUM(J85:J88)</f>
        <v>1</v>
      </c>
      <c r="K89" s="105" t="n">
        <f aca="false">SUM(K85:K88)</f>
        <v>342.657965957447</v>
      </c>
      <c r="L89" s="106" t="n">
        <f aca="false">SUM(L85:L88)</f>
        <v>1</v>
      </c>
      <c r="M89" s="105" t="n">
        <f aca="false">SUM(M85:M88)</f>
        <v>420.736483552632</v>
      </c>
      <c r="N89" s="106" t="n">
        <f aca="false">SUM(N85:N88)</f>
        <v>1</v>
      </c>
      <c r="O89" s="105" t="n">
        <f aca="false">SUM(O85:O88)</f>
        <v>357.919917338004</v>
      </c>
      <c r="P89" s="106" t="n">
        <f aca="false">SUM(P85:P88)</f>
        <v>1</v>
      </c>
      <c r="Q89" s="105" t="n">
        <f aca="false">SUM(Q85:Q88)</f>
        <v>462.605670103093</v>
      </c>
      <c r="R89" s="106" t="n">
        <f aca="false">SUM(R85:R88)</f>
        <v>1</v>
      </c>
      <c r="S89" s="105" t="n">
        <f aca="false">SUM(S85:S88)</f>
        <v>521.930434782609</v>
      </c>
      <c r="T89" s="106" t="n">
        <f aca="false">SUM(T85:T88)</f>
        <v>1</v>
      </c>
      <c r="U89" s="105" t="n">
        <f aca="false">SUM(U85:U88)</f>
        <v>524.029787234043</v>
      </c>
      <c r="V89" s="106" t="n">
        <f aca="false">SUM(V85:V88)</f>
        <v>1</v>
      </c>
      <c r="W89" s="105" t="n">
        <f aca="false">SUM(W85:W88)</f>
        <v>584.171778350516</v>
      </c>
      <c r="X89" s="106" t="n">
        <f aca="false">SUM(X85:X88)</f>
        <v>1</v>
      </c>
      <c r="Y89" s="105" t="n">
        <f aca="false">SUM(Y85:Y88)</f>
        <v>528.673655097614</v>
      </c>
      <c r="Z89" s="106" t="n">
        <f aca="false">SUM(Z85:Z88)</f>
        <v>1</v>
      </c>
      <c r="AA89" s="105" t="n">
        <f aca="false">SUM(AA85:AA88)</f>
        <v>532.925531914894</v>
      </c>
      <c r="AB89" s="106" t="n">
        <f aca="false">SUM(AB85:AB88)</f>
        <v>1</v>
      </c>
      <c r="AC89" s="105" t="n">
        <f aca="false">SUM(AC85:AC88)</f>
        <v>550.4</v>
      </c>
      <c r="AD89" s="106" t="n">
        <f aca="false">SUM(AD85:AD88)</f>
        <v>1</v>
      </c>
      <c r="AE89" s="107"/>
      <c r="AF89" s="107"/>
      <c r="AG89" s="105" t="n">
        <f aca="false">SUM(AG85:AG88)</f>
        <v>513.684210526316</v>
      </c>
      <c r="AH89" s="106" t="n">
        <f aca="false">SUM(AH85:AH88)</f>
        <v>1</v>
      </c>
      <c r="AI89" s="105" t="n">
        <f aca="false">SUM(AI85:AI88)</f>
        <v>518.189944134078</v>
      </c>
      <c r="AJ89" s="106" t="n">
        <f aca="false">SUM(AJ85:AJ88)</f>
        <v>1</v>
      </c>
      <c r="AK89" s="105" t="n">
        <f aca="false">SUM(AK85:AK88)</f>
        <v>0</v>
      </c>
      <c r="AL89" s="106" t="e">
        <f aca="false">SUM(AL85:AL88)</f>
        <v>#DIV/0!</v>
      </c>
      <c r="AM89" s="108"/>
      <c r="AN89" s="108"/>
      <c r="AO89" s="49"/>
      <c r="AP89" s="49"/>
      <c r="AQ89" s="49"/>
      <c r="AR89" s="49"/>
      <c r="AS89" s="49"/>
      <c r="AT89" s="49"/>
      <c r="AU89" s="49"/>
      <c r="AV89" s="49"/>
    </row>
    <row r="90" customFormat="false" ht="12.75" hidden="false" customHeight="false" outlineLevel="0" collapsed="false"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</row>
    <row r="92" customFormat="false" ht="15.75" hidden="false" customHeight="false" outlineLevel="0" collapsed="false">
      <c r="A92" s="109" t="s">
        <v>106</v>
      </c>
      <c r="B92" s="110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 t="s">
        <v>107</v>
      </c>
      <c r="AB92" s="111"/>
      <c r="AC92" s="111"/>
      <c r="AD92" s="110"/>
      <c r="AE92" s="112" t="s">
        <v>108</v>
      </c>
      <c r="AF92" s="110"/>
      <c r="AG92" s="110"/>
      <c r="AH92" s="110"/>
      <c r="AI92" s="112" t="s">
        <v>109</v>
      </c>
      <c r="AJ92" s="110"/>
      <c r="AK92" s="110"/>
      <c r="AL92" s="110"/>
      <c r="AM92" s="110"/>
      <c r="AN92" s="110"/>
      <c r="AO92" s="110"/>
      <c r="AP92" s="110"/>
      <c r="AQ92" s="110"/>
      <c r="AR92" s="110"/>
      <c r="AS92" s="110"/>
      <c r="AT92" s="110"/>
      <c r="AU92" s="110"/>
      <c r="AV92" s="110"/>
      <c r="AW92" s="110"/>
      <c r="AX92" s="110"/>
      <c r="AY92" s="110"/>
      <c r="AZ92" s="110"/>
      <c r="BA92" s="110"/>
      <c r="BB92" s="110"/>
      <c r="BC92" s="110"/>
      <c r="BD92" s="110"/>
      <c r="BE92" s="110"/>
      <c r="BF92" s="110"/>
      <c r="BG92" s="110"/>
      <c r="BH92" s="110"/>
      <c r="BI92" s="110"/>
      <c r="BJ92" s="110"/>
      <c r="BK92" s="110"/>
      <c r="BL92" s="110"/>
      <c r="BM92" s="110"/>
      <c r="BN92" s="110"/>
      <c r="BO92" s="110"/>
      <c r="BP92" s="110"/>
      <c r="BQ92" s="110"/>
      <c r="BR92" s="110"/>
      <c r="BS92" s="110"/>
      <c r="BT92" s="110"/>
      <c r="BU92" s="110"/>
      <c r="BV92" s="110"/>
      <c r="BW92" s="110"/>
      <c r="BX92" s="110"/>
      <c r="BY92" s="110"/>
      <c r="BZ92" s="110"/>
      <c r="CA92" s="110"/>
      <c r="CB92" s="110"/>
      <c r="CC92" s="110"/>
      <c r="CD92" s="110"/>
      <c r="CE92" s="110"/>
      <c r="CF92" s="110"/>
      <c r="CG92" s="110"/>
      <c r="CH92" s="110"/>
      <c r="CI92" s="110"/>
      <c r="CJ92" s="110"/>
      <c r="CK92" s="110"/>
      <c r="CL92" s="110"/>
      <c r="CM92" s="110"/>
      <c r="CN92" s="110"/>
      <c r="CO92" s="110"/>
      <c r="CP92" s="110"/>
      <c r="CQ92" s="110"/>
      <c r="CR92" s="110"/>
      <c r="CS92" s="110"/>
      <c r="CT92" s="110"/>
      <c r="CU92" s="110"/>
      <c r="CV92" s="110"/>
      <c r="CW92" s="110"/>
      <c r="CX92" s="110"/>
      <c r="CY92" s="110"/>
      <c r="CZ92" s="110"/>
      <c r="DA92" s="110"/>
      <c r="DB92" s="110"/>
      <c r="DC92" s="110"/>
      <c r="DD92" s="110"/>
      <c r="DE92" s="110"/>
      <c r="DF92" s="110"/>
      <c r="DG92" s="110"/>
      <c r="DH92" s="110"/>
      <c r="DI92" s="110"/>
      <c r="DJ92" s="110"/>
      <c r="DK92" s="110"/>
      <c r="DL92" s="110"/>
      <c r="DM92" s="110"/>
      <c r="DN92" s="110"/>
      <c r="DO92" s="110"/>
      <c r="DP92" s="110"/>
      <c r="DQ92" s="110"/>
      <c r="DR92" s="110"/>
      <c r="DS92" s="110"/>
      <c r="DT92" s="110"/>
      <c r="DU92" s="110"/>
      <c r="DV92" s="110"/>
      <c r="DW92" s="110"/>
      <c r="DX92" s="110"/>
      <c r="DY92" s="110"/>
      <c r="DZ92" s="110"/>
      <c r="EA92" s="110"/>
      <c r="EB92" s="110"/>
      <c r="EC92" s="110"/>
      <c r="ED92" s="110"/>
      <c r="EE92" s="110"/>
      <c r="EF92" s="110"/>
      <c r="EG92" s="110"/>
      <c r="EH92" s="110"/>
      <c r="EI92" s="110"/>
      <c r="EJ92" s="110"/>
      <c r="EK92" s="110"/>
      <c r="EL92" s="110"/>
      <c r="EM92" s="110"/>
      <c r="EN92" s="110"/>
      <c r="EO92" s="110"/>
      <c r="EP92" s="110"/>
      <c r="EQ92" s="110"/>
      <c r="ER92" s="110"/>
      <c r="ES92" s="110"/>
      <c r="ET92" s="110"/>
      <c r="EU92" s="110"/>
      <c r="EV92" s="110"/>
      <c r="EW92" s="110"/>
      <c r="EX92" s="110"/>
      <c r="EY92" s="110"/>
      <c r="EZ92" s="110"/>
      <c r="FA92" s="110"/>
      <c r="FB92" s="110"/>
      <c r="FC92" s="110"/>
      <c r="FD92" s="110"/>
      <c r="FE92" s="110"/>
      <c r="FF92" s="110"/>
      <c r="FG92" s="110"/>
      <c r="FH92" s="110"/>
      <c r="FI92" s="110"/>
      <c r="FJ92" s="110"/>
      <c r="FK92" s="110"/>
      <c r="FL92" s="110"/>
      <c r="FM92" s="110"/>
      <c r="FN92" s="110"/>
      <c r="FO92" s="110"/>
      <c r="FP92" s="110"/>
      <c r="FQ92" s="110"/>
      <c r="FR92" s="110"/>
      <c r="FS92" s="110"/>
      <c r="FT92" s="110"/>
      <c r="FU92" s="110"/>
      <c r="FV92" s="110"/>
      <c r="FW92" s="110"/>
      <c r="FX92" s="110"/>
      <c r="FY92" s="110"/>
      <c r="FZ92" s="110"/>
      <c r="GA92" s="110"/>
      <c r="GB92" s="110"/>
      <c r="GC92" s="110"/>
      <c r="GD92" s="110"/>
      <c r="GE92" s="110"/>
      <c r="GF92" s="110"/>
      <c r="GG92" s="110"/>
      <c r="GH92" s="110"/>
      <c r="GI92" s="110"/>
      <c r="GJ92" s="110"/>
      <c r="GK92" s="110"/>
      <c r="GL92" s="110"/>
      <c r="GM92" s="110"/>
      <c r="GN92" s="110"/>
      <c r="GO92" s="110"/>
      <c r="GP92" s="110"/>
      <c r="GQ92" s="110"/>
      <c r="GR92" s="110"/>
      <c r="GS92" s="110"/>
      <c r="GT92" s="110"/>
      <c r="GU92" s="110"/>
      <c r="GV92" s="110"/>
      <c r="GW92" s="110"/>
      <c r="GX92" s="110"/>
      <c r="GY92" s="110"/>
      <c r="GZ92" s="110"/>
      <c r="HA92" s="110"/>
      <c r="HB92" s="110"/>
      <c r="HC92" s="110"/>
      <c r="HD92" s="110"/>
      <c r="HE92" s="110"/>
      <c r="HF92" s="110"/>
      <c r="HG92" s="110"/>
      <c r="HH92" s="110"/>
      <c r="HI92" s="110"/>
      <c r="HJ92" s="110"/>
      <c r="HK92" s="110"/>
      <c r="HL92" s="110"/>
      <c r="HM92" s="110"/>
      <c r="HN92" s="110"/>
      <c r="HO92" s="110"/>
      <c r="HP92" s="110"/>
      <c r="HQ92" s="110"/>
      <c r="HR92" s="110"/>
      <c r="HS92" s="110"/>
      <c r="HT92" s="110"/>
      <c r="HU92" s="110"/>
      <c r="HV92" s="110"/>
      <c r="HW92" s="110"/>
      <c r="HX92" s="110"/>
      <c r="HY92" s="110"/>
      <c r="HZ92" s="110"/>
      <c r="IA92" s="110"/>
      <c r="IB92" s="110"/>
      <c r="IC92" s="110"/>
      <c r="ID92" s="110"/>
      <c r="IE92" s="110"/>
      <c r="IF92" s="110"/>
      <c r="IG92" s="110"/>
      <c r="IH92" s="110"/>
      <c r="II92" s="110"/>
      <c r="IJ92" s="110"/>
      <c r="IK92" s="110"/>
      <c r="IL92" s="110"/>
      <c r="IM92" s="110"/>
      <c r="IN92" s="110"/>
      <c r="IO92" s="110"/>
      <c r="IP92" s="110"/>
      <c r="IQ92" s="110"/>
      <c r="IR92" s="110"/>
      <c r="IS92" s="110"/>
      <c r="IT92" s="110"/>
      <c r="IU92" s="110"/>
      <c r="IV92" s="110"/>
      <c r="IW92" s="110"/>
    </row>
    <row r="93" customFormat="false" ht="15.75" hidden="false" customHeight="false" outlineLevel="0" collapsed="false">
      <c r="A93" s="113" t="s">
        <v>110</v>
      </c>
      <c r="B93" s="114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6"/>
      <c r="T93" s="116"/>
      <c r="U93" s="116"/>
      <c r="V93" s="116"/>
      <c r="W93" s="116"/>
      <c r="X93" s="116"/>
      <c r="Y93" s="116"/>
      <c r="Z93" s="116"/>
      <c r="AA93" s="116" t="n">
        <v>4.2</v>
      </c>
      <c r="AB93" s="116"/>
      <c r="AC93" s="116"/>
      <c r="AD93" s="116"/>
      <c r="AE93" s="116" t="n">
        <v>5.4</v>
      </c>
      <c r="AF93" s="116"/>
      <c r="AG93" s="116" t="n">
        <v>3.99</v>
      </c>
      <c r="AH93" s="116"/>
      <c r="AI93" s="116" t="n">
        <v>3</v>
      </c>
      <c r="AJ93" s="116"/>
      <c r="AK93" s="116" t="n">
        <v>4.75</v>
      </c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4"/>
      <c r="AZ93" s="114"/>
      <c r="BA93" s="114"/>
      <c r="BB93" s="114"/>
      <c r="BC93" s="114"/>
      <c r="BD93" s="114"/>
      <c r="BE93" s="114"/>
      <c r="BF93" s="114"/>
      <c r="BG93" s="114"/>
      <c r="BH93" s="114"/>
      <c r="BI93" s="114"/>
      <c r="BJ93" s="114"/>
      <c r="BK93" s="114"/>
      <c r="BL93" s="114"/>
      <c r="BM93" s="114"/>
      <c r="BN93" s="114"/>
      <c r="BO93" s="114"/>
      <c r="BP93" s="114"/>
      <c r="BQ93" s="114"/>
      <c r="BR93" s="114"/>
      <c r="BS93" s="114"/>
      <c r="BT93" s="114"/>
      <c r="BU93" s="114"/>
      <c r="BV93" s="114"/>
      <c r="BW93" s="114"/>
      <c r="BX93" s="114"/>
      <c r="BY93" s="114"/>
      <c r="BZ93" s="114"/>
      <c r="CA93" s="114"/>
      <c r="CB93" s="114"/>
      <c r="CC93" s="114"/>
      <c r="CD93" s="114"/>
      <c r="CE93" s="114"/>
      <c r="CF93" s="114"/>
      <c r="CG93" s="114"/>
      <c r="CH93" s="114"/>
      <c r="CI93" s="114"/>
      <c r="CJ93" s="114"/>
      <c r="CK93" s="114"/>
      <c r="CL93" s="114"/>
      <c r="CM93" s="114"/>
      <c r="CN93" s="114"/>
      <c r="CO93" s="114"/>
      <c r="CP93" s="114"/>
      <c r="CQ93" s="114"/>
      <c r="CR93" s="114"/>
      <c r="CS93" s="114"/>
      <c r="CT93" s="114"/>
      <c r="CU93" s="114"/>
      <c r="CV93" s="114"/>
      <c r="CW93" s="114"/>
      <c r="CX93" s="114"/>
      <c r="CY93" s="114"/>
      <c r="CZ93" s="114"/>
      <c r="DA93" s="114"/>
      <c r="DB93" s="114"/>
      <c r="DC93" s="114"/>
      <c r="DD93" s="114"/>
      <c r="DE93" s="114"/>
      <c r="DF93" s="114"/>
      <c r="DG93" s="114"/>
      <c r="DH93" s="114"/>
      <c r="DI93" s="114"/>
      <c r="DJ93" s="114"/>
      <c r="DK93" s="114"/>
      <c r="DL93" s="114"/>
      <c r="DM93" s="114"/>
      <c r="DN93" s="114"/>
      <c r="DO93" s="114"/>
      <c r="DP93" s="114"/>
      <c r="DQ93" s="114"/>
      <c r="DR93" s="114"/>
      <c r="DS93" s="114"/>
      <c r="DT93" s="114"/>
      <c r="DU93" s="114"/>
      <c r="DV93" s="114"/>
      <c r="DW93" s="114"/>
      <c r="DX93" s="114"/>
      <c r="DY93" s="114"/>
      <c r="DZ93" s="114"/>
      <c r="EA93" s="114"/>
      <c r="EB93" s="114"/>
      <c r="EC93" s="114"/>
      <c r="ED93" s="114"/>
      <c r="EE93" s="114"/>
      <c r="EF93" s="114"/>
      <c r="EG93" s="114"/>
      <c r="EH93" s="114"/>
      <c r="EI93" s="114"/>
      <c r="EJ93" s="114"/>
      <c r="EK93" s="114"/>
      <c r="EL93" s="114"/>
      <c r="EM93" s="114"/>
      <c r="EN93" s="114"/>
      <c r="EO93" s="114"/>
      <c r="EP93" s="114"/>
      <c r="EQ93" s="114"/>
      <c r="ER93" s="114"/>
      <c r="ES93" s="114"/>
      <c r="ET93" s="114"/>
      <c r="EU93" s="114"/>
      <c r="EV93" s="114"/>
      <c r="EW93" s="114"/>
      <c r="EX93" s="114"/>
      <c r="EY93" s="114"/>
      <c r="EZ93" s="114"/>
      <c r="FA93" s="114"/>
      <c r="FB93" s="114"/>
      <c r="FC93" s="114"/>
      <c r="FD93" s="114"/>
      <c r="FE93" s="114"/>
      <c r="FF93" s="114"/>
      <c r="FG93" s="114"/>
      <c r="FH93" s="114"/>
      <c r="FI93" s="114"/>
      <c r="FJ93" s="114"/>
      <c r="FK93" s="114"/>
      <c r="FL93" s="114"/>
      <c r="FM93" s="114"/>
      <c r="FN93" s="114"/>
      <c r="FO93" s="114"/>
      <c r="FP93" s="114"/>
      <c r="FQ93" s="114"/>
      <c r="FR93" s="114"/>
      <c r="FS93" s="114"/>
      <c r="FT93" s="114"/>
      <c r="FU93" s="114"/>
      <c r="FV93" s="114"/>
      <c r="FW93" s="114"/>
      <c r="FX93" s="114"/>
      <c r="FY93" s="114"/>
      <c r="FZ93" s="114"/>
      <c r="GA93" s="114"/>
      <c r="GB93" s="114"/>
      <c r="GC93" s="114"/>
      <c r="GD93" s="114"/>
      <c r="GE93" s="114"/>
      <c r="GF93" s="114"/>
      <c r="GG93" s="114"/>
      <c r="GH93" s="114"/>
      <c r="GI93" s="114"/>
      <c r="GJ93" s="114"/>
      <c r="GK93" s="114"/>
      <c r="GL93" s="114"/>
      <c r="GM93" s="114"/>
      <c r="GN93" s="114"/>
      <c r="GO93" s="114"/>
      <c r="GP93" s="114"/>
      <c r="GQ93" s="114"/>
      <c r="GR93" s="114"/>
      <c r="GS93" s="114"/>
      <c r="GT93" s="114"/>
      <c r="GU93" s="114"/>
      <c r="GV93" s="114"/>
      <c r="GW93" s="114"/>
      <c r="GX93" s="114"/>
      <c r="GY93" s="114"/>
      <c r="GZ93" s="114"/>
      <c r="HA93" s="114"/>
      <c r="HB93" s="114"/>
      <c r="HC93" s="114"/>
      <c r="HD93" s="114"/>
      <c r="HE93" s="114"/>
      <c r="HF93" s="114"/>
      <c r="HG93" s="114"/>
      <c r="HH93" s="114"/>
      <c r="HI93" s="114"/>
      <c r="HJ93" s="114"/>
      <c r="HK93" s="114"/>
      <c r="HL93" s="114"/>
      <c r="HM93" s="114"/>
      <c r="HN93" s="114"/>
      <c r="HO93" s="114"/>
      <c r="HP93" s="114"/>
      <c r="HQ93" s="114"/>
      <c r="HR93" s="114"/>
      <c r="HS93" s="114"/>
      <c r="HT93" s="114"/>
      <c r="HU93" s="114"/>
      <c r="HV93" s="114"/>
      <c r="HW93" s="114"/>
      <c r="HX93" s="114"/>
      <c r="HY93" s="114"/>
      <c r="HZ93" s="114"/>
      <c r="IA93" s="114"/>
      <c r="IB93" s="114"/>
      <c r="IC93" s="114"/>
      <c r="ID93" s="114"/>
      <c r="IE93" s="114"/>
      <c r="IF93" s="114"/>
      <c r="IG93" s="114"/>
      <c r="IH93" s="114"/>
      <c r="II93" s="114"/>
      <c r="IJ93" s="114"/>
      <c r="IK93" s="114"/>
      <c r="IL93" s="114"/>
      <c r="IM93" s="114"/>
      <c r="IN93" s="114"/>
      <c r="IO93" s="114"/>
      <c r="IP93" s="114"/>
      <c r="IQ93" s="114"/>
      <c r="IR93" s="114"/>
      <c r="IS93" s="114"/>
      <c r="IT93" s="114"/>
      <c r="IU93" s="114"/>
      <c r="IV93" s="114"/>
      <c r="IW93" s="114"/>
    </row>
    <row r="94" customFormat="false" ht="15.75" hidden="false" customHeight="false" outlineLevel="0" collapsed="false">
      <c r="A94" s="110"/>
      <c r="B94" s="110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0"/>
      <c r="AE94" s="110"/>
      <c r="AF94" s="110"/>
      <c r="AG94" s="110"/>
      <c r="AH94" s="110"/>
      <c r="AI94" s="110"/>
      <c r="AJ94" s="110"/>
      <c r="AK94" s="110"/>
      <c r="AL94" s="110"/>
      <c r="AM94" s="110"/>
      <c r="AN94" s="110"/>
      <c r="AO94" s="110"/>
      <c r="AP94" s="110"/>
      <c r="AQ94" s="110"/>
      <c r="AR94" s="110"/>
      <c r="AS94" s="110"/>
      <c r="AT94" s="110"/>
      <c r="AU94" s="110"/>
      <c r="AV94" s="110"/>
      <c r="AW94" s="110"/>
      <c r="AX94" s="110"/>
      <c r="AY94" s="110"/>
      <c r="AZ94" s="110"/>
      <c r="BA94" s="110"/>
      <c r="BB94" s="110"/>
      <c r="BC94" s="110"/>
      <c r="BD94" s="110"/>
      <c r="BE94" s="110"/>
      <c r="BF94" s="110"/>
      <c r="BG94" s="110"/>
      <c r="BH94" s="110"/>
      <c r="BI94" s="110"/>
      <c r="BJ94" s="110"/>
      <c r="BK94" s="110"/>
      <c r="BL94" s="110"/>
      <c r="BM94" s="110"/>
      <c r="BN94" s="110"/>
      <c r="BO94" s="110"/>
      <c r="BP94" s="110"/>
      <c r="BQ94" s="110"/>
      <c r="BR94" s="110"/>
      <c r="BS94" s="110"/>
      <c r="BT94" s="110"/>
      <c r="BU94" s="110"/>
      <c r="BV94" s="110"/>
      <c r="BW94" s="110"/>
      <c r="BX94" s="110"/>
      <c r="BY94" s="110"/>
      <c r="BZ94" s="110"/>
      <c r="CA94" s="110"/>
      <c r="CB94" s="110"/>
      <c r="CC94" s="110"/>
      <c r="CD94" s="110"/>
      <c r="CE94" s="110"/>
      <c r="CF94" s="110"/>
      <c r="CG94" s="110"/>
      <c r="CH94" s="110"/>
      <c r="CI94" s="110"/>
      <c r="CJ94" s="110"/>
      <c r="CK94" s="110"/>
      <c r="CL94" s="110"/>
      <c r="CM94" s="110"/>
      <c r="CN94" s="110"/>
      <c r="CO94" s="110"/>
      <c r="CP94" s="110"/>
      <c r="CQ94" s="110"/>
      <c r="CR94" s="110"/>
      <c r="CS94" s="110"/>
      <c r="CT94" s="110"/>
      <c r="CU94" s="110"/>
      <c r="CV94" s="110"/>
      <c r="CW94" s="110"/>
      <c r="CX94" s="110"/>
      <c r="CY94" s="110"/>
      <c r="CZ94" s="110"/>
      <c r="DA94" s="110"/>
      <c r="DB94" s="110"/>
      <c r="DC94" s="110"/>
      <c r="DD94" s="110"/>
      <c r="DE94" s="110"/>
      <c r="DF94" s="110"/>
      <c r="DG94" s="110"/>
      <c r="DH94" s="110"/>
      <c r="DI94" s="110"/>
      <c r="DJ94" s="110"/>
      <c r="DK94" s="110"/>
      <c r="DL94" s="110"/>
      <c r="DM94" s="110"/>
      <c r="DN94" s="110"/>
      <c r="DO94" s="110"/>
      <c r="DP94" s="110"/>
      <c r="DQ94" s="110"/>
      <c r="DR94" s="110"/>
      <c r="DS94" s="110"/>
      <c r="DT94" s="110"/>
      <c r="DU94" s="110"/>
      <c r="DV94" s="110"/>
      <c r="DW94" s="110"/>
      <c r="DX94" s="110"/>
      <c r="DY94" s="110"/>
      <c r="DZ94" s="110"/>
      <c r="EA94" s="110"/>
      <c r="EB94" s="110"/>
      <c r="EC94" s="110"/>
      <c r="ED94" s="110"/>
      <c r="EE94" s="110"/>
      <c r="EF94" s="110"/>
      <c r="EG94" s="110"/>
      <c r="EH94" s="110"/>
      <c r="EI94" s="110"/>
      <c r="EJ94" s="110"/>
      <c r="EK94" s="110"/>
      <c r="EL94" s="110"/>
      <c r="EM94" s="110"/>
      <c r="EN94" s="110"/>
      <c r="EO94" s="110"/>
      <c r="EP94" s="110"/>
      <c r="EQ94" s="110"/>
      <c r="ER94" s="110"/>
      <c r="ES94" s="110"/>
      <c r="ET94" s="110"/>
      <c r="EU94" s="110"/>
      <c r="EV94" s="110"/>
      <c r="EW94" s="110"/>
      <c r="EX94" s="110"/>
      <c r="EY94" s="110"/>
      <c r="EZ94" s="110"/>
      <c r="FA94" s="110"/>
      <c r="FB94" s="110"/>
      <c r="FC94" s="110"/>
      <c r="FD94" s="110"/>
      <c r="FE94" s="110"/>
      <c r="FF94" s="110"/>
      <c r="FG94" s="110"/>
      <c r="FH94" s="110"/>
      <c r="FI94" s="110"/>
      <c r="FJ94" s="110"/>
      <c r="FK94" s="110"/>
      <c r="FL94" s="110"/>
      <c r="FM94" s="110"/>
      <c r="FN94" s="110"/>
      <c r="FO94" s="110"/>
      <c r="FP94" s="110"/>
      <c r="FQ94" s="110"/>
      <c r="FR94" s="110"/>
      <c r="FS94" s="110"/>
      <c r="FT94" s="110"/>
      <c r="FU94" s="110"/>
      <c r="FV94" s="110"/>
      <c r="FW94" s="110"/>
      <c r="FX94" s="110"/>
      <c r="FY94" s="110"/>
      <c r="FZ94" s="110"/>
      <c r="GA94" s="110"/>
      <c r="GB94" s="110"/>
      <c r="GC94" s="110"/>
      <c r="GD94" s="110"/>
      <c r="GE94" s="110"/>
      <c r="GF94" s="110"/>
      <c r="GG94" s="110"/>
      <c r="GH94" s="110"/>
      <c r="GI94" s="110"/>
      <c r="GJ94" s="110"/>
      <c r="GK94" s="110"/>
      <c r="GL94" s="110"/>
      <c r="GM94" s="110"/>
      <c r="GN94" s="110"/>
      <c r="GO94" s="110"/>
      <c r="GP94" s="110"/>
      <c r="GQ94" s="110"/>
      <c r="GR94" s="110"/>
      <c r="GS94" s="110"/>
      <c r="GT94" s="110"/>
      <c r="GU94" s="110"/>
      <c r="GV94" s="110"/>
      <c r="GW94" s="110"/>
      <c r="GX94" s="110"/>
      <c r="GY94" s="110"/>
      <c r="GZ94" s="110"/>
      <c r="HA94" s="110"/>
      <c r="HB94" s="110"/>
      <c r="HC94" s="110"/>
      <c r="HD94" s="110"/>
      <c r="HE94" s="110"/>
      <c r="HF94" s="110"/>
      <c r="HG94" s="110"/>
      <c r="HH94" s="110"/>
      <c r="HI94" s="110"/>
      <c r="HJ94" s="110"/>
      <c r="HK94" s="110"/>
      <c r="HL94" s="110"/>
      <c r="HM94" s="110"/>
      <c r="HN94" s="110"/>
      <c r="HO94" s="110"/>
      <c r="HP94" s="110"/>
      <c r="HQ94" s="110"/>
      <c r="HR94" s="110"/>
      <c r="HS94" s="110"/>
      <c r="HT94" s="110"/>
      <c r="HU94" s="110"/>
      <c r="HV94" s="110"/>
      <c r="HW94" s="110"/>
      <c r="HX94" s="110"/>
      <c r="HY94" s="110"/>
      <c r="HZ94" s="110"/>
      <c r="IA94" s="110"/>
      <c r="IB94" s="110"/>
      <c r="IC94" s="110"/>
      <c r="ID94" s="110"/>
      <c r="IE94" s="110"/>
      <c r="IF94" s="110"/>
      <c r="IG94" s="110"/>
      <c r="IH94" s="110"/>
      <c r="II94" s="110"/>
      <c r="IJ94" s="110"/>
      <c r="IK94" s="110"/>
      <c r="IL94" s="110"/>
      <c r="IM94" s="110"/>
      <c r="IN94" s="110"/>
      <c r="IO94" s="110"/>
      <c r="IP94" s="110"/>
      <c r="IQ94" s="110"/>
      <c r="IR94" s="110"/>
      <c r="IS94" s="110"/>
      <c r="IT94" s="110"/>
      <c r="IU94" s="110"/>
      <c r="IV94" s="110"/>
      <c r="IW94" s="110"/>
    </row>
    <row r="95" customFormat="false" ht="12.75" hidden="false" customHeight="false" outlineLevel="0" collapsed="false"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</row>
    <row r="96" customFormat="false" ht="12.75" hidden="false" customHeight="false" outlineLevel="0" collapsed="false"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</row>
    <row r="97" customFormat="false" ht="12.75" hidden="false" customHeight="false" outlineLevel="0" collapsed="false"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</row>
    <row r="98" customFormat="false" ht="12.75" hidden="false" customHeight="false" outlineLevel="0" collapsed="false"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</row>
    <row r="99" customFormat="false" ht="12.75" hidden="false" customHeight="false" outlineLevel="0" collapsed="false"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</row>
    <row r="100" customFormat="false" ht="12.75" hidden="false" customHeight="false" outlineLevel="0" collapsed="false"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</row>
    <row r="101" customFormat="false" ht="12.75" hidden="false" customHeight="false" outlineLevel="0" collapsed="false"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</row>
    <row r="102" customFormat="false" ht="12.75" hidden="false" customHeight="false" outlineLevel="0" collapsed="false"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</row>
    <row r="103" customFormat="false" ht="12.75" hidden="false" customHeight="false" outlineLevel="0" collapsed="false"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</row>
    <row r="104" customFormat="false" ht="12.75" hidden="false" customHeight="false" outlineLevel="0" collapsed="false"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</row>
    <row r="105" customFormat="false" ht="12.75" hidden="false" customHeight="false" outlineLevel="0" collapsed="false"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</row>
    <row r="106" customFormat="false" ht="12.75" hidden="false" customHeight="false" outlineLevel="0" collapsed="false"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</row>
    <row r="107" customFormat="false" ht="12.75" hidden="false" customHeight="false" outlineLevel="0" collapsed="false"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</row>
    <row r="108" customFormat="false" ht="12.75" hidden="false" customHeight="false" outlineLevel="0" collapsed="false"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</row>
    <row r="109" customFormat="false" ht="12.75" hidden="false" customHeight="false" outlineLevel="0" collapsed="false"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</row>
    <row r="110" customFormat="false" ht="12.75" hidden="false" customHeight="false" outlineLevel="0" collapsed="false"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</row>
    <row r="111" customFormat="false" ht="12.75" hidden="false" customHeight="false" outlineLevel="0" collapsed="false"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</row>
    <row r="112" customFormat="false" ht="12.75" hidden="false" customHeight="false" outlineLevel="0" collapsed="false"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</row>
    <row r="113" customFormat="false" ht="12.75" hidden="false" customHeight="false" outlineLevel="0" collapsed="false"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</row>
    <row r="114" customFormat="false" ht="12.75" hidden="false" customHeight="false" outlineLevel="0" collapsed="false"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</row>
    <row r="115" customFormat="false" ht="12.75" hidden="false" customHeight="false" outlineLevel="0" collapsed="false"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</row>
    <row r="116" customFormat="false" ht="12.75" hidden="false" customHeight="false" outlineLevel="0" collapsed="false"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</row>
    <row r="117" customFormat="false" ht="12.75" hidden="false" customHeight="false" outlineLevel="0" collapsed="false"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</row>
    <row r="118" customFormat="false" ht="12.75" hidden="false" customHeight="false" outlineLevel="0" collapsed="false"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</row>
    <row r="119" customFormat="false" ht="12.75" hidden="false" customHeight="false" outlineLevel="0" collapsed="false"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</row>
    <row r="120" customFormat="false" ht="12.75" hidden="false" customHeight="false" outlineLevel="0" collapsed="false"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</row>
    <row r="121" customFormat="false" ht="12.75" hidden="false" customHeight="false" outlineLevel="0" collapsed="false"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</row>
    <row r="122" customFormat="false" ht="12.75" hidden="false" customHeight="false" outlineLevel="0" collapsed="false"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</row>
    <row r="123" customFormat="false" ht="12.75" hidden="false" customHeight="false" outlineLevel="0" collapsed="false"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</row>
    <row r="124" customFormat="false" ht="12.75" hidden="false" customHeight="false" outlineLevel="0" collapsed="false"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</row>
    <row r="125" customFormat="false" ht="12.75" hidden="false" customHeight="false" outlineLevel="0" collapsed="false"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</row>
    <row r="126" customFormat="false" ht="12.75" hidden="false" customHeight="false" outlineLevel="0" collapsed="false"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</row>
    <row r="127" customFormat="false" ht="12.75" hidden="false" customHeight="false" outlineLevel="0" collapsed="false"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</row>
    <row r="128" customFormat="false" ht="12.75" hidden="false" customHeight="false" outlineLevel="0" collapsed="false"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</row>
    <row r="129" customFormat="false" ht="12.75" hidden="false" customHeight="false" outlineLevel="0" collapsed="false"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</row>
    <row r="130" customFormat="false" ht="12.75" hidden="false" customHeight="false" outlineLevel="0" collapsed="false"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</row>
    <row r="131" customFormat="false" ht="12.75" hidden="false" customHeight="false" outlineLevel="0" collapsed="false"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</row>
    <row r="132" customFormat="false" ht="12.75" hidden="false" customHeight="false" outlineLevel="0" collapsed="false"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</row>
    <row r="133" customFormat="false" ht="12.75" hidden="false" customHeight="false" outlineLevel="0" collapsed="false"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</row>
    <row r="134" customFormat="false" ht="12.75" hidden="false" customHeight="false" outlineLevel="0" collapsed="false"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</row>
    <row r="135" customFormat="false" ht="12.75" hidden="false" customHeight="false" outlineLevel="0" collapsed="false"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</row>
    <row r="136" customFormat="false" ht="12.75" hidden="false" customHeight="false" outlineLevel="0" collapsed="false"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</row>
    <row r="137" customFormat="false" ht="12.75" hidden="false" customHeight="false" outlineLevel="0" collapsed="false"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</row>
    <row r="138" customFormat="false" ht="12.75" hidden="false" customHeight="false" outlineLevel="0" collapsed="false"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</row>
    <row r="139" customFormat="false" ht="12.75" hidden="false" customHeight="false" outlineLevel="0" collapsed="false"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</row>
    <row r="140" customFormat="false" ht="12.75" hidden="false" customHeight="false" outlineLevel="0" collapsed="false"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</row>
    <row r="141" customFormat="false" ht="12.75" hidden="false" customHeight="false" outlineLevel="0" collapsed="false"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</row>
    <row r="142" customFormat="false" ht="12.75" hidden="false" customHeight="false" outlineLevel="0" collapsed="false"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</row>
    <row r="143" customFormat="false" ht="12.75" hidden="false" customHeight="false" outlineLevel="0" collapsed="false"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</row>
    <row r="144" customFormat="false" ht="12.75" hidden="false" customHeight="false" outlineLevel="0" collapsed="false"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</row>
    <row r="145" customFormat="false" ht="12.75" hidden="false" customHeight="false" outlineLevel="0" collapsed="false"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</row>
    <row r="146" customFormat="false" ht="12.75" hidden="false" customHeight="false" outlineLevel="0" collapsed="false"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</row>
    <row r="147" customFormat="false" ht="12.75" hidden="false" customHeight="false" outlineLevel="0" collapsed="false"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</row>
    <row r="148" customFormat="false" ht="12.75" hidden="false" customHeight="false" outlineLevel="0" collapsed="false"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</row>
    <row r="149" customFormat="false" ht="12.75" hidden="false" customHeight="false" outlineLevel="0" collapsed="false"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</row>
    <row r="150" customFormat="false" ht="12.75" hidden="false" customHeight="false" outlineLevel="0" collapsed="false"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</row>
    <row r="151" customFormat="false" ht="12.75" hidden="false" customHeight="false" outlineLevel="0" collapsed="false"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</row>
    <row r="152" customFormat="false" ht="12.75" hidden="false" customHeight="false" outlineLevel="0" collapsed="false"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</row>
    <row r="153" customFormat="false" ht="12.75" hidden="false" customHeight="false" outlineLevel="0" collapsed="false"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</row>
    <row r="154" customFormat="false" ht="12.75" hidden="false" customHeight="false" outlineLevel="0" collapsed="false"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</row>
    <row r="155" customFormat="false" ht="12.75" hidden="false" customHeight="false" outlineLevel="0" collapsed="false"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</row>
    <row r="156" customFormat="false" ht="12.75" hidden="false" customHeight="false" outlineLevel="0" collapsed="false"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</row>
    <row r="157" customFormat="false" ht="12.75" hidden="false" customHeight="false" outlineLevel="0" collapsed="false"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</row>
    <row r="158" customFormat="false" ht="12.75" hidden="false" customHeight="false" outlineLevel="0" collapsed="false"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</row>
    <row r="159" customFormat="false" ht="12.75" hidden="false" customHeight="false" outlineLevel="0" collapsed="false"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</row>
    <row r="160" customFormat="false" ht="12.75" hidden="false" customHeight="false" outlineLevel="0" collapsed="false"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</row>
    <row r="161" customFormat="false" ht="12.75" hidden="false" customHeight="false" outlineLevel="0" collapsed="false"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</row>
    <row r="162" customFormat="false" ht="12.75" hidden="false" customHeight="false" outlineLevel="0" collapsed="false"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</row>
    <row r="163" customFormat="false" ht="12.75" hidden="false" customHeight="false" outlineLevel="0" collapsed="false"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</row>
    <row r="164" customFormat="false" ht="12.75" hidden="false" customHeight="false" outlineLevel="0" collapsed="false"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</row>
    <row r="165" customFormat="false" ht="12.75" hidden="false" customHeight="false" outlineLevel="0" collapsed="false"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</row>
    <row r="166" customFormat="false" ht="12.75" hidden="false" customHeight="false" outlineLevel="0" collapsed="false"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</row>
    <row r="167" customFormat="false" ht="12.75" hidden="false" customHeight="false" outlineLevel="0" collapsed="false"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</row>
    <row r="168" customFormat="false" ht="12.75" hidden="false" customHeight="false" outlineLevel="0" collapsed="false"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</row>
    <row r="169" customFormat="false" ht="12.75" hidden="false" customHeight="false" outlineLevel="0" collapsed="false"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</row>
    <row r="170" customFormat="false" ht="12.75" hidden="false" customHeight="false" outlineLevel="0" collapsed="false"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</row>
    <row r="171" customFormat="false" ht="12.75" hidden="false" customHeight="false" outlineLevel="0" collapsed="false"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</row>
    <row r="172" customFormat="false" ht="12.75" hidden="false" customHeight="false" outlineLevel="0" collapsed="false"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</row>
    <row r="173" customFormat="false" ht="12.75" hidden="false" customHeight="false" outlineLevel="0" collapsed="false"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</row>
    <row r="174" customFormat="false" ht="12.75" hidden="false" customHeight="false" outlineLevel="0" collapsed="false"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</row>
    <row r="175" customFormat="false" ht="12.75" hidden="false" customHeight="false" outlineLevel="0" collapsed="false"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</row>
    <row r="176" customFormat="false" ht="12.75" hidden="false" customHeight="false" outlineLevel="0" collapsed="false"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</row>
    <row r="177" customFormat="false" ht="12.75" hidden="false" customHeight="false" outlineLevel="0" collapsed="false"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</row>
    <row r="178" customFormat="false" ht="12.75" hidden="false" customHeight="false" outlineLevel="0" collapsed="false"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</row>
    <row r="179" customFormat="false" ht="12.75" hidden="false" customHeight="false" outlineLevel="0" collapsed="false"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</row>
    <row r="180" customFormat="false" ht="12.75" hidden="false" customHeight="false" outlineLevel="0" collapsed="false"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</row>
    <row r="181" customFormat="false" ht="12.75" hidden="false" customHeight="false" outlineLevel="0" collapsed="false"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</row>
    <row r="182" customFormat="false" ht="12.75" hidden="false" customHeight="false" outlineLevel="0" collapsed="false"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</row>
    <row r="183" customFormat="false" ht="12.75" hidden="false" customHeight="false" outlineLevel="0" collapsed="false"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</row>
    <row r="184" customFormat="false" ht="12.75" hidden="false" customHeight="false" outlineLevel="0" collapsed="false"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</row>
    <row r="185" customFormat="false" ht="12.75" hidden="false" customHeight="false" outlineLevel="0" collapsed="false"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</row>
    <row r="186" customFormat="false" ht="12.75" hidden="false" customHeight="false" outlineLevel="0" collapsed="false"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</row>
    <row r="187" customFormat="false" ht="12.75" hidden="false" customHeight="false" outlineLevel="0" collapsed="false"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</row>
    <row r="188" customFormat="false" ht="12.75" hidden="false" customHeight="false" outlineLevel="0" collapsed="false"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</row>
    <row r="189" customFormat="false" ht="12.75" hidden="false" customHeight="false" outlineLevel="0" collapsed="false"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</row>
    <row r="190" customFormat="false" ht="12.75" hidden="false" customHeight="false" outlineLevel="0" collapsed="false"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</row>
    <row r="191" customFormat="false" ht="12.75" hidden="false" customHeight="false" outlineLevel="0" collapsed="false"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</row>
    <row r="192" customFormat="false" ht="12.75" hidden="false" customHeight="false" outlineLevel="0" collapsed="false"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</row>
    <row r="193" customFormat="false" ht="12.75" hidden="false" customHeight="false" outlineLevel="0" collapsed="false"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</row>
    <row r="194" customFormat="false" ht="12.75" hidden="false" customHeight="false" outlineLevel="0" collapsed="false"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</row>
    <row r="195" customFormat="false" ht="12.75" hidden="false" customHeight="false" outlineLevel="0" collapsed="false"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</row>
    <row r="196" customFormat="false" ht="12.75" hidden="false" customHeight="false" outlineLevel="0" collapsed="false"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</row>
    <row r="197" customFormat="false" ht="12.75" hidden="false" customHeight="false" outlineLevel="0" collapsed="false"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</row>
    <row r="198" customFormat="false" ht="12.75" hidden="false" customHeight="false" outlineLevel="0" collapsed="false"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</row>
    <row r="199" customFormat="false" ht="12.75" hidden="false" customHeight="false" outlineLevel="0" collapsed="false"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</row>
    <row r="200" customFormat="false" ht="12.75" hidden="false" customHeight="false" outlineLevel="0" collapsed="false"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</row>
    <row r="201" customFormat="false" ht="12.75" hidden="false" customHeight="false" outlineLevel="0" collapsed="false"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</row>
    <row r="202" customFormat="false" ht="12.75" hidden="false" customHeight="false" outlineLevel="0" collapsed="false"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</row>
    <row r="203" customFormat="false" ht="12.75" hidden="false" customHeight="false" outlineLevel="0" collapsed="false"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</row>
    <row r="204" customFormat="false" ht="12.75" hidden="false" customHeight="false" outlineLevel="0" collapsed="false"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</row>
    <row r="205" customFormat="false" ht="12.75" hidden="false" customHeight="false" outlineLevel="0" collapsed="false"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</row>
    <row r="206" customFormat="false" ht="12.75" hidden="false" customHeight="false" outlineLevel="0" collapsed="false"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</row>
    <row r="207" customFormat="false" ht="12.75" hidden="false" customHeight="false" outlineLevel="0" collapsed="false"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</row>
    <row r="208" customFormat="false" ht="12.75" hidden="false" customHeight="false" outlineLevel="0" collapsed="false"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</row>
    <row r="209" customFormat="false" ht="12.75" hidden="false" customHeight="false" outlineLevel="0" collapsed="false"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</row>
    <row r="210" customFormat="false" ht="12.75" hidden="false" customHeight="false" outlineLevel="0" collapsed="false"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</row>
    <row r="211" customFormat="false" ht="12.75" hidden="false" customHeight="false" outlineLevel="0" collapsed="false"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</row>
    <row r="212" customFormat="false" ht="12.75" hidden="false" customHeight="false" outlineLevel="0" collapsed="false"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</row>
    <row r="213" customFormat="false" ht="12.75" hidden="false" customHeight="false" outlineLevel="0" collapsed="false"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</row>
    <row r="214" customFormat="false" ht="12.75" hidden="false" customHeight="false" outlineLevel="0" collapsed="false"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</row>
    <row r="215" customFormat="false" ht="12.75" hidden="false" customHeight="false" outlineLevel="0" collapsed="false"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</row>
    <row r="216" customFormat="false" ht="12.75" hidden="false" customHeight="false" outlineLevel="0" collapsed="false"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</row>
    <row r="217" customFormat="false" ht="12.75" hidden="false" customHeight="false" outlineLevel="0" collapsed="false"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</row>
    <row r="218" customFormat="false" ht="12.75" hidden="false" customHeight="false" outlineLevel="0" collapsed="false"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</row>
    <row r="219" customFormat="false" ht="12.75" hidden="false" customHeight="false" outlineLevel="0" collapsed="false"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</row>
    <row r="220" customFormat="false" ht="12.75" hidden="false" customHeight="false" outlineLevel="0" collapsed="false"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</row>
    <row r="221" customFormat="false" ht="12.75" hidden="false" customHeight="false" outlineLevel="0" collapsed="false"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</row>
    <row r="222" customFormat="false" ht="12.75" hidden="false" customHeight="false" outlineLevel="0" collapsed="false"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</row>
    <row r="223" customFormat="false" ht="12.75" hidden="false" customHeight="false" outlineLevel="0" collapsed="false"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</row>
    <row r="224" customFormat="false" ht="12.75" hidden="false" customHeight="false" outlineLevel="0" collapsed="false"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</row>
    <row r="225" customFormat="false" ht="12.75" hidden="false" customHeight="false" outlineLevel="0" collapsed="false"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</row>
    <row r="226" customFormat="false" ht="12.75" hidden="false" customHeight="false" outlineLevel="0" collapsed="false"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</row>
    <row r="227" customFormat="false" ht="12.75" hidden="false" customHeight="false" outlineLevel="0" collapsed="false"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</row>
    <row r="228" customFormat="false" ht="12.75" hidden="false" customHeight="false" outlineLevel="0" collapsed="false"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</row>
    <row r="229" customFormat="false" ht="12.75" hidden="false" customHeight="false" outlineLevel="0" collapsed="false"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0"/>
      <c r="AB229" s="40"/>
      <c r="AC229" s="40"/>
    </row>
    <row r="230" customFormat="false" ht="12.75" hidden="false" customHeight="false" outlineLevel="0" collapsed="false"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</row>
    <row r="231" customFormat="false" ht="12.75" hidden="false" customHeight="false" outlineLevel="0" collapsed="false"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</row>
    <row r="232" customFormat="false" ht="12.75" hidden="false" customHeight="false" outlineLevel="0" collapsed="false"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</row>
    <row r="233" customFormat="false" ht="12.75" hidden="false" customHeight="false" outlineLevel="0" collapsed="false"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</row>
    <row r="234" customFormat="false" ht="12.75" hidden="false" customHeight="false" outlineLevel="0" collapsed="false"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</row>
    <row r="235" customFormat="false" ht="12.75" hidden="false" customHeight="false" outlineLevel="0" collapsed="false"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  <c r="AA235" s="40"/>
      <c r="AB235" s="40"/>
      <c r="AC235" s="40"/>
    </row>
    <row r="236" customFormat="false" ht="12.75" hidden="false" customHeight="false" outlineLevel="0" collapsed="false"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</row>
    <row r="237" customFormat="false" ht="12.75" hidden="false" customHeight="false" outlineLevel="0" collapsed="false"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</row>
    <row r="238" customFormat="false" ht="12.75" hidden="false" customHeight="false" outlineLevel="0" collapsed="false"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  <c r="AA238" s="40"/>
      <c r="AB238" s="40"/>
      <c r="AC238" s="40"/>
    </row>
    <row r="239" customFormat="false" ht="12.75" hidden="false" customHeight="false" outlineLevel="0" collapsed="false"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</row>
    <row r="240" customFormat="false" ht="12.75" hidden="false" customHeight="false" outlineLevel="0" collapsed="false"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  <c r="AA240" s="40"/>
      <c r="AB240" s="40"/>
      <c r="AC240" s="40"/>
    </row>
    <row r="241" customFormat="false" ht="12.75" hidden="false" customHeight="false" outlineLevel="0" collapsed="false"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</row>
    <row r="242" customFormat="false" ht="12.75" hidden="false" customHeight="false" outlineLevel="0" collapsed="false"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  <c r="AA242" s="40"/>
      <c r="AB242" s="40"/>
      <c r="AC242" s="40"/>
    </row>
    <row r="243" customFormat="false" ht="12.75" hidden="false" customHeight="false" outlineLevel="0" collapsed="false"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</row>
    <row r="244" customFormat="false" ht="12.75" hidden="false" customHeight="false" outlineLevel="0" collapsed="false"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</row>
    <row r="245" customFormat="false" ht="12.75" hidden="false" customHeight="false" outlineLevel="0" collapsed="false"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</row>
    <row r="246" customFormat="false" ht="12.75" hidden="false" customHeight="false" outlineLevel="0" collapsed="false"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</row>
    <row r="247" customFormat="false" ht="12.75" hidden="false" customHeight="false" outlineLevel="0" collapsed="false"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</row>
    <row r="248" customFormat="false" ht="12.75" hidden="false" customHeight="false" outlineLevel="0" collapsed="false"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</row>
    <row r="249" customFormat="false" ht="12.75" hidden="false" customHeight="false" outlineLevel="0" collapsed="false"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</row>
    <row r="250" customFormat="false" ht="12.75" hidden="false" customHeight="false" outlineLevel="0" collapsed="false"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</row>
    <row r="251" customFormat="false" ht="12.75" hidden="false" customHeight="false" outlineLevel="0" collapsed="false"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</row>
    <row r="252" customFormat="false" ht="12.75" hidden="false" customHeight="false" outlineLevel="0" collapsed="false"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</row>
    <row r="253" customFormat="false" ht="12.75" hidden="false" customHeight="false" outlineLevel="0" collapsed="false"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</row>
    <row r="254" customFormat="false" ht="12.75" hidden="false" customHeight="false" outlineLevel="0" collapsed="false"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</row>
    <row r="255" customFormat="false" ht="12.75" hidden="false" customHeight="false" outlineLevel="0" collapsed="false"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0"/>
      <c r="AB255" s="40"/>
      <c r="AC255" s="40"/>
    </row>
    <row r="256" customFormat="false" ht="12.75" hidden="false" customHeight="false" outlineLevel="0" collapsed="false"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0"/>
      <c r="AB256" s="40"/>
      <c r="AC256" s="40"/>
    </row>
    <row r="257" customFormat="false" ht="12.75" hidden="false" customHeight="false" outlineLevel="0" collapsed="false"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</row>
    <row r="258" customFormat="false" ht="12.75" hidden="false" customHeight="false" outlineLevel="0" collapsed="false"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  <c r="AA258" s="40"/>
      <c r="AB258" s="40"/>
      <c r="AC258" s="40"/>
    </row>
    <row r="259" customFormat="false" ht="12.75" hidden="false" customHeight="false" outlineLevel="0" collapsed="false"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  <c r="AA259" s="40"/>
      <c r="AB259" s="40"/>
      <c r="AC259" s="40"/>
    </row>
    <row r="260" customFormat="false" ht="12.75" hidden="false" customHeight="false" outlineLevel="0" collapsed="false"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  <c r="AA260" s="40"/>
      <c r="AB260" s="40"/>
      <c r="AC260" s="40"/>
    </row>
    <row r="261" customFormat="false" ht="12.75" hidden="false" customHeight="false" outlineLevel="0" collapsed="false"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</row>
    <row r="262" customFormat="false" ht="12.75" hidden="false" customHeight="false" outlineLevel="0" collapsed="false"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  <c r="AA262" s="40"/>
      <c r="AB262" s="40"/>
      <c r="AC262" s="40"/>
    </row>
    <row r="263" customFormat="false" ht="12.75" hidden="false" customHeight="false" outlineLevel="0" collapsed="false"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  <c r="AA263" s="40"/>
      <c r="AB263" s="40"/>
      <c r="AC263" s="40"/>
    </row>
    <row r="264" customFormat="false" ht="12.75" hidden="false" customHeight="false" outlineLevel="0" collapsed="false"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  <c r="AA264" s="40"/>
      <c r="AB264" s="40"/>
      <c r="AC264" s="40"/>
    </row>
    <row r="265" customFormat="false" ht="12.75" hidden="false" customHeight="false" outlineLevel="0" collapsed="false"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  <c r="AA265" s="40"/>
      <c r="AB265" s="40"/>
      <c r="AC265" s="40"/>
    </row>
    <row r="266" customFormat="false" ht="12.75" hidden="false" customHeight="false" outlineLevel="0" collapsed="false"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40"/>
      <c r="AB266" s="40"/>
      <c r="AC266" s="40"/>
    </row>
    <row r="267" customFormat="false" ht="12.75" hidden="false" customHeight="false" outlineLevel="0" collapsed="false"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</row>
    <row r="268" customFormat="false" ht="12.75" hidden="false" customHeight="false" outlineLevel="0" collapsed="false"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</row>
    <row r="269" customFormat="false" ht="12.75" hidden="false" customHeight="false" outlineLevel="0" collapsed="false"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</row>
    <row r="270" customFormat="false" ht="12.75" hidden="false" customHeight="false" outlineLevel="0" collapsed="false"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  <c r="AA270" s="40"/>
      <c r="AB270" s="40"/>
      <c r="AC270" s="40"/>
    </row>
    <row r="271" customFormat="false" ht="12.75" hidden="false" customHeight="false" outlineLevel="0" collapsed="false"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  <c r="AA271" s="40"/>
      <c r="AB271" s="40"/>
      <c r="AC271" s="40"/>
    </row>
    <row r="272" customFormat="false" ht="12.75" hidden="false" customHeight="false" outlineLevel="0" collapsed="false"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  <c r="AA272" s="40"/>
      <c r="AB272" s="40"/>
      <c r="AC272" s="40"/>
    </row>
    <row r="273" customFormat="false" ht="12.75" hidden="false" customHeight="false" outlineLevel="0" collapsed="false"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</row>
    <row r="274" customFormat="false" ht="12.75" hidden="false" customHeight="false" outlineLevel="0" collapsed="false"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  <c r="AA274" s="40"/>
      <c r="AB274" s="40"/>
      <c r="AC274" s="40"/>
    </row>
    <row r="275" customFormat="false" ht="12.75" hidden="false" customHeight="false" outlineLevel="0" collapsed="false"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  <c r="AA275" s="40"/>
      <c r="AB275" s="40"/>
      <c r="AC275" s="40"/>
    </row>
    <row r="276" customFormat="false" ht="12.75" hidden="false" customHeight="false" outlineLevel="0" collapsed="false"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  <c r="AA276" s="40"/>
      <c r="AB276" s="40"/>
      <c r="AC276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2000-01-31T16:42:56Z</dcterms:created>
  <dc:creator>clau</dc:creator>
  <dc:description/>
  <dc:language>en-US</dc:language>
  <cp:lastModifiedBy>Ben Rogers</cp:lastModifiedBy>
  <cp:lastPrinted>2000-03-08T19:30:39Z</cp:lastPrinted>
  <cp:revision>0</cp:revision>
  <dc:subject/>
  <dc:title/>
</cp:coreProperties>
</file>