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hitewater" sheetId="1" state="visible" r:id="rId3"/>
    <sheet name="Cottage Grove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<sst xmlns="http://schemas.openxmlformats.org/spreadsheetml/2006/main" count="206" uniqueCount="41">
  <si>
    <t xml:space="preserve">Revised 10/16/2001</t>
  </si>
  <si>
    <t xml:space="preserve">LSP-Whitewater Limited Partnership Storage Allocation</t>
  </si>
  <si>
    <t xml:space="preserve">Bought Tier II gas because of storage problem and considered $.40 DDVC greater than nontake charge</t>
  </si>
  <si>
    <t xml:space="preserve">DDVC charges at Whitewater on days that Storage </t>
  </si>
  <si>
    <t xml:space="preserve">Tier I gas must take - Tier II gas optional</t>
  </si>
  <si>
    <t xml:space="preserve">was allocated on ID/2 where true up's are not allowed</t>
  </si>
  <si>
    <t xml:space="preserve">Extra Premium is Teir II Premium less Tier I Premium</t>
  </si>
  <si>
    <t xml:space="preserve">during the Final 8am cycle are as follows:</t>
  </si>
  <si>
    <t xml:space="preserve">Nontake charge on annual Tier I volumes purchased</t>
  </si>
  <si>
    <t xml:space="preserve">Change Nomination for July, August &amp; September because of Storage Problem</t>
  </si>
  <si>
    <t xml:space="preserve">Daily</t>
  </si>
  <si>
    <t xml:space="preserve">Last 3 Years</t>
  </si>
  <si>
    <t xml:space="preserve">DDVC</t>
  </si>
  <si>
    <t xml:space="preserve">SMS</t>
  </si>
  <si>
    <t xml:space="preserve">Nomination Cost of no-over run storage buying Tier II</t>
  </si>
  <si>
    <t xml:space="preserve">Forecasted</t>
  </si>
  <si>
    <t xml:space="preserve">Average</t>
  </si>
  <si>
    <t xml:space="preserve">June</t>
  </si>
  <si>
    <t xml:space="preserve">Aquila</t>
  </si>
  <si>
    <t xml:space="preserve">Dynegy</t>
  </si>
  <si>
    <t xml:space="preserve">Usage</t>
  </si>
  <si>
    <t xml:space="preserve">Tier I Nom</t>
  </si>
  <si>
    <t xml:space="preserve">Tier II Nom</t>
  </si>
  <si>
    <t xml:space="preserve">Volume</t>
  </si>
  <si>
    <t xml:space="preserve">Days</t>
  </si>
  <si>
    <t xml:space="preserve">Tier I Premium</t>
  </si>
  <si>
    <t xml:space="preserve">Difference 3 Yr Ave to Nom</t>
  </si>
  <si>
    <t xml:space="preserve">Extra Premium</t>
  </si>
  <si>
    <t xml:space="preserve">Non-Take Charge</t>
  </si>
  <si>
    <t xml:space="preserve">12 month Premium Ave</t>
  </si>
  <si>
    <t xml:space="preserve">Total</t>
  </si>
  <si>
    <t xml:space="preserve">July</t>
  </si>
  <si>
    <t xml:space="preserve">August</t>
  </si>
  <si>
    <t xml:space="preserve">September</t>
  </si>
  <si>
    <t xml:space="preserve">Subtotal</t>
  </si>
  <si>
    <t xml:space="preserve">Total requested reimbursement</t>
  </si>
  <si>
    <t xml:space="preserve">LSP-Cottage Grove Storage Allocation</t>
  </si>
  <si>
    <t xml:space="preserve">DDVC charges at Cottage Grove on days that Storage </t>
  </si>
  <si>
    <t xml:space="preserve">during the Final 8am cycle are as follows from UtiliCorp:</t>
  </si>
  <si>
    <t xml:space="preserve">Balancing</t>
  </si>
  <si>
    <t xml:space="preserve">Last 12 month Premium Average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</si>
</sst>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.00;[RED]\$#,##0.00"/>
    <numFmt numFmtId="166" formatCode="[$-409]d\-mmm"/>
    <numFmt numFmtId="167" formatCode="#,##0"/>
    <numFmt numFmtId="168" formatCode="\$#,##0.0000"/>
    <numFmt numFmtId="169" formatCode="\$#,##0.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U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3" min="3" style="0" width="5.85"/>
    <col collapsed="false" customWidth="true" hidden="false" outlineLevel="0" max="5" min="4" style="0" width="10.13"/>
    <col collapsed="false" customWidth="true" hidden="false" outlineLevel="0" max="6" min="6" style="0" width="2.56"/>
    <col collapsed="false" customWidth="true" hidden="false" outlineLevel="0" max="7" min="7" style="0" width="2.99"/>
    <col collapsed="false" customWidth="true" hidden="false" outlineLevel="0" max="8" min="8" style="0" width="3.42"/>
    <col collapsed="false" customWidth="true" hidden="false" outlineLevel="0" max="10" min="10" style="0" width="1.28"/>
    <col collapsed="false" customWidth="true" hidden="false" outlineLevel="0" max="12" min="11" style="0" width="2.56"/>
    <col collapsed="false" customWidth="true" hidden="false" outlineLevel="0" max="13" min="13" style="0" width="9.99"/>
    <col collapsed="false" customWidth="true" hidden="false" outlineLevel="0" max="14" min="14" style="0" width="8.41"/>
    <col collapsed="false" customWidth="true" hidden="false" outlineLevel="0" max="15" min="15" style="0" width="10.28"/>
    <col collapsed="false" customWidth="true" hidden="false" outlineLevel="0" max="18" min="18" style="0" width="11.13"/>
    <col collapsed="false" customWidth="true" hidden="false" outlineLevel="0" max="19" min="19" style="0" width="11.56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5" customFormat="false" ht="12.75" hidden="false" customHeight="false" outlineLevel="0" collapsed="false">
      <c r="A5" s="1"/>
    </row>
    <row r="6" customFormat="false" ht="12.75" hidden="false" customHeight="false" outlineLevel="0" collapsed="false">
      <c r="I6" s="0" t="s">
        <v>2</v>
      </c>
    </row>
    <row r="7" customFormat="false" ht="12.75" hidden="false" customHeight="false" outlineLevel="0" collapsed="false">
      <c r="A7" s="0" t="s">
        <v>3</v>
      </c>
      <c r="I7" s="0" t="s">
        <v>4</v>
      </c>
    </row>
    <row r="8" customFormat="false" ht="12.75" hidden="false" customHeight="false" outlineLevel="0" collapsed="false">
      <c r="A8" s="0" t="s">
        <v>5</v>
      </c>
      <c r="I8" s="0" t="s">
        <v>6</v>
      </c>
    </row>
    <row r="9" customFormat="false" ht="12.75" hidden="false" customHeight="false" outlineLevel="0" collapsed="false">
      <c r="A9" s="0" t="s">
        <v>7</v>
      </c>
      <c r="I9" s="0" t="s">
        <v>8</v>
      </c>
    </row>
    <row r="10" customFormat="false" ht="12.75" hidden="false" customHeight="false" outlineLevel="0" collapsed="false">
      <c r="I10" s="0" t="s">
        <v>9</v>
      </c>
    </row>
    <row r="11" customFormat="false" ht="12.75" hidden="false" customHeight="false" outlineLevel="0" collapsed="false">
      <c r="R11" s="2" t="s">
        <v>10</v>
      </c>
      <c r="S11" s="2" t="s">
        <v>11</v>
      </c>
    </row>
    <row r="12" customFormat="false" ht="12.75" hidden="false" customHeight="false" outlineLevel="0" collapsed="false">
      <c r="B12" s="1" t="s">
        <v>12</v>
      </c>
      <c r="D12" s="1" t="s">
        <v>13</v>
      </c>
      <c r="I12" s="1" t="s">
        <v>14</v>
      </c>
      <c r="R12" s="2" t="s">
        <v>15</v>
      </c>
      <c r="S12" s="2" t="s">
        <v>16</v>
      </c>
    </row>
    <row r="13" customFormat="false" ht="12.75" hidden="false" customHeight="false" outlineLevel="0" collapsed="false">
      <c r="A13" s="1" t="s">
        <v>17</v>
      </c>
      <c r="B13" s="3" t="n">
        <v>4514.4</v>
      </c>
      <c r="D13" s="4" t="n">
        <v>37043</v>
      </c>
      <c r="E13" s="5" t="n">
        <v>0.73</v>
      </c>
      <c r="M13" s="2" t="s">
        <v>18</v>
      </c>
      <c r="O13" s="2" t="s">
        <v>19</v>
      </c>
      <c r="R13" s="2" t="s">
        <v>20</v>
      </c>
      <c r="S13" s="2" t="s">
        <v>21</v>
      </c>
      <c r="T13" s="0" t="s">
        <v>21</v>
      </c>
      <c r="U13" s="0" t="s">
        <v>22</v>
      </c>
    </row>
    <row r="14" customFormat="false" ht="12.75" hidden="false" customHeight="false" outlineLevel="0" collapsed="false">
      <c r="B14" s="5"/>
      <c r="D14" s="4" t="n">
        <v>37059</v>
      </c>
      <c r="E14" s="5" t="n">
        <v>8.37</v>
      </c>
      <c r="I14" s="0" t="s">
        <v>23</v>
      </c>
      <c r="M14" s="0" t="n">
        <v>0</v>
      </c>
      <c r="O14" s="0" t="n">
        <v>0</v>
      </c>
      <c r="R14" s="6" t="n">
        <v>0</v>
      </c>
      <c r="S14" s="6" t="n">
        <v>0</v>
      </c>
      <c r="T14" s="6" t="n">
        <v>0</v>
      </c>
      <c r="U14" s="6" t="n">
        <v>0</v>
      </c>
    </row>
    <row r="15" customFormat="false" ht="12.75" hidden="false" customHeight="false" outlineLevel="0" collapsed="false">
      <c r="B15" s="5"/>
      <c r="D15" s="4" t="n">
        <v>37061</v>
      </c>
      <c r="E15" s="5" t="n">
        <v>4.8</v>
      </c>
      <c r="I15" s="0" t="s">
        <v>24</v>
      </c>
      <c r="M15" s="0" t="n">
        <v>30</v>
      </c>
      <c r="O15" s="0" t="n">
        <v>30</v>
      </c>
    </row>
    <row r="16" customFormat="false" ht="12.75" hidden="false" customHeight="false" outlineLevel="0" collapsed="false">
      <c r="B16" s="5"/>
      <c r="D16" s="4" t="n">
        <v>37062</v>
      </c>
      <c r="E16" s="5" t="n">
        <v>29</v>
      </c>
      <c r="I16" s="0" t="s">
        <v>25</v>
      </c>
      <c r="N16" s="7" t="n">
        <v>0.07225</v>
      </c>
      <c r="P16" s="7" t="n">
        <v>0.07225</v>
      </c>
      <c r="R16" s="0" t="s">
        <v>26</v>
      </c>
      <c r="T16" s="6" t="n">
        <f aca="false">S14-T14</f>
        <v>0</v>
      </c>
    </row>
    <row r="17" customFormat="false" ht="12.75" hidden="false" customHeight="false" outlineLevel="0" collapsed="false">
      <c r="B17" s="5"/>
      <c r="D17" s="4" t="n">
        <v>37063</v>
      </c>
      <c r="E17" s="5" t="n">
        <v>29</v>
      </c>
      <c r="I17" s="0" t="s">
        <v>27</v>
      </c>
      <c r="M17" s="7" t="n">
        <f aca="false">0.1066-N16</f>
        <v>0.03435</v>
      </c>
      <c r="O17" s="7" t="n">
        <f aca="false">0.11-P16</f>
        <v>0.03775</v>
      </c>
    </row>
    <row r="18" customFormat="false" ht="12.75" hidden="false" customHeight="false" outlineLevel="0" collapsed="false">
      <c r="B18" s="5"/>
      <c r="D18" s="4" t="n">
        <v>37064</v>
      </c>
      <c r="E18" s="5" t="n">
        <v>17.36</v>
      </c>
      <c r="I18" s="0" t="s">
        <v>28</v>
      </c>
      <c r="M18" s="7" t="n">
        <v>0.1199</v>
      </c>
      <c r="O18" s="7" t="n">
        <v>0.1199</v>
      </c>
      <c r="P18" s="0" t="s">
        <v>29</v>
      </c>
    </row>
    <row r="19" customFormat="false" ht="12.75" hidden="false" customHeight="false" outlineLevel="0" collapsed="false">
      <c r="B19" s="5"/>
      <c r="D19" s="4" t="n">
        <v>37065</v>
      </c>
      <c r="E19" s="5" t="n">
        <v>0.46</v>
      </c>
    </row>
    <row r="20" customFormat="false" ht="12.75" hidden="false" customHeight="false" outlineLevel="0" collapsed="false">
      <c r="B20" s="5"/>
      <c r="D20" s="4" t="n">
        <v>37066</v>
      </c>
      <c r="E20" s="5" t="n">
        <v>3.7</v>
      </c>
    </row>
    <row r="21" customFormat="false" ht="12.75" hidden="false" customHeight="false" outlineLevel="0" collapsed="false">
      <c r="B21" s="5"/>
      <c r="D21" s="4" t="n">
        <v>37072</v>
      </c>
      <c r="E21" s="5" t="n">
        <v>9.5</v>
      </c>
    </row>
    <row r="22" customFormat="false" ht="12.75" hidden="false" customHeight="false" outlineLevel="0" collapsed="false">
      <c r="A22" s="1" t="s">
        <v>30</v>
      </c>
      <c r="B22" s="3" t="n">
        <f aca="false">SUM(B13:B21)</f>
        <v>4514.4</v>
      </c>
      <c r="D22" s="1" t="s">
        <v>30</v>
      </c>
      <c r="E22" s="3" t="n">
        <f aca="false">SUM(E13:E21)</f>
        <v>102.92</v>
      </c>
      <c r="I22" s="1" t="s">
        <v>30</v>
      </c>
      <c r="M22" s="8" t="n">
        <f aca="false">(M14*M15*M17)+(M14*M15*M18)</f>
        <v>0</v>
      </c>
      <c r="O22" s="8" t="n">
        <f aca="false">(O14*O15*O17)+((O14*0.5)*O15*O18)</f>
        <v>0</v>
      </c>
    </row>
    <row r="23" customFormat="false" ht="12.75" hidden="false" customHeight="false" outlineLevel="0" collapsed="false">
      <c r="A23" s="1"/>
      <c r="D23" s="1"/>
      <c r="E23" s="3"/>
      <c r="R23" s="2" t="s">
        <v>10</v>
      </c>
      <c r="S23" s="2" t="s">
        <v>11</v>
      </c>
    </row>
    <row r="24" customFormat="false" ht="12.75" hidden="false" customHeight="false" outlineLevel="0" collapsed="false">
      <c r="B24" s="3" t="s">
        <v>12</v>
      </c>
      <c r="D24" s="1" t="s">
        <v>13</v>
      </c>
      <c r="E24" s="3"/>
      <c r="I24" s="1" t="s">
        <v>14</v>
      </c>
      <c r="R24" s="2" t="s">
        <v>15</v>
      </c>
      <c r="S24" s="2" t="s">
        <v>16</v>
      </c>
    </row>
    <row r="25" customFormat="false" ht="12.75" hidden="false" customHeight="false" outlineLevel="0" collapsed="false">
      <c r="A25" s="1" t="s">
        <v>31</v>
      </c>
      <c r="B25" s="3" t="n">
        <v>1645.2</v>
      </c>
      <c r="D25" s="4" t="n">
        <v>37073</v>
      </c>
      <c r="E25" s="5" t="n">
        <v>19.62</v>
      </c>
      <c r="M25" s="2" t="s">
        <v>18</v>
      </c>
      <c r="O25" s="2" t="s">
        <v>19</v>
      </c>
      <c r="R25" s="2" t="s">
        <v>20</v>
      </c>
      <c r="S25" s="2" t="s">
        <v>21</v>
      </c>
      <c r="T25" s="0" t="s">
        <v>21</v>
      </c>
      <c r="U25" s="0" t="s">
        <v>22</v>
      </c>
    </row>
    <row r="26" customFormat="false" ht="12.75" hidden="false" customHeight="false" outlineLevel="0" collapsed="false">
      <c r="B26" s="5"/>
      <c r="D26" s="4" t="n">
        <v>37077</v>
      </c>
      <c r="E26" s="5" t="n">
        <v>26.56</v>
      </c>
      <c r="I26" s="0" t="s">
        <v>23</v>
      </c>
      <c r="M26" s="0" t="n">
        <v>2750</v>
      </c>
      <c r="O26" s="0" t="n">
        <v>2750</v>
      </c>
      <c r="R26" s="6" t="n">
        <v>16060</v>
      </c>
      <c r="S26" s="6" t="n">
        <v>12000</v>
      </c>
      <c r="T26" s="6" t="n">
        <v>5500</v>
      </c>
      <c r="U26" s="6" t="n">
        <v>9485</v>
      </c>
    </row>
    <row r="27" customFormat="false" ht="12.75" hidden="false" customHeight="false" outlineLevel="0" collapsed="false">
      <c r="B27" s="5"/>
      <c r="D27" s="4" t="n">
        <v>37078</v>
      </c>
      <c r="E27" s="5" t="n">
        <v>7.96</v>
      </c>
      <c r="I27" s="0" t="s">
        <v>24</v>
      </c>
      <c r="M27" s="0" t="n">
        <v>31</v>
      </c>
      <c r="O27" s="0" t="n">
        <v>31</v>
      </c>
    </row>
    <row r="28" customFormat="false" ht="12.75" hidden="false" customHeight="false" outlineLevel="0" collapsed="false">
      <c r="B28" s="5"/>
      <c r="D28" s="4" t="n">
        <v>37079</v>
      </c>
      <c r="E28" s="5" t="n">
        <v>4.52</v>
      </c>
      <c r="I28" s="0" t="s">
        <v>25</v>
      </c>
      <c r="N28" s="7" t="n">
        <v>0.07225</v>
      </c>
      <c r="P28" s="7" t="n">
        <v>0.07225</v>
      </c>
      <c r="R28" s="0" t="s">
        <v>26</v>
      </c>
      <c r="T28" s="6" t="n">
        <f aca="false">S26-T26</f>
        <v>6500</v>
      </c>
    </row>
    <row r="29" customFormat="false" ht="12.75" hidden="false" customHeight="false" outlineLevel="0" collapsed="false">
      <c r="B29" s="5"/>
      <c r="D29" s="4" t="n">
        <v>37087</v>
      </c>
      <c r="E29" s="5" t="n">
        <v>6.18</v>
      </c>
      <c r="I29" s="0" t="s">
        <v>27</v>
      </c>
      <c r="M29" s="7" t="n">
        <f aca="false">0.1066-N28</f>
        <v>0.03435</v>
      </c>
      <c r="O29" s="7" t="n">
        <f aca="false">0.11-P28</f>
        <v>0.03775</v>
      </c>
    </row>
    <row r="30" customFormat="false" ht="12.75" hidden="false" customHeight="false" outlineLevel="0" collapsed="false">
      <c r="B30" s="5"/>
      <c r="D30" s="4" t="n">
        <v>37088</v>
      </c>
      <c r="E30" s="5" t="n">
        <v>13.78</v>
      </c>
      <c r="I30" s="0" t="s">
        <v>28</v>
      </c>
      <c r="M30" s="7" t="n">
        <v>0.1199</v>
      </c>
      <c r="O30" s="7" t="n">
        <v>0.1199</v>
      </c>
    </row>
    <row r="31" customFormat="false" ht="12.75" hidden="false" customHeight="false" outlineLevel="0" collapsed="false">
      <c r="B31" s="5"/>
      <c r="D31" s="4" t="n">
        <v>37100</v>
      </c>
      <c r="E31" s="5" t="n">
        <v>29</v>
      </c>
    </row>
    <row r="32" customFormat="false" ht="12.75" hidden="false" customHeight="false" outlineLevel="0" collapsed="false">
      <c r="B32" s="5"/>
    </row>
    <row r="34" customFormat="false" ht="12.75" hidden="false" customHeight="false" outlineLevel="0" collapsed="false">
      <c r="A34" s="9" t="s">
        <v>30</v>
      </c>
      <c r="B34" s="3" t="n">
        <f aca="false">SUM(B25:B31)</f>
        <v>1645.2</v>
      </c>
      <c r="D34" s="9" t="s">
        <v>30</v>
      </c>
      <c r="E34" s="3" t="n">
        <f aca="false">SUM(E25:E31)</f>
        <v>107.62</v>
      </c>
      <c r="I34" s="1" t="s">
        <v>30</v>
      </c>
      <c r="M34" s="8" t="n">
        <f aca="false">(M26*M27*M29)+(M26*M27*M30)</f>
        <v>13149.8125</v>
      </c>
      <c r="O34" s="8" t="n">
        <f aca="false">(O26*O27*O29)+((O26*0.5)*O27*O30)</f>
        <v>8328.925</v>
      </c>
    </row>
    <row r="35" customFormat="false" ht="12.75" hidden="false" customHeight="false" outlineLevel="0" collapsed="false">
      <c r="R35" s="2" t="s">
        <v>10</v>
      </c>
      <c r="S35" s="2" t="s">
        <v>11</v>
      </c>
    </row>
    <row r="36" customFormat="false" ht="12.75" hidden="false" customHeight="false" outlineLevel="0" collapsed="false">
      <c r="B36" s="3" t="s">
        <v>12</v>
      </c>
      <c r="D36" s="9" t="s">
        <v>13</v>
      </c>
      <c r="E36" s="3"/>
      <c r="I36" s="1" t="s">
        <v>14</v>
      </c>
      <c r="R36" s="2" t="s">
        <v>15</v>
      </c>
      <c r="S36" s="2" t="s">
        <v>16</v>
      </c>
    </row>
    <row r="37" customFormat="false" ht="12.75" hidden="false" customHeight="false" outlineLevel="0" collapsed="false">
      <c r="A37" s="1" t="s">
        <v>32</v>
      </c>
      <c r="B37" s="3" t="n">
        <v>244.4</v>
      </c>
      <c r="D37" s="4" t="n">
        <v>37120</v>
      </c>
      <c r="E37" s="5" t="n">
        <v>29</v>
      </c>
      <c r="M37" s="2" t="s">
        <v>18</v>
      </c>
      <c r="O37" s="2" t="s">
        <v>19</v>
      </c>
      <c r="R37" s="2" t="s">
        <v>20</v>
      </c>
      <c r="S37" s="2" t="s">
        <v>21</v>
      </c>
      <c r="T37" s="0" t="s">
        <v>21</v>
      </c>
      <c r="U37" s="0" t="s">
        <v>22</v>
      </c>
    </row>
    <row r="38" customFormat="false" ht="12.75" hidden="false" customHeight="false" outlineLevel="0" collapsed="false">
      <c r="B38" s="5"/>
      <c r="I38" s="0" t="s">
        <v>23</v>
      </c>
      <c r="M38" s="0" t="n">
        <v>3750</v>
      </c>
      <c r="O38" s="0" t="n">
        <v>3750</v>
      </c>
      <c r="R38" s="6" t="n">
        <v>18811</v>
      </c>
      <c r="S38" s="6" t="n">
        <v>15000</v>
      </c>
      <c r="T38" s="6" t="n">
        <v>6500</v>
      </c>
      <c r="U38" s="6" t="n">
        <v>9485</v>
      </c>
    </row>
    <row r="39" customFormat="false" ht="12.75" hidden="false" customHeight="false" outlineLevel="0" collapsed="false">
      <c r="B39" s="5"/>
      <c r="I39" s="0" t="s">
        <v>24</v>
      </c>
      <c r="M39" s="0" t="n">
        <v>31</v>
      </c>
      <c r="O39" s="0" t="n">
        <v>31</v>
      </c>
    </row>
    <row r="40" customFormat="false" ht="12.75" hidden="false" customHeight="false" outlineLevel="0" collapsed="false">
      <c r="B40" s="3"/>
      <c r="I40" s="0" t="s">
        <v>25</v>
      </c>
      <c r="N40" s="7" t="n">
        <v>0.07275</v>
      </c>
      <c r="P40" s="7" t="n">
        <v>0.07275</v>
      </c>
      <c r="R40" s="0" t="s">
        <v>26</v>
      </c>
      <c r="T40" s="6" t="n">
        <f aca="false">S38-T38</f>
        <v>8500</v>
      </c>
    </row>
    <row r="41" customFormat="false" ht="12.75" hidden="false" customHeight="false" outlineLevel="0" collapsed="false">
      <c r="B41" s="3"/>
      <c r="D41" s="4"/>
      <c r="E41" s="5"/>
      <c r="I41" s="0" t="s">
        <v>27</v>
      </c>
      <c r="M41" s="7" t="n">
        <f aca="false">0.1066-N40</f>
        <v>0.03385</v>
      </c>
      <c r="O41" s="7" t="n">
        <f aca="false">0.11-P40</f>
        <v>0.03725</v>
      </c>
    </row>
    <row r="42" customFormat="false" ht="12.75" hidden="false" customHeight="false" outlineLevel="0" collapsed="false">
      <c r="B42" s="5"/>
      <c r="D42" s="4"/>
      <c r="E42" s="5"/>
      <c r="I42" s="0" t="s">
        <v>28</v>
      </c>
      <c r="M42" s="7" t="n">
        <v>0.1199</v>
      </c>
      <c r="O42" s="7" t="n">
        <v>0.1199</v>
      </c>
    </row>
    <row r="43" customFormat="false" ht="12.75" hidden="false" customHeight="false" outlineLevel="0" collapsed="false">
      <c r="B43" s="5"/>
      <c r="D43" s="9"/>
      <c r="E43" s="3"/>
    </row>
    <row r="44" customFormat="false" ht="12.75" hidden="false" customHeight="false" outlineLevel="0" collapsed="false">
      <c r="B44" s="3"/>
      <c r="D44" s="9"/>
      <c r="E44" s="3"/>
    </row>
    <row r="45" customFormat="false" ht="12.75" hidden="false" customHeight="false" outlineLevel="0" collapsed="false">
      <c r="B45" s="3"/>
      <c r="D45" s="4"/>
      <c r="E45" s="5"/>
    </row>
    <row r="46" customFormat="false" ht="12.75" hidden="false" customHeight="false" outlineLevel="0" collapsed="false">
      <c r="A46" s="1" t="s">
        <v>30</v>
      </c>
      <c r="B46" s="3" t="n">
        <f aca="false">SUM(B37:B45)</f>
        <v>244.4</v>
      </c>
      <c r="D46" s="1" t="s">
        <v>30</v>
      </c>
      <c r="E46" s="3" t="n">
        <f aca="false">SUM(E37:E45)</f>
        <v>29</v>
      </c>
      <c r="I46" s="1" t="s">
        <v>30</v>
      </c>
      <c r="M46" s="8" t="n">
        <f aca="false">(M38*M39*M41)+(M38*M39*M42)</f>
        <v>17873.4375</v>
      </c>
      <c r="O46" s="8" t="n">
        <f aca="false">(O38*O39*O41)+((O38*0.5)*O39*O42)</f>
        <v>11299.5</v>
      </c>
    </row>
    <row r="47" customFormat="false" ht="12.75" hidden="false" customHeight="false" outlineLevel="0" collapsed="false">
      <c r="B47" s="5"/>
      <c r="D47" s="4"/>
      <c r="E47" s="5"/>
    </row>
    <row r="48" customFormat="false" ht="12.75" hidden="false" customHeight="false" outlineLevel="0" collapsed="false">
      <c r="B48" s="5"/>
      <c r="D48" s="4"/>
      <c r="E48" s="5"/>
      <c r="R48" s="2" t="s">
        <v>10</v>
      </c>
      <c r="S48" s="2" t="s">
        <v>11</v>
      </c>
    </row>
    <row r="49" customFormat="false" ht="12.75" hidden="false" customHeight="false" outlineLevel="0" collapsed="false">
      <c r="B49" s="3" t="s">
        <v>12</v>
      </c>
      <c r="D49" s="9" t="s">
        <v>13</v>
      </c>
      <c r="E49" s="3"/>
      <c r="I49" s="1" t="s">
        <v>14</v>
      </c>
      <c r="R49" s="2" t="s">
        <v>15</v>
      </c>
      <c r="S49" s="2" t="s">
        <v>16</v>
      </c>
    </row>
    <row r="50" customFormat="false" ht="12.75" hidden="false" customHeight="false" outlineLevel="0" collapsed="false">
      <c r="A50" s="1" t="s">
        <v>33</v>
      </c>
      <c r="B50" s="3" t="n">
        <v>492</v>
      </c>
      <c r="D50" s="4" t="n">
        <v>37137</v>
      </c>
      <c r="E50" s="5" t="n">
        <v>1.94</v>
      </c>
      <c r="M50" s="2" t="s">
        <v>18</v>
      </c>
      <c r="O50" s="2" t="s">
        <v>19</v>
      </c>
      <c r="R50" s="2" t="s">
        <v>20</v>
      </c>
      <c r="S50" s="2" t="s">
        <v>21</v>
      </c>
      <c r="T50" s="0" t="s">
        <v>21</v>
      </c>
      <c r="U50" s="0" t="s">
        <v>22</v>
      </c>
    </row>
    <row r="51" customFormat="false" ht="12.75" hidden="false" customHeight="false" outlineLevel="0" collapsed="false">
      <c r="B51" s="3" t="n">
        <v>1884.8</v>
      </c>
      <c r="D51" s="4" t="n">
        <v>37138</v>
      </c>
      <c r="E51" s="0" t="n">
        <v>1.25</v>
      </c>
      <c r="I51" s="0" t="s">
        <v>23</v>
      </c>
      <c r="M51" s="0" t="n">
        <v>500</v>
      </c>
      <c r="O51" s="0" t="n">
        <v>500</v>
      </c>
      <c r="R51" s="6" t="n">
        <v>12027</v>
      </c>
      <c r="S51" s="6" t="n">
        <v>11000</v>
      </c>
      <c r="T51" s="6" t="n">
        <v>9000</v>
      </c>
      <c r="U51" s="6" t="n">
        <v>6000</v>
      </c>
    </row>
    <row r="52" customFormat="false" ht="12.75" hidden="false" customHeight="false" outlineLevel="0" collapsed="false">
      <c r="B52" s="5"/>
      <c r="D52" s="4" t="n">
        <v>37148</v>
      </c>
      <c r="E52" s="0" t="n">
        <v>8.82</v>
      </c>
      <c r="I52" s="0" t="s">
        <v>24</v>
      </c>
      <c r="M52" s="0" t="n">
        <v>30</v>
      </c>
      <c r="O52" s="0" t="n">
        <v>30</v>
      </c>
    </row>
    <row r="53" customFormat="false" ht="12.75" hidden="false" customHeight="false" outlineLevel="0" collapsed="false">
      <c r="B53" s="3"/>
      <c r="D53" s="4" t="n">
        <v>37149</v>
      </c>
      <c r="E53" s="0" t="n">
        <v>29</v>
      </c>
      <c r="I53" s="0" t="s">
        <v>25</v>
      </c>
      <c r="N53" s="7" t="n">
        <v>0.05225</v>
      </c>
      <c r="O53" s="7"/>
      <c r="P53" s="7" t="n">
        <v>0.05225</v>
      </c>
      <c r="R53" s="0" t="s">
        <v>26</v>
      </c>
      <c r="T53" s="6" t="n">
        <f aca="false">S51-T51</f>
        <v>2000</v>
      </c>
    </row>
    <row r="54" customFormat="false" ht="12.75" hidden="false" customHeight="false" outlineLevel="0" collapsed="false">
      <c r="B54" s="3"/>
      <c r="D54" s="4" t="n">
        <v>37151</v>
      </c>
      <c r="E54" s="5" t="n">
        <v>29</v>
      </c>
      <c r="I54" s="0" t="s">
        <v>27</v>
      </c>
      <c r="M54" s="7" t="n">
        <f aca="false">0.1066-N53</f>
        <v>0.05435</v>
      </c>
      <c r="O54" s="7" t="n">
        <f aca="false">0.11-P53</f>
        <v>0.05775</v>
      </c>
    </row>
    <row r="55" customFormat="false" ht="12.75" hidden="false" customHeight="false" outlineLevel="0" collapsed="false">
      <c r="B55" s="5"/>
      <c r="D55" s="4"/>
      <c r="E55" s="5"/>
      <c r="I55" s="0" t="s">
        <v>28</v>
      </c>
      <c r="M55" s="7" t="n">
        <v>0.1199</v>
      </c>
      <c r="O55" s="7" t="n">
        <v>0.1199</v>
      </c>
    </row>
    <row r="56" customFormat="false" ht="12.75" hidden="false" customHeight="false" outlineLevel="0" collapsed="false">
      <c r="B56" s="5"/>
      <c r="D56" s="9"/>
      <c r="E56" s="3"/>
    </row>
    <row r="57" customFormat="false" ht="12.75" hidden="false" customHeight="false" outlineLevel="0" collapsed="false">
      <c r="B57" s="3"/>
      <c r="D57" s="9"/>
      <c r="E57" s="3"/>
    </row>
    <row r="58" customFormat="false" ht="12.75" hidden="false" customHeight="false" outlineLevel="0" collapsed="false">
      <c r="B58" s="3"/>
      <c r="D58" s="4"/>
      <c r="E58" s="5"/>
    </row>
    <row r="59" customFormat="false" ht="12.75" hidden="false" customHeight="false" outlineLevel="0" collapsed="false">
      <c r="A59" s="1" t="s">
        <v>30</v>
      </c>
      <c r="B59" s="3" t="n">
        <f aca="false">SUM(B50:B58)</f>
        <v>2376.8</v>
      </c>
      <c r="D59" s="1" t="s">
        <v>30</v>
      </c>
      <c r="E59" s="3" t="n">
        <f aca="false">SUM(E50:E58)</f>
        <v>70.01</v>
      </c>
      <c r="I59" s="1" t="s">
        <v>30</v>
      </c>
      <c r="M59" s="8" t="n">
        <f aca="false">(M51*M52*M54)+(M51*M52*M55)</f>
        <v>2613.75</v>
      </c>
      <c r="O59" s="8" t="n">
        <f aca="false">(O51*O52*O54)+((O51*0.5)*O52*O55)</f>
        <v>1765.5</v>
      </c>
    </row>
    <row r="60" customFormat="false" ht="12.75" hidden="false" customHeight="false" outlineLevel="0" collapsed="false">
      <c r="D60" s="4"/>
      <c r="E60" s="5"/>
    </row>
    <row r="61" customFormat="false" ht="12.75" hidden="false" customHeight="false" outlineLevel="0" collapsed="false">
      <c r="D61" s="1"/>
      <c r="E61" s="3"/>
    </row>
    <row r="63" customFormat="false" ht="12.75" hidden="false" customHeight="false" outlineLevel="0" collapsed="false">
      <c r="A63" s="1" t="s">
        <v>34</v>
      </c>
      <c r="B63" s="3" t="n">
        <f aca="false">B59+B46+B34+B22</f>
        <v>8780.8</v>
      </c>
      <c r="C63" s="1"/>
      <c r="D63" s="1"/>
      <c r="E63" s="3" t="n">
        <f aca="false">E59+E46+E34+E22</f>
        <v>309.55</v>
      </c>
      <c r="F63" s="1"/>
      <c r="G63" s="1"/>
      <c r="H63" s="1"/>
      <c r="I63" s="1"/>
      <c r="J63" s="1"/>
      <c r="K63" s="1"/>
      <c r="L63" s="1"/>
      <c r="M63" s="3" t="n">
        <f aca="false">M59+M46+M34+M22</f>
        <v>33637</v>
      </c>
      <c r="N63" s="1"/>
      <c r="O63" s="3" t="n">
        <f aca="false">O59+O46+O34+O22</f>
        <v>21393.925</v>
      </c>
    </row>
    <row r="66" customFormat="false" ht="12.75" hidden="false" customHeight="false" outlineLevel="0" collapsed="false">
      <c r="A66" s="1" t="s">
        <v>35</v>
      </c>
      <c r="E66" s="3" t="n">
        <f aca="false">SUM(B63:O63)</f>
        <v>64121.275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U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3" min="3" style="0" width="5.85"/>
    <col collapsed="false" customWidth="true" hidden="false" outlineLevel="0" max="5" min="4" style="0" width="10.13"/>
    <col collapsed="false" customWidth="true" hidden="false" outlineLevel="0" max="6" min="6" style="0" width="2.56"/>
    <col collapsed="false" customWidth="true" hidden="false" outlineLevel="0" max="7" min="7" style="0" width="2.99"/>
    <col collapsed="false" customWidth="true" hidden="false" outlineLevel="0" max="8" min="8" style="0" width="3.42"/>
    <col collapsed="false" customWidth="true" hidden="false" outlineLevel="0" max="10" min="10" style="0" width="1.28"/>
    <col collapsed="false" customWidth="true" hidden="false" outlineLevel="0" max="12" min="11" style="0" width="2.56"/>
    <col collapsed="false" customWidth="true" hidden="false" outlineLevel="0" max="13" min="13" style="0" width="9.99"/>
    <col collapsed="false" customWidth="true" hidden="false" outlineLevel="0" max="14" min="14" style="0" width="8.41"/>
    <col collapsed="false" customWidth="true" hidden="false" outlineLevel="0" max="15" min="15" style="0" width="10.28"/>
    <col collapsed="false" customWidth="true" hidden="false" outlineLevel="0" max="18" min="18" style="0" width="10.28"/>
    <col collapsed="false" customWidth="true" hidden="false" outlineLevel="0" max="19" min="19" style="0" width="13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36</v>
      </c>
    </row>
    <row r="5" customFormat="false" ht="12.75" hidden="false" customHeight="false" outlineLevel="0" collapsed="false">
      <c r="A5" s="1"/>
    </row>
    <row r="6" customFormat="false" ht="12.75" hidden="false" customHeight="false" outlineLevel="0" collapsed="false">
      <c r="I6" s="0" t="s">
        <v>2</v>
      </c>
    </row>
    <row r="7" customFormat="false" ht="12.75" hidden="false" customHeight="false" outlineLevel="0" collapsed="false">
      <c r="A7" s="0" t="s">
        <v>37</v>
      </c>
      <c r="I7" s="0" t="s">
        <v>4</v>
      </c>
    </row>
    <row r="8" customFormat="false" ht="12.75" hidden="false" customHeight="false" outlineLevel="0" collapsed="false">
      <c r="A8" s="0" t="s">
        <v>5</v>
      </c>
      <c r="I8" s="0" t="s">
        <v>6</v>
      </c>
    </row>
    <row r="9" customFormat="false" ht="12.75" hidden="false" customHeight="false" outlineLevel="0" collapsed="false">
      <c r="A9" s="0" t="s">
        <v>38</v>
      </c>
      <c r="I9" s="0" t="s">
        <v>8</v>
      </c>
      <c r="R9" s="2"/>
      <c r="S9" s="2"/>
    </row>
    <row r="10" customFormat="false" ht="12.75" hidden="false" customHeight="false" outlineLevel="0" collapsed="false">
      <c r="I10" s="0" t="s">
        <v>9</v>
      </c>
      <c r="R10" s="2"/>
      <c r="S10" s="2"/>
    </row>
    <row r="11" customFormat="false" ht="12.75" hidden="false" customHeight="false" outlineLevel="0" collapsed="false">
      <c r="R11" s="2" t="s">
        <v>10</v>
      </c>
      <c r="S11" s="2" t="s">
        <v>11</v>
      </c>
    </row>
    <row r="12" customFormat="false" ht="12.75" hidden="false" customHeight="false" outlineLevel="0" collapsed="false">
      <c r="B12" s="1" t="s">
        <v>39</v>
      </c>
      <c r="D12" s="1"/>
      <c r="I12" s="1" t="s">
        <v>14</v>
      </c>
      <c r="R12" s="2" t="s">
        <v>15</v>
      </c>
      <c r="S12" s="2" t="s">
        <v>16</v>
      </c>
    </row>
    <row r="13" customFormat="false" ht="12.75" hidden="false" customHeight="false" outlineLevel="0" collapsed="false">
      <c r="A13" s="1" t="s">
        <v>17</v>
      </c>
      <c r="B13" s="3" t="n">
        <v>2146.86</v>
      </c>
      <c r="D13" s="4"/>
      <c r="E13" s="5"/>
      <c r="M13" s="2" t="s">
        <v>18</v>
      </c>
      <c r="O13" s="2" t="s">
        <v>19</v>
      </c>
      <c r="R13" s="2" t="s">
        <v>20</v>
      </c>
      <c r="S13" s="2" t="s">
        <v>21</v>
      </c>
      <c r="T13" s="0" t="s">
        <v>21</v>
      </c>
      <c r="U13" s="0" t="s">
        <v>22</v>
      </c>
    </row>
    <row r="14" customFormat="false" ht="12.75" hidden="false" customHeight="false" outlineLevel="0" collapsed="false">
      <c r="B14" s="5"/>
      <c r="D14" s="4"/>
      <c r="E14" s="5"/>
      <c r="I14" s="0" t="s">
        <v>23</v>
      </c>
      <c r="M14" s="0" t="n">
        <v>0</v>
      </c>
      <c r="O14" s="0" t="n">
        <v>0</v>
      </c>
      <c r="R14" s="6" t="n">
        <v>0</v>
      </c>
      <c r="S14" s="6" t="n">
        <v>0</v>
      </c>
      <c r="T14" s="6" t="n">
        <v>0</v>
      </c>
      <c r="U14" s="6" t="n">
        <v>0</v>
      </c>
    </row>
    <row r="15" customFormat="false" ht="12.75" hidden="false" customHeight="false" outlineLevel="0" collapsed="false">
      <c r="B15" s="5"/>
      <c r="D15" s="4"/>
      <c r="E15" s="5"/>
      <c r="I15" s="0" t="s">
        <v>24</v>
      </c>
      <c r="M15" s="0" t="n">
        <v>30</v>
      </c>
      <c r="O15" s="0" t="n">
        <v>30</v>
      </c>
    </row>
    <row r="16" customFormat="false" ht="12.75" hidden="false" customHeight="false" outlineLevel="0" collapsed="false">
      <c r="B16" s="5"/>
      <c r="D16" s="4"/>
      <c r="E16" s="5"/>
      <c r="I16" s="0" t="s">
        <v>25</v>
      </c>
      <c r="N16" s="7" t="n">
        <v>0.07225</v>
      </c>
      <c r="P16" s="7" t="n">
        <v>0.07225</v>
      </c>
      <c r="R16" s="0" t="s">
        <v>26</v>
      </c>
      <c r="T16" s="6" t="n">
        <f aca="false">S14-T14</f>
        <v>0</v>
      </c>
    </row>
    <row r="17" customFormat="false" ht="12.75" hidden="false" customHeight="false" outlineLevel="0" collapsed="false">
      <c r="B17" s="5"/>
      <c r="D17" s="4"/>
      <c r="E17" s="5"/>
      <c r="I17" s="0" t="s">
        <v>27</v>
      </c>
      <c r="M17" s="7" t="n">
        <f aca="false">0.1066-N16</f>
        <v>0.03435</v>
      </c>
      <c r="O17" s="7" t="n">
        <f aca="false">0.11-P16</f>
        <v>0.03775</v>
      </c>
    </row>
    <row r="18" customFormat="false" ht="12.75" hidden="false" customHeight="false" outlineLevel="0" collapsed="false">
      <c r="B18" s="5"/>
      <c r="D18" s="4"/>
      <c r="E18" s="5"/>
      <c r="I18" s="0" t="s">
        <v>28</v>
      </c>
      <c r="M18" s="7" t="n">
        <v>0.1199</v>
      </c>
      <c r="O18" s="7" t="n">
        <v>0.1199</v>
      </c>
      <c r="P18" s="0" t="s">
        <v>40</v>
      </c>
    </row>
    <row r="19" customFormat="false" ht="12.75" hidden="false" customHeight="false" outlineLevel="0" collapsed="false">
      <c r="B19" s="5"/>
      <c r="D19" s="4"/>
      <c r="E19" s="5"/>
    </row>
    <row r="20" customFormat="false" ht="12.75" hidden="false" customHeight="false" outlineLevel="0" collapsed="false">
      <c r="B20" s="5"/>
      <c r="D20" s="4"/>
      <c r="E20" s="5"/>
    </row>
    <row r="21" customFormat="false" ht="12.75" hidden="false" customHeight="false" outlineLevel="0" collapsed="false">
      <c r="B21" s="5"/>
      <c r="D21" s="4"/>
      <c r="E21" s="5"/>
    </row>
    <row r="22" customFormat="false" ht="12.75" hidden="false" customHeight="false" outlineLevel="0" collapsed="false">
      <c r="A22" s="1" t="s">
        <v>30</v>
      </c>
      <c r="B22" s="3" t="n">
        <f aca="false">SUM(B13:B21)</f>
        <v>2146.86</v>
      </c>
      <c r="D22" s="1" t="s">
        <v>30</v>
      </c>
      <c r="E22" s="3" t="n">
        <f aca="false">SUM(E13:E21)</f>
        <v>0</v>
      </c>
      <c r="I22" s="1" t="s">
        <v>30</v>
      </c>
      <c r="M22" s="8" t="n">
        <f aca="false">(M14*M15*M17)+(M14*M15*M18)</f>
        <v>0</v>
      </c>
      <c r="O22" s="8" t="n">
        <f aca="false">(O14*O15*O17)+((O14*0.5)*O15*O18)</f>
        <v>0</v>
      </c>
    </row>
    <row r="23" customFormat="false" ht="12.75" hidden="false" customHeight="false" outlineLevel="0" collapsed="false">
      <c r="A23" s="1"/>
      <c r="D23" s="1"/>
      <c r="E23" s="3"/>
      <c r="R23" s="2" t="s">
        <v>10</v>
      </c>
      <c r="S23" s="2" t="s">
        <v>11</v>
      </c>
    </row>
    <row r="24" customFormat="false" ht="12.75" hidden="false" customHeight="false" outlineLevel="0" collapsed="false">
      <c r="B24" s="3" t="s">
        <v>39</v>
      </c>
      <c r="D24" s="1"/>
      <c r="E24" s="3"/>
      <c r="I24" s="1" t="s">
        <v>14</v>
      </c>
      <c r="R24" s="2" t="s">
        <v>15</v>
      </c>
      <c r="S24" s="2" t="s">
        <v>16</v>
      </c>
    </row>
    <row r="25" customFormat="false" ht="12.75" hidden="false" customHeight="false" outlineLevel="0" collapsed="false">
      <c r="A25" s="1" t="s">
        <v>31</v>
      </c>
      <c r="B25" s="3" t="n">
        <v>2516.58</v>
      </c>
      <c r="D25" s="4"/>
      <c r="E25" s="5"/>
      <c r="M25" s="2" t="s">
        <v>18</v>
      </c>
      <c r="O25" s="2" t="s">
        <v>19</v>
      </c>
      <c r="R25" s="2" t="s">
        <v>20</v>
      </c>
      <c r="S25" s="2" t="s">
        <v>21</v>
      </c>
      <c r="T25" s="0" t="s">
        <v>21</v>
      </c>
      <c r="U25" s="0" t="s">
        <v>22</v>
      </c>
    </row>
    <row r="26" customFormat="false" ht="12.75" hidden="false" customHeight="false" outlineLevel="0" collapsed="false">
      <c r="B26" s="5"/>
      <c r="D26" s="4"/>
      <c r="E26" s="5"/>
      <c r="I26" s="0" t="s">
        <v>23</v>
      </c>
      <c r="M26" s="0" t="n">
        <v>2750</v>
      </c>
      <c r="O26" s="0" t="n">
        <v>2750</v>
      </c>
      <c r="R26" s="6" t="n">
        <v>14012</v>
      </c>
      <c r="S26" s="6" t="n">
        <v>11000</v>
      </c>
      <c r="T26" s="6" t="n">
        <v>4500</v>
      </c>
      <c r="U26" s="6" t="n">
        <v>13648</v>
      </c>
    </row>
    <row r="27" customFormat="false" ht="12.75" hidden="false" customHeight="false" outlineLevel="0" collapsed="false">
      <c r="B27" s="5"/>
      <c r="D27" s="4"/>
      <c r="E27" s="5"/>
      <c r="I27" s="0" t="s">
        <v>24</v>
      </c>
      <c r="M27" s="0" t="n">
        <v>31</v>
      </c>
      <c r="O27" s="0" t="n">
        <v>31</v>
      </c>
    </row>
    <row r="28" customFormat="false" ht="12.75" hidden="false" customHeight="false" outlineLevel="0" collapsed="false">
      <c r="B28" s="5"/>
      <c r="D28" s="4"/>
      <c r="E28" s="5"/>
      <c r="I28" s="0" t="s">
        <v>25</v>
      </c>
      <c r="N28" s="7" t="n">
        <v>0.07225</v>
      </c>
      <c r="P28" s="7" t="n">
        <v>0.07225</v>
      </c>
      <c r="R28" s="0" t="s">
        <v>26</v>
      </c>
      <c r="T28" s="6" t="n">
        <f aca="false">S26-T26</f>
        <v>6500</v>
      </c>
    </row>
    <row r="29" customFormat="false" ht="12.75" hidden="false" customHeight="false" outlineLevel="0" collapsed="false">
      <c r="B29" s="5"/>
      <c r="D29" s="4"/>
      <c r="E29" s="5"/>
      <c r="I29" s="0" t="s">
        <v>27</v>
      </c>
      <c r="M29" s="7" t="n">
        <f aca="false">0.1066-N28</f>
        <v>0.03435</v>
      </c>
      <c r="O29" s="7" t="n">
        <f aca="false">0.11-P28</f>
        <v>0.03775</v>
      </c>
    </row>
    <row r="30" customFormat="false" ht="12.75" hidden="false" customHeight="false" outlineLevel="0" collapsed="false">
      <c r="B30" s="5"/>
      <c r="D30" s="4"/>
      <c r="E30" s="5"/>
      <c r="I30" s="0" t="s">
        <v>28</v>
      </c>
      <c r="M30" s="7" t="n">
        <v>0.1199</v>
      </c>
      <c r="O30" s="7" t="n">
        <v>0.1199</v>
      </c>
    </row>
    <row r="31" customFormat="false" ht="12.75" hidden="false" customHeight="false" outlineLevel="0" collapsed="false">
      <c r="B31" s="5"/>
      <c r="D31" s="4"/>
      <c r="E31" s="5"/>
    </row>
    <row r="32" customFormat="false" ht="12.75" hidden="false" customHeight="false" outlineLevel="0" collapsed="false">
      <c r="B32" s="5"/>
    </row>
    <row r="34" customFormat="false" ht="12.75" hidden="false" customHeight="false" outlineLevel="0" collapsed="false">
      <c r="A34" s="9" t="s">
        <v>30</v>
      </c>
      <c r="B34" s="3" t="n">
        <f aca="false">SUM(B25:B31)</f>
        <v>2516.58</v>
      </c>
      <c r="D34" s="9" t="s">
        <v>30</v>
      </c>
      <c r="E34" s="3" t="n">
        <f aca="false">SUM(E25:E31)</f>
        <v>0</v>
      </c>
      <c r="I34" s="1" t="s">
        <v>30</v>
      </c>
      <c r="M34" s="8" t="n">
        <f aca="false">(M26*M27*M29)+(M26*M27*M30)</f>
        <v>13149.8125</v>
      </c>
      <c r="O34" s="8" t="n">
        <f aca="false">(O26*O27*O29)+((O26*0.5)*O27*O30)</f>
        <v>8328.925</v>
      </c>
    </row>
    <row r="35" customFormat="false" ht="12.75" hidden="false" customHeight="false" outlineLevel="0" collapsed="false">
      <c r="R35" s="2" t="s">
        <v>10</v>
      </c>
      <c r="S35" s="2" t="s">
        <v>11</v>
      </c>
    </row>
    <row r="36" customFormat="false" ht="12.75" hidden="false" customHeight="false" outlineLevel="0" collapsed="false">
      <c r="B36" s="3" t="s">
        <v>39</v>
      </c>
      <c r="D36" s="9"/>
      <c r="E36" s="3"/>
      <c r="I36" s="1" t="s">
        <v>14</v>
      </c>
      <c r="R36" s="2" t="s">
        <v>15</v>
      </c>
      <c r="S36" s="2" t="s">
        <v>16</v>
      </c>
    </row>
    <row r="37" customFormat="false" ht="12.75" hidden="false" customHeight="false" outlineLevel="0" collapsed="false">
      <c r="A37" s="1" t="s">
        <v>32</v>
      </c>
      <c r="B37" s="3" t="n">
        <v>0</v>
      </c>
      <c r="D37" s="4"/>
      <c r="E37" s="5"/>
      <c r="M37" s="2" t="s">
        <v>18</v>
      </c>
      <c r="O37" s="2" t="s">
        <v>19</v>
      </c>
      <c r="R37" s="2" t="s">
        <v>20</v>
      </c>
      <c r="S37" s="2" t="s">
        <v>21</v>
      </c>
      <c r="T37" s="0" t="s">
        <v>21</v>
      </c>
      <c r="U37" s="0" t="s">
        <v>22</v>
      </c>
    </row>
    <row r="38" customFormat="false" ht="12.75" hidden="false" customHeight="false" outlineLevel="0" collapsed="false">
      <c r="B38" s="5"/>
      <c r="I38" s="0" t="s">
        <v>23</v>
      </c>
      <c r="M38" s="0" t="n">
        <v>3750</v>
      </c>
      <c r="O38" s="0" t="n">
        <v>3750</v>
      </c>
      <c r="R38" s="6" t="n">
        <v>17056</v>
      </c>
      <c r="S38" s="6" t="n">
        <v>14000</v>
      </c>
      <c r="T38" s="6" t="n">
        <v>5500</v>
      </c>
      <c r="U38" s="6" t="n">
        <v>13648</v>
      </c>
    </row>
    <row r="39" customFormat="false" ht="12.75" hidden="false" customHeight="false" outlineLevel="0" collapsed="false">
      <c r="B39" s="5"/>
      <c r="I39" s="0" t="s">
        <v>24</v>
      </c>
      <c r="M39" s="0" t="n">
        <v>31</v>
      </c>
      <c r="O39" s="0" t="n">
        <v>31</v>
      </c>
    </row>
    <row r="40" customFormat="false" ht="12.75" hidden="false" customHeight="false" outlineLevel="0" collapsed="false">
      <c r="B40" s="3"/>
      <c r="I40" s="0" t="s">
        <v>25</v>
      </c>
      <c r="N40" s="7" t="n">
        <v>0.07275</v>
      </c>
      <c r="P40" s="7" t="n">
        <v>0.07275</v>
      </c>
      <c r="R40" s="0" t="s">
        <v>26</v>
      </c>
      <c r="T40" s="6" t="n">
        <f aca="false">S38-T38</f>
        <v>8500</v>
      </c>
    </row>
    <row r="41" customFormat="false" ht="12.75" hidden="false" customHeight="false" outlineLevel="0" collapsed="false">
      <c r="B41" s="3"/>
      <c r="D41" s="4"/>
      <c r="E41" s="5"/>
      <c r="I41" s="0" t="s">
        <v>27</v>
      </c>
      <c r="M41" s="7" t="n">
        <f aca="false">0.1066-N40</f>
        <v>0.03385</v>
      </c>
      <c r="O41" s="7" t="n">
        <f aca="false">0.11-P40</f>
        <v>0.03725</v>
      </c>
    </row>
    <row r="42" customFormat="false" ht="12.75" hidden="false" customHeight="false" outlineLevel="0" collapsed="false">
      <c r="B42" s="5"/>
      <c r="D42" s="4"/>
      <c r="E42" s="5"/>
      <c r="I42" s="0" t="s">
        <v>28</v>
      </c>
      <c r="M42" s="7" t="n">
        <v>0.1199</v>
      </c>
      <c r="O42" s="7" t="n">
        <v>0.1199</v>
      </c>
    </row>
    <row r="43" customFormat="false" ht="12.75" hidden="false" customHeight="false" outlineLevel="0" collapsed="false">
      <c r="B43" s="5"/>
      <c r="D43" s="9"/>
      <c r="E43" s="3"/>
    </row>
    <row r="44" customFormat="false" ht="12.75" hidden="false" customHeight="false" outlineLevel="0" collapsed="false">
      <c r="B44" s="3"/>
      <c r="D44" s="9"/>
      <c r="E44" s="3"/>
    </row>
    <row r="45" customFormat="false" ht="12.75" hidden="false" customHeight="false" outlineLevel="0" collapsed="false">
      <c r="B45" s="3"/>
      <c r="D45" s="4"/>
      <c r="E45" s="5"/>
    </row>
    <row r="46" customFormat="false" ht="12.75" hidden="false" customHeight="false" outlineLevel="0" collapsed="false">
      <c r="A46" s="1" t="s">
        <v>30</v>
      </c>
      <c r="B46" s="3" t="n">
        <f aca="false">SUM(B37:B45)</f>
        <v>0</v>
      </c>
      <c r="D46" s="1" t="s">
        <v>30</v>
      </c>
      <c r="E46" s="3" t="n">
        <f aca="false">SUM(E37:E45)</f>
        <v>0</v>
      </c>
      <c r="I46" s="1" t="s">
        <v>30</v>
      </c>
      <c r="M46" s="8" t="n">
        <f aca="false">(M38*M39*M41)+(M38*M39*M42)</f>
        <v>17873.4375</v>
      </c>
      <c r="O46" s="8" t="n">
        <f aca="false">(O38*O39*O41)+((O38*0.5)*O39*O42)</f>
        <v>11299.5</v>
      </c>
    </row>
    <row r="47" customFormat="false" ht="12.75" hidden="false" customHeight="false" outlineLevel="0" collapsed="false">
      <c r="B47" s="5"/>
      <c r="D47" s="4"/>
      <c r="E47" s="5"/>
    </row>
    <row r="48" customFormat="false" ht="12.75" hidden="false" customHeight="false" outlineLevel="0" collapsed="false">
      <c r="B48" s="5"/>
      <c r="D48" s="4"/>
      <c r="E48" s="5"/>
      <c r="R48" s="2" t="s">
        <v>10</v>
      </c>
      <c r="S48" s="2" t="s">
        <v>11</v>
      </c>
    </row>
    <row r="49" customFormat="false" ht="12.75" hidden="false" customHeight="false" outlineLevel="0" collapsed="false">
      <c r="B49" s="3" t="s">
        <v>39</v>
      </c>
      <c r="D49" s="9"/>
      <c r="E49" s="3"/>
      <c r="I49" s="1" t="s">
        <v>14</v>
      </c>
      <c r="R49" s="2" t="s">
        <v>15</v>
      </c>
      <c r="S49" s="2" t="s">
        <v>16</v>
      </c>
    </row>
    <row r="50" customFormat="false" ht="12.75" hidden="false" customHeight="false" outlineLevel="0" collapsed="false">
      <c r="A50" s="1" t="s">
        <v>33</v>
      </c>
      <c r="B50" s="3" t="n">
        <v>491.94</v>
      </c>
      <c r="D50" s="4"/>
      <c r="E50" s="5"/>
      <c r="M50" s="2" t="s">
        <v>18</v>
      </c>
      <c r="O50" s="2" t="s">
        <v>19</v>
      </c>
      <c r="R50" s="2" t="s">
        <v>20</v>
      </c>
      <c r="S50" s="2" t="s">
        <v>21</v>
      </c>
      <c r="T50" s="0" t="s">
        <v>21</v>
      </c>
      <c r="U50" s="0" t="s">
        <v>22</v>
      </c>
    </row>
    <row r="51" customFormat="false" ht="12.75" hidden="false" customHeight="false" outlineLevel="0" collapsed="false">
      <c r="B51" s="3"/>
      <c r="D51" s="4"/>
      <c r="I51" s="0" t="s">
        <v>23</v>
      </c>
      <c r="M51" s="0" t="n">
        <v>500</v>
      </c>
      <c r="O51" s="0" t="n">
        <v>500</v>
      </c>
      <c r="R51" s="6" t="n">
        <v>13392</v>
      </c>
      <c r="S51" s="6" t="n">
        <v>11000</v>
      </c>
      <c r="T51" s="6" t="n">
        <v>9000</v>
      </c>
      <c r="U51" s="6" t="n">
        <v>6000</v>
      </c>
    </row>
    <row r="52" customFormat="false" ht="12.75" hidden="false" customHeight="false" outlineLevel="0" collapsed="false">
      <c r="B52" s="5"/>
      <c r="D52" s="4"/>
      <c r="I52" s="0" t="s">
        <v>24</v>
      </c>
      <c r="M52" s="0" t="n">
        <v>30</v>
      </c>
      <c r="O52" s="0" t="n">
        <v>30</v>
      </c>
    </row>
    <row r="53" customFormat="false" ht="12.75" hidden="false" customHeight="false" outlineLevel="0" collapsed="false">
      <c r="B53" s="3"/>
      <c r="D53" s="4"/>
      <c r="I53" s="0" t="s">
        <v>25</v>
      </c>
      <c r="N53" s="7" t="n">
        <v>0.05225</v>
      </c>
      <c r="O53" s="7"/>
      <c r="P53" s="7" t="n">
        <v>0.05225</v>
      </c>
      <c r="R53" s="0" t="s">
        <v>26</v>
      </c>
      <c r="T53" s="6" t="n">
        <f aca="false">S51-T51</f>
        <v>2000</v>
      </c>
    </row>
    <row r="54" customFormat="false" ht="12.75" hidden="false" customHeight="false" outlineLevel="0" collapsed="false">
      <c r="B54" s="3"/>
      <c r="D54" s="4"/>
      <c r="E54" s="5"/>
      <c r="I54" s="0" t="s">
        <v>27</v>
      </c>
      <c r="M54" s="7" t="n">
        <f aca="false">0.1066-N53</f>
        <v>0.05435</v>
      </c>
      <c r="O54" s="7" t="n">
        <f aca="false">0.11-P53</f>
        <v>0.05775</v>
      </c>
    </row>
    <row r="55" customFormat="false" ht="12.75" hidden="false" customHeight="false" outlineLevel="0" collapsed="false">
      <c r="B55" s="5"/>
      <c r="D55" s="4"/>
      <c r="E55" s="5"/>
      <c r="I55" s="0" t="s">
        <v>28</v>
      </c>
      <c r="M55" s="7" t="n">
        <v>0.1199</v>
      </c>
      <c r="O55" s="7" t="n">
        <v>0.1199</v>
      </c>
    </row>
    <row r="56" customFormat="false" ht="12.75" hidden="false" customHeight="false" outlineLevel="0" collapsed="false">
      <c r="B56" s="5"/>
      <c r="D56" s="9"/>
      <c r="E56" s="3"/>
    </row>
    <row r="57" customFormat="false" ht="12.75" hidden="false" customHeight="false" outlineLevel="0" collapsed="false">
      <c r="B57" s="3"/>
      <c r="D57" s="9"/>
      <c r="E57" s="3"/>
    </row>
    <row r="58" customFormat="false" ht="12.75" hidden="false" customHeight="false" outlineLevel="0" collapsed="false">
      <c r="B58" s="3"/>
      <c r="D58" s="4"/>
      <c r="E58" s="5"/>
    </row>
    <row r="59" customFormat="false" ht="12.75" hidden="false" customHeight="false" outlineLevel="0" collapsed="false">
      <c r="A59" s="1" t="s">
        <v>30</v>
      </c>
      <c r="B59" s="3" t="n">
        <f aca="false">SUM(B50:B58)</f>
        <v>491.94</v>
      </c>
      <c r="D59" s="1" t="s">
        <v>30</v>
      </c>
      <c r="E59" s="3" t="n">
        <f aca="false">SUM(E50:E58)</f>
        <v>0</v>
      </c>
      <c r="I59" s="1" t="s">
        <v>30</v>
      </c>
      <c r="M59" s="8" t="n">
        <f aca="false">(M51*M52*M54)+(M51*M52*M55)</f>
        <v>2613.75</v>
      </c>
      <c r="O59" s="8" t="n">
        <f aca="false">(O51*O52*O54)+((O51*0.5)*O52*O55)</f>
        <v>1765.5</v>
      </c>
    </row>
    <row r="60" customFormat="false" ht="12.75" hidden="false" customHeight="false" outlineLevel="0" collapsed="false">
      <c r="D60" s="4"/>
      <c r="E60" s="5"/>
    </row>
    <row r="61" customFormat="false" ht="12.75" hidden="false" customHeight="false" outlineLevel="0" collapsed="false">
      <c r="D61" s="1"/>
      <c r="E61" s="3"/>
    </row>
    <row r="63" customFormat="false" ht="12.75" hidden="false" customHeight="false" outlineLevel="0" collapsed="false">
      <c r="A63" s="1" t="s">
        <v>34</v>
      </c>
      <c r="B63" s="3" t="n">
        <f aca="false">B59+B46+B34+B22</f>
        <v>5155.38</v>
      </c>
      <c r="C63" s="1"/>
      <c r="D63" s="1"/>
      <c r="E63" s="3" t="n">
        <f aca="false">E59+E46+E34+E22</f>
        <v>0</v>
      </c>
      <c r="F63" s="1"/>
      <c r="G63" s="1"/>
      <c r="H63" s="1"/>
      <c r="I63" s="1"/>
      <c r="J63" s="1"/>
      <c r="K63" s="1"/>
      <c r="L63" s="1"/>
      <c r="M63" s="3" t="n">
        <f aca="false">M59+M46+M34+M22</f>
        <v>33637</v>
      </c>
      <c r="N63" s="1"/>
      <c r="O63" s="3" t="n">
        <f aca="false">O59+O46+O34+O22</f>
        <v>21393.925</v>
      </c>
    </row>
    <row r="66" customFormat="false" ht="12.75" hidden="false" customHeight="false" outlineLevel="0" collapsed="false">
      <c r="A66" s="1" t="s">
        <v>35</v>
      </c>
      <c r="E66" s="3" t="n">
        <f aca="false">SUM(B63:O63)</f>
        <v>60186.305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2001-09-28T14:26:40Z</dcterms:created>
  <dc:creator>jbuchan2</dc:creator>
  <dc:description/>
  <dc:language>en-US</dc:language>
  <cp:lastModifiedBy>SSweeney</cp:lastModifiedBy>
  <cp:lastPrinted>2001-10-16T16:58:27Z</cp:lastPrinted>
  <dcterms:modified xsi:type="dcterms:W3CDTF">2001-10-04T18:02:42Z</dcterms:modified>
  <cp:revision>0</cp:revision>
  <dc:subject/>
  <dc:title/>
</cp:coreProperties>
</file>