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liminary Economics" sheetId="1" state="visible" r:id="rId3"/>
    <sheet name="Coal &amp; NG Prices" sheetId="2" state="visible" r:id="rId4"/>
    <sheet name="O&amp;M" sheetId="3" state="visible" r:id="rId5"/>
    <sheet name="NOX Sip Call States" sheetId="4" state="visible" r:id="rId6"/>
    <sheet name="Development" sheetId="5" state="visible" r:id="rId7"/>
  </sheets>
  <definedNames>
    <definedName function="false" hidden="false" localSheetId="0" name="_xlnm.Print_Area" vbProcedure="false">'Preliminary Economics'!$A$1:$I$52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rwalker2:
</t>
        </r>
        <r>
          <rPr>
            <sz val="8"/>
            <color rgb="FF000000"/>
            <rFont val="Tahoma"/>
            <family val="0"/>
          </rPr>
          <t xml:space="preserve">Get a better market price from desk  -- this is  Fred Mitro's SWAG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12</xdr:colOff>
                <xdr:row>35</xdr:row>
                <xdr:rowOff>7</xdr:rowOff>
              </xdr:from>
              <xdr:to>
                <xdr:col>5</xdr:col>
                <xdr:colOff>49</xdr:colOff>
                <xdr:row>39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<sst xmlns="http://schemas.openxmlformats.org/spreadsheetml/2006/main" count="193" uniqueCount="136">
  <si>
    <t xml:space="preserve">MW</t>
  </si>
  <si>
    <t xml:space="preserve">Heat Rate</t>
  </si>
  <si>
    <t xml:space="preserve">/MMBTU</t>
  </si>
  <si>
    <t xml:space="preserve">/MWH</t>
  </si>
  <si>
    <t xml:space="preserve">Fuel Cost</t>
  </si>
  <si>
    <t xml:space="preserve">Variable O&amp;M</t>
  </si>
  <si>
    <t xml:space="preserve">Dispatch Cost</t>
  </si>
  <si>
    <t xml:space="preserve">Coal $/MWh</t>
  </si>
  <si>
    <t xml:space="preserve">     </t>
  </si>
  <si>
    <t xml:space="preserve">Gas $/MWh @ $3.00/MMBTU</t>
  </si>
  <si>
    <t xml:space="preserve">Gas $/MWh @ $4.00/MMBTU</t>
  </si>
  <si>
    <t xml:space="preserve">Dispatch Spread ($3 Gas)</t>
  </si>
  <si>
    <t xml:space="preserve">Dispatch Spread ($4 Gas)</t>
  </si>
  <si>
    <t xml:space="preserve">(Excluding O&amp;M)</t>
  </si>
  <si>
    <t xml:space="preserve">30 Year NPV of Dispatch Spread @ 18% Discount Rate</t>
  </si>
  <si>
    <t xml:space="preserve">In $MM's</t>
  </si>
  <si>
    <t xml:space="preserve">Gas Price</t>
  </si>
  <si>
    <t xml:space="preserve">$3.00/MMBTU</t>
  </si>
  <si>
    <t xml:space="preserve">$4.00/MMBTU</t>
  </si>
  <si>
    <t xml:space="preserve">Run Hours</t>
  </si>
  <si>
    <t xml:space="preserve">Year</t>
  </si>
  <si>
    <t xml:space="preserve">Yearly Dispatch Spread ($3 Gas)</t>
  </si>
  <si>
    <t xml:space="preserve">Yearly Dispatch Spread ($4 Gas)</t>
  </si>
  <si>
    <t xml:space="preserve">NPV ($3 Gas)</t>
  </si>
  <si>
    <t xml:space="preserve">NPV ($4 Gas)</t>
  </si>
  <si>
    <t xml:space="preserve">Market Price</t>
  </si>
  <si>
    <t xml:space="preserve">Revenue per Year</t>
  </si>
  <si>
    <t xml:space="preserve">Including O&amp;M and major maintenance</t>
  </si>
  <si>
    <t xml:space="preserve">(Including O&amp;M and Major Maintenance)</t>
  </si>
  <si>
    <t xml:space="preserve">10 year avg:</t>
  </si>
  <si>
    <t xml:space="preserve">O&amp;M</t>
  </si>
  <si>
    <t xml:space="preserve">Fixed CFB</t>
  </si>
  <si>
    <t xml:space="preserve">Var. CFB</t>
  </si>
  <si>
    <t xml:space="preserve">PB</t>
  </si>
  <si>
    <t xml:space="preserve">AO</t>
  </si>
  <si>
    <t xml:space="preserve">Chem</t>
  </si>
  <si>
    <t xml:space="preserve">Maint</t>
  </si>
  <si>
    <t xml:space="preserve">SusCap</t>
  </si>
  <si>
    <t xml:space="preserve">Fixed CC</t>
  </si>
  <si>
    <t xml:space="preserve">Var. CC</t>
  </si>
  <si>
    <t xml:space="preserve">Fixed O&amp;M CBF</t>
  </si>
  <si>
    <t xml:space="preserve">Fixed O&amp;M CC Gas</t>
  </si>
  <si>
    <t xml:space="preserve">Yearly O&amp;M Difference</t>
  </si>
  <si>
    <t xml:space="preserve">Subtract from Spread because Coal O&amp;M is bigger</t>
  </si>
  <si>
    <t xml:space="preserve">Maj Maintenance Gas</t>
  </si>
  <si>
    <t xml:space="preserve">Add to spread because Gas Maj. Maint. Is bigger</t>
  </si>
  <si>
    <t xml:space="preserve">No Coal Maj Maint.</t>
  </si>
  <si>
    <t xml:space="preserve">NOX SIP Call States</t>
  </si>
  <si>
    <t xml:space="preserve">Alabama</t>
  </si>
  <si>
    <t xml:space="preserve">North Carolina</t>
  </si>
  <si>
    <t xml:space="preserve">Connecticut</t>
  </si>
  <si>
    <t xml:space="preserve">New Jersey</t>
  </si>
  <si>
    <t xml:space="preserve">District of Columbia</t>
  </si>
  <si>
    <t xml:space="preserve">New York</t>
  </si>
  <si>
    <t xml:space="preserve">Delaware</t>
  </si>
  <si>
    <t xml:space="preserve">Ohio</t>
  </si>
  <si>
    <t xml:space="preserve">Georgia</t>
  </si>
  <si>
    <t xml:space="preserve">Pennsylvania</t>
  </si>
  <si>
    <t xml:space="preserve">Illinois</t>
  </si>
  <si>
    <t xml:space="preserve">Rhode Island</t>
  </si>
  <si>
    <t xml:space="preserve">Indiana</t>
  </si>
  <si>
    <t xml:space="preserve">South Carolina</t>
  </si>
  <si>
    <t xml:space="preserve">Kentucky</t>
  </si>
  <si>
    <t xml:space="preserve">Tennessee</t>
  </si>
  <si>
    <t xml:space="preserve">Massachusetts</t>
  </si>
  <si>
    <t xml:space="preserve">Virginia</t>
  </si>
  <si>
    <t xml:space="preserve">Maryland</t>
  </si>
  <si>
    <t xml:space="preserve">Wisconsin</t>
  </si>
  <si>
    <t xml:space="preserve">Michigan</t>
  </si>
  <si>
    <t xml:space="preserve">West Virginia</t>
  </si>
  <si>
    <t xml:space="preserve">Missouri</t>
  </si>
  <si>
    <t xml:space="preserve">Operator</t>
  </si>
  <si>
    <t xml:space="preserve">Plant</t>
  </si>
  <si>
    <t xml:space="preserve">State</t>
  </si>
  <si>
    <t xml:space="preserve">Online Date</t>
  </si>
  <si>
    <t xml:space="preserve">AES Puerto Rico, L.P.</t>
  </si>
  <si>
    <t xml:space="preserve">AES Total Energy Project (Phillips Petroleum)</t>
  </si>
  <si>
    <t xml:space="preserve">Anker Coal Group, Inc.</t>
  </si>
  <si>
    <t xml:space="preserve">Upshur County</t>
  </si>
  <si>
    <t xml:space="preserve">WV</t>
  </si>
  <si>
    <t xml:space="preserve">Unavailable</t>
  </si>
  <si>
    <t xml:space="preserve">Black Hills Corp.</t>
  </si>
  <si>
    <t xml:space="preserve">Wygen No. 1</t>
  </si>
  <si>
    <t xml:space="preserve">WY</t>
  </si>
  <si>
    <t xml:space="preserve">Composite Power Corp.</t>
  </si>
  <si>
    <t xml:space="preserve">Bearcreek </t>
  </si>
  <si>
    <t xml:space="preserve">MT</t>
  </si>
  <si>
    <t xml:space="preserve">Merchant Power Park</t>
  </si>
  <si>
    <t xml:space="preserve">Florida Power Corp.</t>
  </si>
  <si>
    <t xml:space="preserve">Crystal River</t>
  </si>
  <si>
    <t xml:space="preserve">FL</t>
  </si>
  <si>
    <t xml:space="preserve">Global Energy, Ltd.</t>
  </si>
  <si>
    <t xml:space="preserve">Kentucky Pioneer Energy Project</t>
  </si>
  <si>
    <t xml:space="preserve">KY</t>
  </si>
  <si>
    <t xml:space="preserve">Jacksonville Electric Authority</t>
  </si>
  <si>
    <t xml:space="preserve">Jacksonville</t>
  </si>
  <si>
    <t xml:space="preserve">Kansas City Power &amp; Light Co.</t>
  </si>
  <si>
    <t xml:space="preserve">Hawthorn</t>
  </si>
  <si>
    <t xml:space="preserve">MO</t>
  </si>
  <si>
    <t xml:space="preserve">Kentucky Mountain Power</t>
  </si>
  <si>
    <t xml:space="preserve">Perry (Kmp)</t>
  </si>
  <si>
    <t xml:space="preserve">Kentucky Power Cooperative</t>
  </si>
  <si>
    <t xml:space="preserve">Lakeland Electric</t>
  </si>
  <si>
    <t xml:space="preserve">Lakeland</t>
  </si>
  <si>
    <t xml:space="preserve">Marlow Power &amp; Steam, Inc.</t>
  </si>
  <si>
    <t xml:space="preserve">Seward Cogenearation Facility</t>
  </si>
  <si>
    <t xml:space="preserve">AK</t>
  </si>
  <si>
    <t xml:space="preserve">Motiva Enterprises, L.L.C.</t>
  </si>
  <si>
    <t xml:space="preserve">Delaware City Refinery</t>
  </si>
  <si>
    <t xml:space="preserve">DE</t>
  </si>
  <si>
    <t xml:space="preserve">Northern States Power</t>
  </si>
  <si>
    <t xml:space="preserve">Black Dog</t>
  </si>
  <si>
    <t xml:space="preserve">MN</t>
  </si>
  <si>
    <t xml:space="preserve">Ohio Edison Co.</t>
  </si>
  <si>
    <t xml:space="preserve">Burger </t>
  </si>
  <si>
    <t xml:space="preserve">OH </t>
  </si>
  <si>
    <t xml:space="preserve">PG&amp;E</t>
  </si>
  <si>
    <t xml:space="preserve">Salem </t>
  </si>
  <si>
    <t xml:space="preserve">MA</t>
  </si>
  <si>
    <t xml:space="preserve">Reliant Energy Power Generation, Inc.</t>
  </si>
  <si>
    <t xml:space="preserve">Seward </t>
  </si>
  <si>
    <t xml:space="preserve">PA</t>
  </si>
  <si>
    <t xml:space="preserve">Southern Illinois Power Cooerative</t>
  </si>
  <si>
    <t xml:space="preserve">Marion </t>
  </si>
  <si>
    <t xml:space="preserve">IL</t>
  </si>
  <si>
    <t xml:space="preserve">Tractebel Power, Inc.</t>
  </si>
  <si>
    <t xml:space="preserve">Red Hills Generation Facility</t>
  </si>
  <si>
    <t xml:space="preserve">MS</t>
  </si>
  <si>
    <t xml:space="preserve">Two Elk Power</t>
  </si>
  <si>
    <t xml:space="preserve">Two Elks Plant</t>
  </si>
  <si>
    <t xml:space="preserve">University of Illinois</t>
  </si>
  <si>
    <t xml:space="preserve">Abbot Power Plant - University</t>
  </si>
  <si>
    <t xml:space="preserve">Westmoreland Energy Company</t>
  </si>
  <si>
    <t xml:space="preserve">Crow Tribe Coal Reserve</t>
  </si>
  <si>
    <t xml:space="preserve">Wisconsin Energy Corp</t>
  </si>
  <si>
    <t xml:space="preserve">WI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</si>
</sst>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\$#,##0.00_);[RED]&quot;($&quot;#,##0.00\)"/>
    <numFmt numFmtId="168" formatCode="\$#,##0_);[RED]&quot;($&quot;#,##0\)"/>
    <numFmt numFmtId="169" formatCode="[$-409]m/d/yyyy"/>
    <numFmt numFmtId="170" formatCode="0.000"/>
    <numFmt numFmtId="171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"Gas Prices"</c:f>
              <c:strCache>
                <c:ptCount val="1"/>
                <c:pt idx="0">
                  <c:v>Gas Prices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'Coal &amp; NG Prices'!$A$2:$GJ$2</c:f>
              <c:multiLvlStrCache>
                <c:ptCount val="1"/>
                <c:lvl>
                  <c:pt idx="0">
                    <c:v>12/1/2010</c:v>
                  </c:pt>
                </c:lvl>
                <c:lvl>
                  <c:pt idx="0">
                    <c:v>11/1/2010</c:v>
                  </c:pt>
                </c:lvl>
                <c:lvl>
                  <c:pt idx="0">
                    <c:v>10/1/2010</c:v>
                  </c:pt>
                </c:lvl>
                <c:lvl>
                  <c:pt idx="0">
                    <c:v>9/1/2010</c:v>
                  </c:pt>
                </c:lvl>
                <c:lvl>
                  <c:pt idx="0">
                    <c:v>8/1/2010</c:v>
                  </c:pt>
                </c:lvl>
                <c:lvl>
                  <c:pt idx="0">
                    <c:v>7/1/2010</c:v>
                  </c:pt>
                </c:lvl>
                <c:lvl>
                  <c:pt idx="0">
                    <c:v>6/1/2010</c:v>
                  </c:pt>
                </c:lvl>
                <c:lvl>
                  <c:pt idx="0">
                    <c:v>5/1/2010</c:v>
                  </c:pt>
                </c:lvl>
                <c:lvl>
                  <c:pt idx="0">
                    <c:v>4/1/2010</c:v>
                  </c:pt>
                </c:lvl>
                <c:lvl>
                  <c:pt idx="0">
                    <c:v>3/1/2010</c:v>
                  </c:pt>
                </c:lvl>
                <c:lvl>
                  <c:pt idx="0">
                    <c:v>2/1/2010</c:v>
                  </c:pt>
                </c:lvl>
                <c:lvl>
                  <c:pt idx="0">
                    <c:v>1/1/2010</c:v>
                  </c:pt>
                </c:lvl>
                <c:lvl>
                  <c:pt idx="0">
                    <c:v>12/1/2009</c:v>
                  </c:pt>
                </c:lvl>
                <c:lvl>
                  <c:pt idx="0">
                    <c:v>11/1/2009</c:v>
                  </c:pt>
                </c:lvl>
                <c:lvl>
                  <c:pt idx="0">
                    <c:v>10/1/2009</c:v>
                  </c:pt>
                </c:lvl>
                <c:lvl>
                  <c:pt idx="0">
                    <c:v>9/1/2009</c:v>
                  </c:pt>
                </c:lvl>
                <c:lvl>
                  <c:pt idx="0">
                    <c:v>8/1/2009</c:v>
                  </c:pt>
                </c:lvl>
                <c:lvl>
                  <c:pt idx="0">
                    <c:v>7/1/2009</c:v>
                  </c:pt>
                </c:lvl>
                <c:lvl>
                  <c:pt idx="0">
                    <c:v>6/1/2009</c:v>
                  </c:pt>
                </c:lvl>
                <c:lvl>
                  <c:pt idx="0">
                    <c:v>5/1/2009</c:v>
                  </c:pt>
                </c:lvl>
                <c:lvl>
                  <c:pt idx="0">
                    <c:v>4/1/2009</c:v>
                  </c:pt>
                </c:lvl>
                <c:lvl>
                  <c:pt idx="0">
                    <c:v>3/1/2009</c:v>
                  </c:pt>
                </c:lvl>
                <c:lvl>
                  <c:pt idx="0">
                    <c:v>2/1/2009</c:v>
                  </c:pt>
                </c:lvl>
                <c:lvl>
                  <c:pt idx="0">
                    <c:v>1/1/2009</c:v>
                  </c:pt>
                </c:lvl>
                <c:lvl>
                  <c:pt idx="0">
                    <c:v>12/1/2008</c:v>
                  </c:pt>
                </c:lvl>
                <c:lvl>
                  <c:pt idx="0">
                    <c:v>11/1/2008</c:v>
                  </c:pt>
                </c:lvl>
                <c:lvl>
                  <c:pt idx="0">
                    <c:v>10/1/2008</c:v>
                  </c:pt>
                </c:lvl>
                <c:lvl>
                  <c:pt idx="0">
                    <c:v>9/1/2008</c:v>
                  </c:pt>
                </c:lvl>
                <c:lvl>
                  <c:pt idx="0">
                    <c:v>8/1/2008</c:v>
                  </c:pt>
                </c:lvl>
                <c:lvl>
                  <c:pt idx="0">
                    <c:v>7/1/2008</c:v>
                  </c:pt>
                </c:lvl>
                <c:lvl>
                  <c:pt idx="0">
                    <c:v>6/1/2008</c:v>
                  </c:pt>
                </c:lvl>
                <c:lvl>
                  <c:pt idx="0">
                    <c:v>5/1/2008</c:v>
                  </c:pt>
                </c:lvl>
                <c:lvl>
                  <c:pt idx="0">
                    <c:v>4/1/2008</c:v>
                  </c:pt>
                </c:lvl>
                <c:lvl>
                  <c:pt idx="0">
                    <c:v>3/1/2008</c:v>
                  </c:pt>
                </c:lvl>
                <c:lvl>
                  <c:pt idx="0">
                    <c:v>2/1/2008</c:v>
                  </c:pt>
                </c:lvl>
                <c:lvl>
                  <c:pt idx="0">
                    <c:v>1/1/2008</c:v>
                  </c:pt>
                </c:lvl>
                <c:lvl>
                  <c:pt idx="0">
                    <c:v>12/1/2007</c:v>
                  </c:pt>
                </c:lvl>
                <c:lvl>
                  <c:pt idx="0">
                    <c:v>11/1/2007</c:v>
                  </c:pt>
                </c:lvl>
                <c:lvl>
                  <c:pt idx="0">
                    <c:v>10/1/2007</c:v>
                  </c:pt>
                </c:lvl>
                <c:lvl>
                  <c:pt idx="0">
                    <c:v>9/1/2007</c:v>
                  </c:pt>
                </c:lvl>
                <c:lvl>
                  <c:pt idx="0">
                    <c:v>8/1/2007</c:v>
                  </c:pt>
                </c:lvl>
                <c:lvl>
                  <c:pt idx="0">
                    <c:v>7/1/2007</c:v>
                  </c:pt>
                </c:lvl>
                <c:lvl>
                  <c:pt idx="0">
                    <c:v>6/1/2007</c:v>
                  </c:pt>
                </c:lvl>
                <c:lvl>
                  <c:pt idx="0">
                    <c:v>5/1/2007</c:v>
                  </c:pt>
                </c:lvl>
                <c:lvl>
                  <c:pt idx="0">
                    <c:v>4/1/2007</c:v>
                  </c:pt>
                </c:lvl>
                <c:lvl>
                  <c:pt idx="0">
                    <c:v>3/1/2007</c:v>
                  </c:pt>
                </c:lvl>
                <c:lvl>
                  <c:pt idx="0">
                    <c:v>2/1/2007</c:v>
                  </c:pt>
                </c:lvl>
                <c:lvl>
                  <c:pt idx="0">
                    <c:v>1/1/2007</c:v>
                  </c:pt>
                </c:lvl>
                <c:lvl>
                  <c:pt idx="0">
                    <c:v>12/1/2006</c:v>
                  </c:pt>
                </c:lvl>
                <c:lvl>
                  <c:pt idx="0">
                    <c:v>11/1/2006</c:v>
                  </c:pt>
                </c:lvl>
                <c:lvl>
                  <c:pt idx="0">
                    <c:v>10/1/2006</c:v>
                  </c:pt>
                </c:lvl>
                <c:lvl>
                  <c:pt idx="0">
                    <c:v>9/1/2006</c:v>
                  </c:pt>
                </c:lvl>
                <c:lvl>
                  <c:pt idx="0">
                    <c:v>8/1/2006</c:v>
                  </c:pt>
                </c:lvl>
                <c:lvl>
                  <c:pt idx="0">
                    <c:v>7/1/2006</c:v>
                  </c:pt>
                </c:lvl>
                <c:lvl>
                  <c:pt idx="0">
                    <c:v>6/1/2006</c:v>
                  </c:pt>
                </c:lvl>
                <c:lvl>
                  <c:pt idx="0">
                    <c:v>5/1/2006</c:v>
                  </c:pt>
                </c:lvl>
                <c:lvl>
                  <c:pt idx="0">
                    <c:v>4/1/2006</c:v>
                  </c:pt>
                </c:lvl>
                <c:lvl>
                  <c:pt idx="0">
                    <c:v>3/1/2006</c:v>
                  </c:pt>
                </c:lvl>
                <c:lvl>
                  <c:pt idx="0">
                    <c:v>2/1/2006</c:v>
                  </c:pt>
                </c:lvl>
                <c:lvl>
                  <c:pt idx="0">
                    <c:v>1/1/2006</c:v>
                  </c:pt>
                </c:lvl>
                <c:lvl>
                  <c:pt idx="0">
                    <c:v>12/1/2005</c:v>
                  </c:pt>
                </c:lvl>
                <c:lvl>
                  <c:pt idx="0">
                    <c:v>11/1/2005</c:v>
                  </c:pt>
                </c:lvl>
                <c:lvl>
                  <c:pt idx="0">
                    <c:v>10/1/2005</c:v>
                  </c:pt>
                </c:lvl>
                <c:lvl>
                  <c:pt idx="0">
                    <c:v>9/1/2005</c:v>
                  </c:pt>
                </c:lvl>
                <c:lvl>
                  <c:pt idx="0">
                    <c:v>8/1/2005</c:v>
                  </c:pt>
                </c:lvl>
                <c:lvl>
                  <c:pt idx="0">
                    <c:v>7/1/2005</c:v>
                  </c:pt>
                </c:lvl>
                <c:lvl>
                  <c:pt idx="0">
                    <c:v>6/1/2005</c:v>
                  </c:pt>
                </c:lvl>
                <c:lvl>
                  <c:pt idx="0">
                    <c:v>5/1/2005</c:v>
                  </c:pt>
                </c:lvl>
                <c:lvl>
                  <c:pt idx="0">
                    <c:v>4/1/2005</c:v>
                  </c:pt>
                </c:lvl>
                <c:lvl>
                  <c:pt idx="0">
                    <c:v>3/1/2005</c:v>
                  </c:pt>
                </c:lvl>
                <c:lvl>
                  <c:pt idx="0">
                    <c:v>2/1/2005</c:v>
                  </c:pt>
                </c:lvl>
                <c:lvl>
                  <c:pt idx="0">
                    <c:v>1/1/2005</c:v>
                  </c:pt>
                </c:lvl>
                <c:lvl>
                  <c:pt idx="0">
                    <c:v>12/1/2004</c:v>
                  </c:pt>
                </c:lvl>
                <c:lvl>
                  <c:pt idx="0">
                    <c:v>11/1/2004</c:v>
                  </c:pt>
                </c:lvl>
                <c:lvl>
                  <c:pt idx="0">
                    <c:v>10/1/2004</c:v>
                  </c:pt>
                </c:lvl>
                <c:lvl>
                  <c:pt idx="0">
                    <c:v>9/1/2004</c:v>
                  </c:pt>
                </c:lvl>
                <c:lvl>
                  <c:pt idx="0">
                    <c:v>8/1/2004</c:v>
                  </c:pt>
                </c:lvl>
                <c:lvl>
                  <c:pt idx="0">
                    <c:v>7/1/2004</c:v>
                  </c:pt>
                </c:lvl>
                <c:lvl>
                  <c:pt idx="0">
                    <c:v>6/1/2004</c:v>
                  </c:pt>
                </c:lvl>
                <c:lvl>
                  <c:pt idx="0">
                    <c:v>5/1/2004</c:v>
                  </c:pt>
                </c:lvl>
                <c:lvl>
                  <c:pt idx="0">
                    <c:v>4/1/2004</c:v>
                  </c:pt>
                </c:lvl>
                <c:lvl>
                  <c:pt idx="0">
                    <c:v>3/1/2004</c:v>
                  </c:pt>
                </c:lvl>
                <c:lvl>
                  <c:pt idx="0">
                    <c:v>2/1/2004</c:v>
                  </c:pt>
                </c:lvl>
                <c:lvl>
                  <c:pt idx="0">
                    <c:v>1/1/2004</c:v>
                  </c:pt>
                </c:lvl>
                <c:lvl>
                  <c:pt idx="0">
                    <c:v>12/1/2003</c:v>
                  </c:pt>
                </c:lvl>
                <c:lvl>
                  <c:pt idx="0">
                    <c:v>11/1/2003</c:v>
                  </c:pt>
                </c:lvl>
                <c:lvl>
                  <c:pt idx="0">
                    <c:v>10/1/2003</c:v>
                  </c:pt>
                </c:lvl>
                <c:lvl>
                  <c:pt idx="0">
                    <c:v>9/1/2003</c:v>
                  </c:pt>
                </c:lvl>
                <c:lvl>
                  <c:pt idx="0">
                    <c:v>8/1/2003</c:v>
                  </c:pt>
                </c:lvl>
                <c:lvl>
                  <c:pt idx="0">
                    <c:v>7/1/2003</c:v>
                  </c:pt>
                </c:lvl>
                <c:lvl>
                  <c:pt idx="0">
                    <c:v>6/1/2003</c:v>
                  </c:pt>
                </c:lvl>
                <c:lvl>
                  <c:pt idx="0">
                    <c:v>5/1/2003</c:v>
                  </c:pt>
                </c:lvl>
                <c:lvl>
                  <c:pt idx="0">
                    <c:v>4/1/2003</c:v>
                  </c:pt>
                </c:lvl>
                <c:lvl>
                  <c:pt idx="0">
                    <c:v>3/1/2003</c:v>
                  </c:pt>
                </c:lvl>
                <c:lvl>
                  <c:pt idx="0">
                    <c:v>2/1/2003</c:v>
                  </c:pt>
                </c:lvl>
                <c:lvl>
                  <c:pt idx="0">
                    <c:v>1/1/2003</c:v>
                  </c:pt>
                </c:lvl>
                <c:lvl>
                  <c:pt idx="0">
                    <c:v>12/1/2002</c:v>
                  </c:pt>
                </c:lvl>
                <c:lvl>
                  <c:pt idx="0">
                    <c:v>11/1/2002</c:v>
                  </c:pt>
                </c:lvl>
                <c:lvl>
                  <c:pt idx="0">
                    <c:v>10/1/2002</c:v>
                  </c:pt>
                </c:lvl>
                <c:lvl>
                  <c:pt idx="0">
                    <c:v>9/1/2002</c:v>
                  </c:pt>
                </c:lvl>
                <c:lvl>
                  <c:pt idx="0">
                    <c:v>8/1/2002</c:v>
                  </c:pt>
                </c:lvl>
                <c:lvl>
                  <c:pt idx="0">
                    <c:v>7/1/2002</c:v>
                  </c:pt>
                </c:lvl>
                <c:lvl>
                  <c:pt idx="0">
                    <c:v>6/1/2002</c:v>
                  </c:pt>
                </c:lvl>
                <c:lvl>
                  <c:pt idx="0">
                    <c:v>5/1/2002</c:v>
                  </c:pt>
                </c:lvl>
                <c:lvl>
                  <c:pt idx="0">
                    <c:v>4/1/2002</c:v>
                  </c:pt>
                </c:lvl>
                <c:lvl>
                  <c:pt idx="0">
                    <c:v>3/1/2002</c:v>
                  </c:pt>
                </c:lvl>
                <c:lvl>
                  <c:pt idx="0">
                    <c:v>2/1/2002</c:v>
                  </c:pt>
                </c:lvl>
                <c:lvl>
                  <c:pt idx="0">
                    <c:v>1/1/2002</c:v>
                  </c:pt>
                </c:lvl>
                <c:lvl>
                  <c:pt idx="0">
                    <c:v>12/1/2001</c:v>
                  </c:pt>
                </c:lvl>
                <c:lvl>
                  <c:pt idx="0">
                    <c:v>11/1/2001</c:v>
                  </c:pt>
                </c:lvl>
                <c:lvl>
                  <c:pt idx="0">
                    <c:v>10/1/2001</c:v>
                  </c:pt>
                </c:lvl>
                <c:lvl>
                  <c:pt idx="0">
                    <c:v>9/1/2001</c:v>
                  </c:pt>
                </c:lvl>
                <c:lvl>
                  <c:pt idx="0">
                    <c:v>8/1/2001</c:v>
                  </c:pt>
                </c:lvl>
                <c:lvl>
                  <c:pt idx="0">
                    <c:v>7/1/2001</c:v>
                  </c:pt>
                </c:lvl>
                <c:lvl>
                  <c:pt idx="0">
                    <c:v>6/1/2001</c:v>
                  </c:pt>
                </c:lvl>
                <c:lvl>
                  <c:pt idx="0">
                    <c:v>5/1/2001</c:v>
                  </c:pt>
                </c:lvl>
                <c:lvl>
                  <c:pt idx="0">
                    <c:v>4/1/2001</c:v>
                  </c:pt>
                </c:lvl>
                <c:lvl>
                  <c:pt idx="0">
                    <c:v>3/1/2001</c:v>
                  </c:pt>
                </c:lvl>
                <c:lvl>
                  <c:pt idx="0">
                    <c:v>2/1/2001</c:v>
                  </c:pt>
                </c:lvl>
                <c:lvl>
                  <c:pt idx="0">
                    <c:v>1/1/2001</c:v>
                  </c:pt>
                </c:lvl>
                <c:lvl>
                  <c:pt idx="0">
                    <c:v>12/1/2000</c:v>
                  </c:pt>
                </c:lvl>
                <c:lvl>
                  <c:pt idx="0">
                    <c:v>11/1/2000</c:v>
                  </c:pt>
                </c:lvl>
                <c:lvl>
                  <c:pt idx="0">
                    <c:v>10/1/2000</c:v>
                  </c:pt>
                </c:lvl>
                <c:lvl>
                  <c:pt idx="0">
                    <c:v>9/1/2000</c:v>
                  </c:pt>
                </c:lvl>
                <c:lvl>
                  <c:pt idx="0">
                    <c:v>8/1/2000</c:v>
                  </c:pt>
                </c:lvl>
                <c:lvl>
                  <c:pt idx="0">
                    <c:v>7/1/2000</c:v>
                  </c:pt>
                </c:lvl>
                <c:lvl>
                  <c:pt idx="0">
                    <c:v>6/1/2000</c:v>
                  </c:pt>
                </c:lvl>
                <c:lvl>
                  <c:pt idx="0">
                    <c:v>5/1/2000</c:v>
                  </c:pt>
                </c:lvl>
                <c:lvl>
                  <c:pt idx="0">
                    <c:v>4/1/2000</c:v>
                  </c:pt>
                </c:lvl>
                <c:lvl>
                  <c:pt idx="0">
                    <c:v>3/1/2000</c:v>
                  </c:pt>
                </c:lvl>
                <c:lvl>
                  <c:pt idx="0">
                    <c:v>2/1/2000</c:v>
                  </c:pt>
                </c:lvl>
                <c:lvl>
                  <c:pt idx="0">
                    <c:v>1/1/2000</c:v>
                  </c:pt>
                </c:lvl>
                <c:lvl>
                  <c:pt idx="0">
                    <c:v>12/1/1999</c:v>
                  </c:pt>
                </c:lvl>
                <c:lvl>
                  <c:pt idx="0">
                    <c:v>11/1/1999</c:v>
                  </c:pt>
                </c:lvl>
                <c:lvl>
                  <c:pt idx="0">
                    <c:v>10/1/1999</c:v>
                  </c:pt>
                </c:lvl>
                <c:lvl>
                  <c:pt idx="0">
                    <c:v>9/1/1999</c:v>
                  </c:pt>
                </c:lvl>
                <c:lvl>
                  <c:pt idx="0">
                    <c:v>8/1/1999</c:v>
                  </c:pt>
                </c:lvl>
                <c:lvl>
                  <c:pt idx="0">
                    <c:v>7/1/1999</c:v>
                  </c:pt>
                </c:lvl>
                <c:lvl>
                  <c:pt idx="0">
                    <c:v>6/1/1999</c:v>
                  </c:pt>
                </c:lvl>
                <c:lvl>
                  <c:pt idx="0">
                    <c:v>5/1/1999</c:v>
                  </c:pt>
                </c:lvl>
                <c:lvl>
                  <c:pt idx="0">
                    <c:v>4/1/1999</c:v>
                  </c:pt>
                </c:lvl>
                <c:lvl>
                  <c:pt idx="0">
                    <c:v>3/1/1999</c:v>
                  </c:pt>
                </c:lvl>
                <c:lvl>
                  <c:pt idx="0">
                    <c:v>2/1/1999</c:v>
                  </c:pt>
                </c:lvl>
                <c:lvl>
                  <c:pt idx="0">
                    <c:v>1/1/1999</c:v>
                  </c:pt>
                </c:lvl>
                <c:lvl>
                  <c:pt idx="0">
                    <c:v>12/1/1998</c:v>
                  </c:pt>
                </c:lvl>
                <c:lvl>
                  <c:pt idx="0">
                    <c:v>11/1/1998</c:v>
                  </c:pt>
                </c:lvl>
                <c:lvl>
                  <c:pt idx="0">
                    <c:v>10/1/1998</c:v>
                  </c:pt>
                </c:lvl>
                <c:lvl>
                  <c:pt idx="0">
                    <c:v>9/1/1998</c:v>
                  </c:pt>
                </c:lvl>
                <c:lvl>
                  <c:pt idx="0">
                    <c:v>8/1/1998</c:v>
                  </c:pt>
                </c:lvl>
                <c:lvl>
                  <c:pt idx="0">
                    <c:v>7/1/1998</c:v>
                  </c:pt>
                </c:lvl>
                <c:lvl>
                  <c:pt idx="0">
                    <c:v>6/1/1998</c:v>
                  </c:pt>
                </c:lvl>
                <c:lvl>
                  <c:pt idx="0">
                    <c:v>5/1/1998</c:v>
                  </c:pt>
                </c:lvl>
                <c:lvl>
                  <c:pt idx="0">
                    <c:v>4/1/1998</c:v>
                  </c:pt>
                </c:lvl>
                <c:lvl>
                  <c:pt idx="0">
                    <c:v>3/1/1998</c:v>
                  </c:pt>
                </c:lvl>
                <c:lvl>
                  <c:pt idx="0">
                    <c:v>2/1/1998</c:v>
                  </c:pt>
                </c:lvl>
                <c:lvl>
                  <c:pt idx="0">
                    <c:v>1/1/1998</c:v>
                  </c:pt>
                </c:lvl>
                <c:lvl>
                  <c:pt idx="0">
                    <c:v>12/1/1997</c:v>
                  </c:pt>
                </c:lvl>
                <c:lvl>
                  <c:pt idx="0">
                    <c:v>11/1/1997</c:v>
                  </c:pt>
                </c:lvl>
                <c:lvl>
                  <c:pt idx="0">
                    <c:v>10/1/1997</c:v>
                  </c:pt>
                </c:lvl>
                <c:lvl>
                  <c:pt idx="0">
                    <c:v>9/1/1997</c:v>
                  </c:pt>
                </c:lvl>
                <c:lvl>
                  <c:pt idx="0">
                    <c:v>8/1/1997</c:v>
                  </c:pt>
                </c:lvl>
                <c:lvl>
                  <c:pt idx="0">
                    <c:v>7/1/1997</c:v>
                  </c:pt>
                </c:lvl>
                <c:lvl>
                  <c:pt idx="0">
                    <c:v>6/1/1997</c:v>
                  </c:pt>
                </c:lvl>
                <c:lvl>
                  <c:pt idx="0">
                    <c:v>5/1/1997</c:v>
                  </c:pt>
                </c:lvl>
                <c:lvl>
                  <c:pt idx="0">
                    <c:v>4/1/1997</c:v>
                  </c:pt>
                </c:lvl>
                <c:lvl>
                  <c:pt idx="0">
                    <c:v>3/1/1997</c:v>
                  </c:pt>
                </c:lvl>
                <c:lvl>
                  <c:pt idx="0">
                    <c:v>2/1/1997</c:v>
                  </c:pt>
                </c:lvl>
                <c:lvl>
                  <c:pt idx="0">
                    <c:v>1/1/1997</c:v>
                  </c:pt>
                </c:lvl>
                <c:lvl>
                  <c:pt idx="0">
                    <c:v>12/1/1996</c:v>
                  </c:pt>
                </c:lvl>
                <c:lvl>
                  <c:pt idx="0">
                    <c:v>11/1/1996</c:v>
                  </c:pt>
                </c:lvl>
                <c:lvl>
                  <c:pt idx="0">
                    <c:v>10/1/1996</c:v>
                  </c:pt>
                </c:lvl>
                <c:lvl>
                  <c:pt idx="0">
                    <c:v>9/1/1996</c:v>
                  </c:pt>
                </c:lvl>
                <c:lvl>
                  <c:pt idx="0">
                    <c:v>8/1/1996</c:v>
                  </c:pt>
                </c:lvl>
                <c:lvl>
                  <c:pt idx="0">
                    <c:v>7/1/1996</c:v>
                  </c:pt>
                </c:lvl>
                <c:lvl>
                  <c:pt idx="0">
                    <c:v>6/1/1996</c:v>
                  </c:pt>
                </c:lvl>
                <c:lvl>
                  <c:pt idx="0">
                    <c:v>5/1/1996</c:v>
                  </c:pt>
                </c:lvl>
                <c:lvl>
                  <c:pt idx="0">
                    <c:v>4/1/1996</c:v>
                  </c:pt>
                </c:lvl>
                <c:lvl>
                  <c:pt idx="0">
                    <c:v>3/1/1996</c:v>
                  </c:pt>
                </c:lvl>
                <c:lvl>
                  <c:pt idx="0">
                    <c:v>2/1/1996</c:v>
                  </c:pt>
                </c:lvl>
                <c:lvl>
                  <c:pt idx="0">
                    <c:v>1/1/1996</c:v>
                  </c:pt>
                </c:lvl>
                <c:lvl>
                  <c:pt idx="0">
                    <c:v>12/1/1995</c:v>
                  </c:pt>
                </c:lvl>
                <c:lvl>
                  <c:pt idx="0">
                    <c:v>11/1/1995</c:v>
                  </c:pt>
                </c:lvl>
                <c:lvl>
                  <c:pt idx="0">
                    <c:v>10/1/1995</c:v>
                  </c:pt>
                </c:lvl>
                <c:lvl>
                  <c:pt idx="0">
                    <c:v>9/1/1995</c:v>
                  </c:pt>
                </c:lvl>
                <c:lvl>
                  <c:pt idx="0">
                    <c:v>8/1/1995</c:v>
                  </c:pt>
                </c:lvl>
                <c:lvl>
                  <c:pt idx="0">
                    <c:v>7/1/1995</c:v>
                  </c:pt>
                </c:lvl>
                <c:lvl>
                  <c:pt idx="0">
                    <c:v>6/1/1995</c:v>
                  </c:pt>
                </c:lvl>
                <c:lvl>
                  <c:pt idx="0">
                    <c:v>5/1/1995</c:v>
                  </c:pt>
                </c:lvl>
                <c:lvl>
                  <c:pt idx="0">
                    <c:v>4/1/1995</c:v>
                  </c:pt>
                </c:lvl>
                <c:lvl>
                  <c:pt idx="0">
                    <c:v>3/1/1995</c:v>
                  </c:pt>
                </c:lvl>
                <c:lvl>
                  <c:pt idx="0">
                    <c:v>2/1/1995</c:v>
                  </c:pt>
                </c:lvl>
                <c:lvl>
                  <c:pt idx="0">
                    <c:v>1/1/1995</c:v>
                  </c:pt>
                </c:lvl>
              </c:multiLvlStrCache>
            </c:multiLvlStrRef>
          </c:cat>
          <c:val>
            <c:numRef>
              <c:f>'Coal &amp; NG Prices'!$A$3:$GJ$3</c:f>
              <c:numCache>
                <c:formatCode>0.000</c:formatCode>
                <c:ptCount val="192"/>
                <c:pt idx="0">
                  <c:v>1.639</c:v>
                </c:pt>
                <c:pt idx="1">
                  <c:v>1.416</c:v>
                </c:pt>
                <c:pt idx="2">
                  <c:v>1.428</c:v>
                </c:pt>
                <c:pt idx="3">
                  <c:v>1.566</c:v>
                </c:pt>
                <c:pt idx="4">
                  <c:v>1.672</c:v>
                </c:pt>
                <c:pt idx="5">
                  <c:v>1.757</c:v>
                </c:pt>
                <c:pt idx="6">
                  <c:v>1.532</c:v>
                </c:pt>
                <c:pt idx="7">
                  <c:v>1.385</c:v>
                </c:pt>
                <c:pt idx="8">
                  <c:v>1.575</c:v>
                </c:pt>
                <c:pt idx="9">
                  <c:v>1.644</c:v>
                </c:pt>
                <c:pt idx="10">
                  <c:v>1.772</c:v>
                </c:pt>
                <c:pt idx="11">
                  <c:v>2.241</c:v>
                </c:pt>
                <c:pt idx="12">
                  <c:v>3.448</c:v>
                </c:pt>
                <c:pt idx="13">
                  <c:v>2.34</c:v>
                </c:pt>
                <c:pt idx="14">
                  <c:v>2.746</c:v>
                </c:pt>
                <c:pt idx="15">
                  <c:v>2.779</c:v>
                </c:pt>
                <c:pt idx="16">
                  <c:v>2.214</c:v>
                </c:pt>
                <c:pt idx="17">
                  <c:v>2.361</c:v>
                </c:pt>
                <c:pt idx="18">
                  <c:v>2.646</c:v>
                </c:pt>
                <c:pt idx="19">
                  <c:v>2.322</c:v>
                </c:pt>
                <c:pt idx="20">
                  <c:v>1.853</c:v>
                </c:pt>
                <c:pt idx="21">
                  <c:v>1.828</c:v>
                </c:pt>
                <c:pt idx="22">
                  <c:v>2.652</c:v>
                </c:pt>
                <c:pt idx="23">
                  <c:v>3.901</c:v>
                </c:pt>
                <c:pt idx="24">
                  <c:v>3.998</c:v>
                </c:pt>
                <c:pt idx="25">
                  <c:v>2.986</c:v>
                </c:pt>
                <c:pt idx="26">
                  <c:v>1.78</c:v>
                </c:pt>
                <c:pt idx="27">
                  <c:v>1.805</c:v>
                </c:pt>
                <c:pt idx="28">
                  <c:v>2.122</c:v>
                </c:pt>
                <c:pt idx="29">
                  <c:v>2.346</c:v>
                </c:pt>
                <c:pt idx="30">
                  <c:v>2.145</c:v>
                </c:pt>
                <c:pt idx="31">
                  <c:v>2.161</c:v>
                </c:pt>
                <c:pt idx="32">
                  <c:v>2.515</c:v>
                </c:pt>
                <c:pt idx="33">
                  <c:v>3.346</c:v>
                </c:pt>
                <c:pt idx="34">
                  <c:v>3.266</c:v>
                </c:pt>
                <c:pt idx="35">
                  <c:v>2.577</c:v>
                </c:pt>
                <c:pt idx="36">
                  <c:v>2.309</c:v>
                </c:pt>
                <c:pt idx="37">
                  <c:v>2.001</c:v>
                </c:pt>
                <c:pt idx="38">
                  <c:v>2.286</c:v>
                </c:pt>
                <c:pt idx="39">
                  <c:v>2.3</c:v>
                </c:pt>
                <c:pt idx="40">
                  <c:v>2.262</c:v>
                </c:pt>
                <c:pt idx="41">
                  <c:v>2.017</c:v>
                </c:pt>
                <c:pt idx="42">
                  <c:v>2.358</c:v>
                </c:pt>
                <c:pt idx="43">
                  <c:v>1.942</c:v>
                </c:pt>
                <c:pt idx="44">
                  <c:v>1.672</c:v>
                </c:pt>
                <c:pt idx="45">
                  <c:v>2.031</c:v>
                </c:pt>
                <c:pt idx="46">
                  <c:v>1.972</c:v>
                </c:pt>
                <c:pt idx="47">
                  <c:v>2.149</c:v>
                </c:pt>
                <c:pt idx="48">
                  <c:v>1.765</c:v>
                </c:pt>
                <c:pt idx="49">
                  <c:v>1.81</c:v>
                </c:pt>
                <c:pt idx="50">
                  <c:v>1.666</c:v>
                </c:pt>
                <c:pt idx="51">
                  <c:v>1.852</c:v>
                </c:pt>
                <c:pt idx="52">
                  <c:v>2.348</c:v>
                </c:pt>
                <c:pt idx="53">
                  <c:v>2.226</c:v>
                </c:pt>
                <c:pt idx="54">
                  <c:v>2.262</c:v>
                </c:pt>
                <c:pt idx="55">
                  <c:v>2.601</c:v>
                </c:pt>
                <c:pt idx="56">
                  <c:v>2.912</c:v>
                </c:pt>
                <c:pt idx="57">
                  <c:v>2.56</c:v>
                </c:pt>
                <c:pt idx="58">
                  <c:v>3.092</c:v>
                </c:pt>
                <c:pt idx="59">
                  <c:v>2.12</c:v>
                </c:pt>
                <c:pt idx="60">
                  <c:v>2.344</c:v>
                </c:pt>
                <c:pt idx="61">
                  <c:v>2.61</c:v>
                </c:pt>
                <c:pt idx="62">
                  <c:v>2.603</c:v>
                </c:pt>
                <c:pt idx="63">
                  <c:v>2.9</c:v>
                </c:pt>
                <c:pt idx="64">
                  <c:v>3.089</c:v>
                </c:pt>
                <c:pt idx="65">
                  <c:v>4.406</c:v>
                </c:pt>
                <c:pt idx="66">
                  <c:v>4.369</c:v>
                </c:pt>
                <c:pt idx="67">
                  <c:v>3.82</c:v>
                </c:pt>
                <c:pt idx="68">
                  <c:v>4.618</c:v>
                </c:pt>
                <c:pt idx="69">
                  <c:v>5.312</c:v>
                </c:pt>
                <c:pt idx="70">
                  <c:v>5.29</c:v>
                </c:pt>
                <c:pt idx="71">
                  <c:v>5.383</c:v>
                </c:pt>
                <c:pt idx="72">
                  <c:v>5.348</c:v>
                </c:pt>
                <c:pt idx="73">
                  <c:v>5.118</c:v>
                </c:pt>
                <c:pt idx="74">
                  <c:v>4.864</c:v>
                </c:pt>
                <c:pt idx="75">
                  <c:v>4.61</c:v>
                </c:pt>
                <c:pt idx="76">
                  <c:v>4.525</c:v>
                </c:pt>
                <c:pt idx="77">
                  <c:v>4.51</c:v>
                </c:pt>
                <c:pt idx="78">
                  <c:v>4.495</c:v>
                </c:pt>
                <c:pt idx="79">
                  <c:v>4.495</c:v>
                </c:pt>
                <c:pt idx="80">
                  <c:v>4.485</c:v>
                </c:pt>
                <c:pt idx="81">
                  <c:v>4.49</c:v>
                </c:pt>
                <c:pt idx="82">
                  <c:v>4.612</c:v>
                </c:pt>
                <c:pt idx="83">
                  <c:v>4.722</c:v>
                </c:pt>
                <c:pt idx="84">
                  <c:v>4.702</c:v>
                </c:pt>
                <c:pt idx="85">
                  <c:v>4.491</c:v>
                </c:pt>
                <c:pt idx="86">
                  <c:v>4.29</c:v>
                </c:pt>
                <c:pt idx="87">
                  <c:v>4.087</c:v>
                </c:pt>
                <c:pt idx="88">
                  <c:v>4.014</c:v>
                </c:pt>
                <c:pt idx="89">
                  <c:v>4.006</c:v>
                </c:pt>
                <c:pt idx="90">
                  <c:v>4.014</c:v>
                </c:pt>
                <c:pt idx="91">
                  <c:v>4.024</c:v>
                </c:pt>
                <c:pt idx="92">
                  <c:v>4.031</c:v>
                </c:pt>
                <c:pt idx="93">
                  <c:v>4.037</c:v>
                </c:pt>
                <c:pt idx="94">
                  <c:v>4.158</c:v>
                </c:pt>
                <c:pt idx="95">
                  <c:v>4.257</c:v>
                </c:pt>
                <c:pt idx="96">
                  <c:v>4.262</c:v>
                </c:pt>
                <c:pt idx="97">
                  <c:v>4.092</c:v>
                </c:pt>
                <c:pt idx="98">
                  <c:v>3.907</c:v>
                </c:pt>
                <c:pt idx="99">
                  <c:v>3.707</c:v>
                </c:pt>
                <c:pt idx="100">
                  <c:v>3.649</c:v>
                </c:pt>
                <c:pt idx="101">
                  <c:v>3.659</c:v>
                </c:pt>
                <c:pt idx="102">
                  <c:v>3.667</c:v>
                </c:pt>
                <c:pt idx="103">
                  <c:v>3.669</c:v>
                </c:pt>
                <c:pt idx="104">
                  <c:v>3.659</c:v>
                </c:pt>
                <c:pt idx="105">
                  <c:v>3.654</c:v>
                </c:pt>
                <c:pt idx="106">
                  <c:v>3.778</c:v>
                </c:pt>
                <c:pt idx="107">
                  <c:v>3.907</c:v>
                </c:pt>
                <c:pt idx="108">
                  <c:v>3.952</c:v>
                </c:pt>
                <c:pt idx="109">
                  <c:v>3.792</c:v>
                </c:pt>
                <c:pt idx="110">
                  <c:v>3.637</c:v>
                </c:pt>
                <c:pt idx="111">
                  <c:v>3.477</c:v>
                </c:pt>
                <c:pt idx="112">
                  <c:v>3.459</c:v>
                </c:pt>
                <c:pt idx="113">
                  <c:v>3.489</c:v>
                </c:pt>
                <c:pt idx="114">
                  <c:v>3.517</c:v>
                </c:pt>
                <c:pt idx="115">
                  <c:v>3.539</c:v>
                </c:pt>
                <c:pt idx="116">
                  <c:v>3.549</c:v>
                </c:pt>
                <c:pt idx="117">
                  <c:v>3.564</c:v>
                </c:pt>
                <c:pt idx="118">
                  <c:v>3.688</c:v>
                </c:pt>
                <c:pt idx="119">
                  <c:v>3.827</c:v>
                </c:pt>
                <c:pt idx="120">
                  <c:v>3.879</c:v>
                </c:pt>
                <c:pt idx="121">
                  <c:v>3.723</c:v>
                </c:pt>
                <c:pt idx="122">
                  <c:v>3.571</c:v>
                </c:pt>
                <c:pt idx="123">
                  <c:v>3.414</c:v>
                </c:pt>
                <c:pt idx="124">
                  <c:v>3.397</c:v>
                </c:pt>
                <c:pt idx="125">
                  <c:v>3.428</c:v>
                </c:pt>
                <c:pt idx="126">
                  <c:v>3.456</c:v>
                </c:pt>
                <c:pt idx="127">
                  <c:v>3.478</c:v>
                </c:pt>
                <c:pt idx="128">
                  <c:v>3.487</c:v>
                </c:pt>
                <c:pt idx="129">
                  <c:v>3.501</c:v>
                </c:pt>
                <c:pt idx="130">
                  <c:v>3.62</c:v>
                </c:pt>
                <c:pt idx="131">
                  <c:v>3.756</c:v>
                </c:pt>
                <c:pt idx="132">
                  <c:v>3.856</c:v>
                </c:pt>
                <c:pt idx="133">
                  <c:v>3.704</c:v>
                </c:pt>
                <c:pt idx="134">
                  <c:v>3.555</c:v>
                </c:pt>
                <c:pt idx="135">
                  <c:v>3.401</c:v>
                </c:pt>
                <c:pt idx="136">
                  <c:v>3.385</c:v>
                </c:pt>
                <c:pt idx="137">
                  <c:v>3.417</c:v>
                </c:pt>
                <c:pt idx="138">
                  <c:v>3.445</c:v>
                </c:pt>
                <c:pt idx="139">
                  <c:v>3.467</c:v>
                </c:pt>
                <c:pt idx="140">
                  <c:v>3.475</c:v>
                </c:pt>
                <c:pt idx="141">
                  <c:v>3.488</c:v>
                </c:pt>
                <c:pt idx="142">
                  <c:v>3.602</c:v>
                </c:pt>
                <c:pt idx="143">
                  <c:v>3.735</c:v>
                </c:pt>
                <c:pt idx="144">
                  <c:v>3.858</c:v>
                </c:pt>
                <c:pt idx="145">
                  <c:v>3.71</c:v>
                </c:pt>
                <c:pt idx="146">
                  <c:v>3.564</c:v>
                </c:pt>
                <c:pt idx="147">
                  <c:v>3.413</c:v>
                </c:pt>
                <c:pt idx="148">
                  <c:v>3.398</c:v>
                </c:pt>
                <c:pt idx="149">
                  <c:v>3.431</c:v>
                </c:pt>
                <c:pt idx="150">
                  <c:v>3.459</c:v>
                </c:pt>
                <c:pt idx="151">
                  <c:v>3.481</c:v>
                </c:pt>
                <c:pt idx="152">
                  <c:v>3.488</c:v>
                </c:pt>
                <c:pt idx="153">
                  <c:v>3.5</c:v>
                </c:pt>
                <c:pt idx="154">
                  <c:v>3.609</c:v>
                </c:pt>
                <c:pt idx="155">
                  <c:v>3.739</c:v>
                </c:pt>
                <c:pt idx="156">
                  <c:v>3.875</c:v>
                </c:pt>
                <c:pt idx="157">
                  <c:v>3.731</c:v>
                </c:pt>
                <c:pt idx="158">
                  <c:v>3.588</c:v>
                </c:pt>
                <c:pt idx="159">
                  <c:v>3.44</c:v>
                </c:pt>
                <c:pt idx="160">
                  <c:v>3.426</c:v>
                </c:pt>
                <c:pt idx="161">
                  <c:v>3.46</c:v>
                </c:pt>
                <c:pt idx="162">
                  <c:v>3.488</c:v>
                </c:pt>
                <c:pt idx="163">
                  <c:v>3.51</c:v>
                </c:pt>
                <c:pt idx="164">
                  <c:v>3.516</c:v>
                </c:pt>
                <c:pt idx="165">
                  <c:v>3.527</c:v>
                </c:pt>
                <c:pt idx="166">
                  <c:v>3.631</c:v>
                </c:pt>
                <c:pt idx="167">
                  <c:v>3.758</c:v>
                </c:pt>
                <c:pt idx="168">
                  <c:v>3.907</c:v>
                </c:pt>
                <c:pt idx="169">
                  <c:v>3.767</c:v>
                </c:pt>
                <c:pt idx="170">
                  <c:v>3.627</c:v>
                </c:pt>
                <c:pt idx="171">
                  <c:v>3.482</c:v>
                </c:pt>
                <c:pt idx="172">
                  <c:v>3.469</c:v>
                </c:pt>
                <c:pt idx="173">
                  <c:v>3.504</c:v>
                </c:pt>
                <c:pt idx="174">
                  <c:v>3.532</c:v>
                </c:pt>
                <c:pt idx="175">
                  <c:v>3.554</c:v>
                </c:pt>
                <c:pt idx="176">
                  <c:v>3.559</c:v>
                </c:pt>
                <c:pt idx="177">
                  <c:v>3.569</c:v>
                </c:pt>
                <c:pt idx="178">
                  <c:v>3.668</c:v>
                </c:pt>
                <c:pt idx="179">
                  <c:v>3.792</c:v>
                </c:pt>
                <c:pt idx="180">
                  <c:v>3.949</c:v>
                </c:pt>
                <c:pt idx="181">
                  <c:v>3.813</c:v>
                </c:pt>
                <c:pt idx="182">
                  <c:v>3.676</c:v>
                </c:pt>
                <c:pt idx="183">
                  <c:v>3.534</c:v>
                </c:pt>
                <c:pt idx="184">
                  <c:v>3.522</c:v>
                </c:pt>
                <c:pt idx="185">
                  <c:v>3.558</c:v>
                </c:pt>
                <c:pt idx="186">
                  <c:v>3.586</c:v>
                </c:pt>
                <c:pt idx="187">
                  <c:v>3.608</c:v>
                </c:pt>
                <c:pt idx="188">
                  <c:v>3.612</c:v>
                </c:pt>
                <c:pt idx="189">
                  <c:v>3.621</c:v>
                </c:pt>
                <c:pt idx="190">
                  <c:v>3.715</c:v>
                </c:pt>
                <c:pt idx="191">
                  <c:v>3.836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"Coal Prices"</c:f>
              <c:strCache>
                <c:ptCount val="1"/>
                <c:pt idx="0">
                  <c:v>Coal Prices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'Coal &amp; NG Prices'!$A$2:$GJ$2</c:f>
              <c:multiLvlStrCache>
                <c:ptCount val="1"/>
                <c:lvl>
                  <c:pt idx="0">
                    <c:v>12/1/2010</c:v>
                  </c:pt>
                </c:lvl>
                <c:lvl>
                  <c:pt idx="0">
                    <c:v>11/1/2010</c:v>
                  </c:pt>
                </c:lvl>
                <c:lvl>
                  <c:pt idx="0">
                    <c:v>10/1/2010</c:v>
                  </c:pt>
                </c:lvl>
                <c:lvl>
                  <c:pt idx="0">
                    <c:v>9/1/2010</c:v>
                  </c:pt>
                </c:lvl>
                <c:lvl>
                  <c:pt idx="0">
                    <c:v>8/1/2010</c:v>
                  </c:pt>
                </c:lvl>
                <c:lvl>
                  <c:pt idx="0">
                    <c:v>7/1/2010</c:v>
                  </c:pt>
                </c:lvl>
                <c:lvl>
                  <c:pt idx="0">
                    <c:v>6/1/2010</c:v>
                  </c:pt>
                </c:lvl>
                <c:lvl>
                  <c:pt idx="0">
                    <c:v>5/1/2010</c:v>
                  </c:pt>
                </c:lvl>
                <c:lvl>
                  <c:pt idx="0">
                    <c:v>4/1/2010</c:v>
                  </c:pt>
                </c:lvl>
                <c:lvl>
                  <c:pt idx="0">
                    <c:v>3/1/2010</c:v>
                  </c:pt>
                </c:lvl>
                <c:lvl>
                  <c:pt idx="0">
                    <c:v>2/1/2010</c:v>
                  </c:pt>
                </c:lvl>
                <c:lvl>
                  <c:pt idx="0">
                    <c:v>1/1/2010</c:v>
                  </c:pt>
                </c:lvl>
                <c:lvl>
                  <c:pt idx="0">
                    <c:v>12/1/2009</c:v>
                  </c:pt>
                </c:lvl>
                <c:lvl>
                  <c:pt idx="0">
                    <c:v>11/1/2009</c:v>
                  </c:pt>
                </c:lvl>
                <c:lvl>
                  <c:pt idx="0">
                    <c:v>10/1/2009</c:v>
                  </c:pt>
                </c:lvl>
                <c:lvl>
                  <c:pt idx="0">
                    <c:v>9/1/2009</c:v>
                  </c:pt>
                </c:lvl>
                <c:lvl>
                  <c:pt idx="0">
                    <c:v>8/1/2009</c:v>
                  </c:pt>
                </c:lvl>
                <c:lvl>
                  <c:pt idx="0">
                    <c:v>7/1/2009</c:v>
                  </c:pt>
                </c:lvl>
                <c:lvl>
                  <c:pt idx="0">
                    <c:v>6/1/2009</c:v>
                  </c:pt>
                </c:lvl>
                <c:lvl>
                  <c:pt idx="0">
                    <c:v>5/1/2009</c:v>
                  </c:pt>
                </c:lvl>
                <c:lvl>
                  <c:pt idx="0">
                    <c:v>4/1/2009</c:v>
                  </c:pt>
                </c:lvl>
                <c:lvl>
                  <c:pt idx="0">
                    <c:v>3/1/2009</c:v>
                  </c:pt>
                </c:lvl>
                <c:lvl>
                  <c:pt idx="0">
                    <c:v>2/1/2009</c:v>
                  </c:pt>
                </c:lvl>
                <c:lvl>
                  <c:pt idx="0">
                    <c:v>1/1/2009</c:v>
                  </c:pt>
                </c:lvl>
                <c:lvl>
                  <c:pt idx="0">
                    <c:v>12/1/2008</c:v>
                  </c:pt>
                </c:lvl>
                <c:lvl>
                  <c:pt idx="0">
                    <c:v>11/1/2008</c:v>
                  </c:pt>
                </c:lvl>
                <c:lvl>
                  <c:pt idx="0">
                    <c:v>10/1/2008</c:v>
                  </c:pt>
                </c:lvl>
                <c:lvl>
                  <c:pt idx="0">
                    <c:v>9/1/2008</c:v>
                  </c:pt>
                </c:lvl>
                <c:lvl>
                  <c:pt idx="0">
                    <c:v>8/1/2008</c:v>
                  </c:pt>
                </c:lvl>
                <c:lvl>
                  <c:pt idx="0">
                    <c:v>7/1/2008</c:v>
                  </c:pt>
                </c:lvl>
                <c:lvl>
                  <c:pt idx="0">
                    <c:v>6/1/2008</c:v>
                  </c:pt>
                </c:lvl>
                <c:lvl>
                  <c:pt idx="0">
                    <c:v>5/1/2008</c:v>
                  </c:pt>
                </c:lvl>
                <c:lvl>
                  <c:pt idx="0">
                    <c:v>4/1/2008</c:v>
                  </c:pt>
                </c:lvl>
                <c:lvl>
                  <c:pt idx="0">
                    <c:v>3/1/2008</c:v>
                  </c:pt>
                </c:lvl>
                <c:lvl>
                  <c:pt idx="0">
                    <c:v>2/1/2008</c:v>
                  </c:pt>
                </c:lvl>
                <c:lvl>
                  <c:pt idx="0">
                    <c:v>1/1/2008</c:v>
                  </c:pt>
                </c:lvl>
                <c:lvl>
                  <c:pt idx="0">
                    <c:v>12/1/2007</c:v>
                  </c:pt>
                </c:lvl>
                <c:lvl>
                  <c:pt idx="0">
                    <c:v>11/1/2007</c:v>
                  </c:pt>
                </c:lvl>
                <c:lvl>
                  <c:pt idx="0">
                    <c:v>10/1/2007</c:v>
                  </c:pt>
                </c:lvl>
                <c:lvl>
                  <c:pt idx="0">
                    <c:v>9/1/2007</c:v>
                  </c:pt>
                </c:lvl>
                <c:lvl>
                  <c:pt idx="0">
                    <c:v>8/1/2007</c:v>
                  </c:pt>
                </c:lvl>
                <c:lvl>
                  <c:pt idx="0">
                    <c:v>7/1/2007</c:v>
                  </c:pt>
                </c:lvl>
                <c:lvl>
                  <c:pt idx="0">
                    <c:v>6/1/2007</c:v>
                  </c:pt>
                </c:lvl>
                <c:lvl>
                  <c:pt idx="0">
                    <c:v>5/1/2007</c:v>
                  </c:pt>
                </c:lvl>
                <c:lvl>
                  <c:pt idx="0">
                    <c:v>4/1/2007</c:v>
                  </c:pt>
                </c:lvl>
                <c:lvl>
                  <c:pt idx="0">
                    <c:v>3/1/2007</c:v>
                  </c:pt>
                </c:lvl>
                <c:lvl>
                  <c:pt idx="0">
                    <c:v>2/1/2007</c:v>
                  </c:pt>
                </c:lvl>
                <c:lvl>
                  <c:pt idx="0">
                    <c:v>1/1/2007</c:v>
                  </c:pt>
                </c:lvl>
                <c:lvl>
                  <c:pt idx="0">
                    <c:v>12/1/2006</c:v>
                  </c:pt>
                </c:lvl>
                <c:lvl>
                  <c:pt idx="0">
                    <c:v>11/1/2006</c:v>
                  </c:pt>
                </c:lvl>
                <c:lvl>
                  <c:pt idx="0">
                    <c:v>10/1/2006</c:v>
                  </c:pt>
                </c:lvl>
                <c:lvl>
                  <c:pt idx="0">
                    <c:v>9/1/2006</c:v>
                  </c:pt>
                </c:lvl>
                <c:lvl>
                  <c:pt idx="0">
                    <c:v>8/1/2006</c:v>
                  </c:pt>
                </c:lvl>
                <c:lvl>
                  <c:pt idx="0">
                    <c:v>7/1/2006</c:v>
                  </c:pt>
                </c:lvl>
                <c:lvl>
                  <c:pt idx="0">
                    <c:v>6/1/2006</c:v>
                  </c:pt>
                </c:lvl>
                <c:lvl>
                  <c:pt idx="0">
                    <c:v>5/1/2006</c:v>
                  </c:pt>
                </c:lvl>
                <c:lvl>
                  <c:pt idx="0">
                    <c:v>4/1/2006</c:v>
                  </c:pt>
                </c:lvl>
                <c:lvl>
                  <c:pt idx="0">
                    <c:v>3/1/2006</c:v>
                  </c:pt>
                </c:lvl>
                <c:lvl>
                  <c:pt idx="0">
                    <c:v>2/1/2006</c:v>
                  </c:pt>
                </c:lvl>
                <c:lvl>
                  <c:pt idx="0">
                    <c:v>1/1/2006</c:v>
                  </c:pt>
                </c:lvl>
                <c:lvl>
                  <c:pt idx="0">
                    <c:v>12/1/2005</c:v>
                  </c:pt>
                </c:lvl>
                <c:lvl>
                  <c:pt idx="0">
                    <c:v>11/1/2005</c:v>
                  </c:pt>
                </c:lvl>
                <c:lvl>
                  <c:pt idx="0">
                    <c:v>10/1/2005</c:v>
                  </c:pt>
                </c:lvl>
                <c:lvl>
                  <c:pt idx="0">
                    <c:v>9/1/2005</c:v>
                  </c:pt>
                </c:lvl>
                <c:lvl>
                  <c:pt idx="0">
                    <c:v>8/1/2005</c:v>
                  </c:pt>
                </c:lvl>
                <c:lvl>
                  <c:pt idx="0">
                    <c:v>7/1/2005</c:v>
                  </c:pt>
                </c:lvl>
                <c:lvl>
                  <c:pt idx="0">
                    <c:v>6/1/2005</c:v>
                  </c:pt>
                </c:lvl>
                <c:lvl>
                  <c:pt idx="0">
                    <c:v>5/1/2005</c:v>
                  </c:pt>
                </c:lvl>
                <c:lvl>
                  <c:pt idx="0">
                    <c:v>4/1/2005</c:v>
                  </c:pt>
                </c:lvl>
                <c:lvl>
                  <c:pt idx="0">
                    <c:v>3/1/2005</c:v>
                  </c:pt>
                </c:lvl>
                <c:lvl>
                  <c:pt idx="0">
                    <c:v>2/1/2005</c:v>
                  </c:pt>
                </c:lvl>
                <c:lvl>
                  <c:pt idx="0">
                    <c:v>1/1/2005</c:v>
                  </c:pt>
                </c:lvl>
                <c:lvl>
                  <c:pt idx="0">
                    <c:v>12/1/2004</c:v>
                  </c:pt>
                </c:lvl>
                <c:lvl>
                  <c:pt idx="0">
                    <c:v>11/1/2004</c:v>
                  </c:pt>
                </c:lvl>
                <c:lvl>
                  <c:pt idx="0">
                    <c:v>10/1/2004</c:v>
                  </c:pt>
                </c:lvl>
                <c:lvl>
                  <c:pt idx="0">
                    <c:v>9/1/2004</c:v>
                  </c:pt>
                </c:lvl>
                <c:lvl>
                  <c:pt idx="0">
                    <c:v>8/1/2004</c:v>
                  </c:pt>
                </c:lvl>
                <c:lvl>
                  <c:pt idx="0">
                    <c:v>7/1/2004</c:v>
                  </c:pt>
                </c:lvl>
                <c:lvl>
                  <c:pt idx="0">
                    <c:v>6/1/2004</c:v>
                  </c:pt>
                </c:lvl>
                <c:lvl>
                  <c:pt idx="0">
                    <c:v>5/1/2004</c:v>
                  </c:pt>
                </c:lvl>
                <c:lvl>
                  <c:pt idx="0">
                    <c:v>4/1/2004</c:v>
                  </c:pt>
                </c:lvl>
                <c:lvl>
                  <c:pt idx="0">
                    <c:v>3/1/2004</c:v>
                  </c:pt>
                </c:lvl>
                <c:lvl>
                  <c:pt idx="0">
                    <c:v>2/1/2004</c:v>
                  </c:pt>
                </c:lvl>
                <c:lvl>
                  <c:pt idx="0">
                    <c:v>1/1/2004</c:v>
                  </c:pt>
                </c:lvl>
                <c:lvl>
                  <c:pt idx="0">
                    <c:v>12/1/2003</c:v>
                  </c:pt>
                </c:lvl>
                <c:lvl>
                  <c:pt idx="0">
                    <c:v>11/1/2003</c:v>
                  </c:pt>
                </c:lvl>
                <c:lvl>
                  <c:pt idx="0">
                    <c:v>10/1/2003</c:v>
                  </c:pt>
                </c:lvl>
                <c:lvl>
                  <c:pt idx="0">
                    <c:v>9/1/2003</c:v>
                  </c:pt>
                </c:lvl>
                <c:lvl>
                  <c:pt idx="0">
                    <c:v>8/1/2003</c:v>
                  </c:pt>
                </c:lvl>
                <c:lvl>
                  <c:pt idx="0">
                    <c:v>7/1/2003</c:v>
                  </c:pt>
                </c:lvl>
                <c:lvl>
                  <c:pt idx="0">
                    <c:v>6/1/2003</c:v>
                  </c:pt>
                </c:lvl>
                <c:lvl>
                  <c:pt idx="0">
                    <c:v>5/1/2003</c:v>
                  </c:pt>
                </c:lvl>
                <c:lvl>
                  <c:pt idx="0">
                    <c:v>4/1/2003</c:v>
                  </c:pt>
                </c:lvl>
                <c:lvl>
                  <c:pt idx="0">
                    <c:v>3/1/2003</c:v>
                  </c:pt>
                </c:lvl>
                <c:lvl>
                  <c:pt idx="0">
                    <c:v>2/1/2003</c:v>
                  </c:pt>
                </c:lvl>
                <c:lvl>
                  <c:pt idx="0">
                    <c:v>1/1/2003</c:v>
                  </c:pt>
                </c:lvl>
                <c:lvl>
                  <c:pt idx="0">
                    <c:v>12/1/2002</c:v>
                  </c:pt>
                </c:lvl>
                <c:lvl>
                  <c:pt idx="0">
                    <c:v>11/1/2002</c:v>
                  </c:pt>
                </c:lvl>
                <c:lvl>
                  <c:pt idx="0">
                    <c:v>10/1/2002</c:v>
                  </c:pt>
                </c:lvl>
                <c:lvl>
                  <c:pt idx="0">
                    <c:v>9/1/2002</c:v>
                  </c:pt>
                </c:lvl>
                <c:lvl>
                  <c:pt idx="0">
                    <c:v>8/1/2002</c:v>
                  </c:pt>
                </c:lvl>
                <c:lvl>
                  <c:pt idx="0">
                    <c:v>7/1/2002</c:v>
                  </c:pt>
                </c:lvl>
                <c:lvl>
                  <c:pt idx="0">
                    <c:v>6/1/2002</c:v>
                  </c:pt>
                </c:lvl>
                <c:lvl>
                  <c:pt idx="0">
                    <c:v>5/1/2002</c:v>
                  </c:pt>
                </c:lvl>
                <c:lvl>
                  <c:pt idx="0">
                    <c:v>4/1/2002</c:v>
                  </c:pt>
                </c:lvl>
                <c:lvl>
                  <c:pt idx="0">
                    <c:v>3/1/2002</c:v>
                  </c:pt>
                </c:lvl>
                <c:lvl>
                  <c:pt idx="0">
                    <c:v>2/1/2002</c:v>
                  </c:pt>
                </c:lvl>
                <c:lvl>
                  <c:pt idx="0">
                    <c:v>1/1/2002</c:v>
                  </c:pt>
                </c:lvl>
                <c:lvl>
                  <c:pt idx="0">
                    <c:v>12/1/2001</c:v>
                  </c:pt>
                </c:lvl>
                <c:lvl>
                  <c:pt idx="0">
                    <c:v>11/1/2001</c:v>
                  </c:pt>
                </c:lvl>
                <c:lvl>
                  <c:pt idx="0">
                    <c:v>10/1/2001</c:v>
                  </c:pt>
                </c:lvl>
                <c:lvl>
                  <c:pt idx="0">
                    <c:v>9/1/2001</c:v>
                  </c:pt>
                </c:lvl>
                <c:lvl>
                  <c:pt idx="0">
                    <c:v>8/1/2001</c:v>
                  </c:pt>
                </c:lvl>
                <c:lvl>
                  <c:pt idx="0">
                    <c:v>7/1/2001</c:v>
                  </c:pt>
                </c:lvl>
                <c:lvl>
                  <c:pt idx="0">
                    <c:v>6/1/2001</c:v>
                  </c:pt>
                </c:lvl>
                <c:lvl>
                  <c:pt idx="0">
                    <c:v>5/1/2001</c:v>
                  </c:pt>
                </c:lvl>
                <c:lvl>
                  <c:pt idx="0">
                    <c:v>4/1/2001</c:v>
                  </c:pt>
                </c:lvl>
                <c:lvl>
                  <c:pt idx="0">
                    <c:v>3/1/2001</c:v>
                  </c:pt>
                </c:lvl>
                <c:lvl>
                  <c:pt idx="0">
                    <c:v>2/1/2001</c:v>
                  </c:pt>
                </c:lvl>
                <c:lvl>
                  <c:pt idx="0">
                    <c:v>1/1/2001</c:v>
                  </c:pt>
                </c:lvl>
                <c:lvl>
                  <c:pt idx="0">
                    <c:v>12/1/2000</c:v>
                  </c:pt>
                </c:lvl>
                <c:lvl>
                  <c:pt idx="0">
                    <c:v>11/1/2000</c:v>
                  </c:pt>
                </c:lvl>
                <c:lvl>
                  <c:pt idx="0">
                    <c:v>10/1/2000</c:v>
                  </c:pt>
                </c:lvl>
                <c:lvl>
                  <c:pt idx="0">
                    <c:v>9/1/2000</c:v>
                  </c:pt>
                </c:lvl>
                <c:lvl>
                  <c:pt idx="0">
                    <c:v>8/1/2000</c:v>
                  </c:pt>
                </c:lvl>
                <c:lvl>
                  <c:pt idx="0">
                    <c:v>7/1/2000</c:v>
                  </c:pt>
                </c:lvl>
                <c:lvl>
                  <c:pt idx="0">
                    <c:v>6/1/2000</c:v>
                  </c:pt>
                </c:lvl>
                <c:lvl>
                  <c:pt idx="0">
                    <c:v>5/1/2000</c:v>
                  </c:pt>
                </c:lvl>
                <c:lvl>
                  <c:pt idx="0">
                    <c:v>4/1/2000</c:v>
                  </c:pt>
                </c:lvl>
                <c:lvl>
                  <c:pt idx="0">
                    <c:v>3/1/2000</c:v>
                  </c:pt>
                </c:lvl>
                <c:lvl>
                  <c:pt idx="0">
                    <c:v>2/1/2000</c:v>
                  </c:pt>
                </c:lvl>
                <c:lvl>
                  <c:pt idx="0">
                    <c:v>1/1/2000</c:v>
                  </c:pt>
                </c:lvl>
                <c:lvl>
                  <c:pt idx="0">
                    <c:v>12/1/1999</c:v>
                  </c:pt>
                </c:lvl>
                <c:lvl>
                  <c:pt idx="0">
                    <c:v>11/1/1999</c:v>
                  </c:pt>
                </c:lvl>
                <c:lvl>
                  <c:pt idx="0">
                    <c:v>10/1/1999</c:v>
                  </c:pt>
                </c:lvl>
                <c:lvl>
                  <c:pt idx="0">
                    <c:v>9/1/1999</c:v>
                  </c:pt>
                </c:lvl>
                <c:lvl>
                  <c:pt idx="0">
                    <c:v>8/1/1999</c:v>
                  </c:pt>
                </c:lvl>
                <c:lvl>
                  <c:pt idx="0">
                    <c:v>7/1/1999</c:v>
                  </c:pt>
                </c:lvl>
                <c:lvl>
                  <c:pt idx="0">
                    <c:v>6/1/1999</c:v>
                  </c:pt>
                </c:lvl>
                <c:lvl>
                  <c:pt idx="0">
                    <c:v>5/1/1999</c:v>
                  </c:pt>
                </c:lvl>
                <c:lvl>
                  <c:pt idx="0">
                    <c:v>4/1/1999</c:v>
                  </c:pt>
                </c:lvl>
                <c:lvl>
                  <c:pt idx="0">
                    <c:v>3/1/1999</c:v>
                  </c:pt>
                </c:lvl>
                <c:lvl>
                  <c:pt idx="0">
                    <c:v>2/1/1999</c:v>
                  </c:pt>
                </c:lvl>
                <c:lvl>
                  <c:pt idx="0">
                    <c:v>1/1/1999</c:v>
                  </c:pt>
                </c:lvl>
                <c:lvl>
                  <c:pt idx="0">
                    <c:v>12/1/1998</c:v>
                  </c:pt>
                </c:lvl>
                <c:lvl>
                  <c:pt idx="0">
                    <c:v>11/1/1998</c:v>
                  </c:pt>
                </c:lvl>
                <c:lvl>
                  <c:pt idx="0">
                    <c:v>10/1/1998</c:v>
                  </c:pt>
                </c:lvl>
                <c:lvl>
                  <c:pt idx="0">
                    <c:v>9/1/1998</c:v>
                  </c:pt>
                </c:lvl>
                <c:lvl>
                  <c:pt idx="0">
                    <c:v>8/1/1998</c:v>
                  </c:pt>
                </c:lvl>
                <c:lvl>
                  <c:pt idx="0">
                    <c:v>7/1/1998</c:v>
                  </c:pt>
                </c:lvl>
                <c:lvl>
                  <c:pt idx="0">
                    <c:v>6/1/1998</c:v>
                  </c:pt>
                </c:lvl>
                <c:lvl>
                  <c:pt idx="0">
                    <c:v>5/1/1998</c:v>
                  </c:pt>
                </c:lvl>
                <c:lvl>
                  <c:pt idx="0">
                    <c:v>4/1/1998</c:v>
                  </c:pt>
                </c:lvl>
                <c:lvl>
                  <c:pt idx="0">
                    <c:v>3/1/1998</c:v>
                  </c:pt>
                </c:lvl>
                <c:lvl>
                  <c:pt idx="0">
                    <c:v>2/1/1998</c:v>
                  </c:pt>
                </c:lvl>
                <c:lvl>
                  <c:pt idx="0">
                    <c:v>1/1/1998</c:v>
                  </c:pt>
                </c:lvl>
                <c:lvl>
                  <c:pt idx="0">
                    <c:v>12/1/1997</c:v>
                  </c:pt>
                </c:lvl>
                <c:lvl>
                  <c:pt idx="0">
                    <c:v>11/1/1997</c:v>
                  </c:pt>
                </c:lvl>
                <c:lvl>
                  <c:pt idx="0">
                    <c:v>10/1/1997</c:v>
                  </c:pt>
                </c:lvl>
                <c:lvl>
                  <c:pt idx="0">
                    <c:v>9/1/1997</c:v>
                  </c:pt>
                </c:lvl>
                <c:lvl>
                  <c:pt idx="0">
                    <c:v>8/1/1997</c:v>
                  </c:pt>
                </c:lvl>
                <c:lvl>
                  <c:pt idx="0">
                    <c:v>7/1/1997</c:v>
                  </c:pt>
                </c:lvl>
                <c:lvl>
                  <c:pt idx="0">
                    <c:v>6/1/1997</c:v>
                  </c:pt>
                </c:lvl>
                <c:lvl>
                  <c:pt idx="0">
                    <c:v>5/1/1997</c:v>
                  </c:pt>
                </c:lvl>
                <c:lvl>
                  <c:pt idx="0">
                    <c:v>4/1/1997</c:v>
                  </c:pt>
                </c:lvl>
                <c:lvl>
                  <c:pt idx="0">
                    <c:v>3/1/1997</c:v>
                  </c:pt>
                </c:lvl>
                <c:lvl>
                  <c:pt idx="0">
                    <c:v>2/1/1997</c:v>
                  </c:pt>
                </c:lvl>
                <c:lvl>
                  <c:pt idx="0">
                    <c:v>1/1/1997</c:v>
                  </c:pt>
                </c:lvl>
                <c:lvl>
                  <c:pt idx="0">
                    <c:v>12/1/1996</c:v>
                  </c:pt>
                </c:lvl>
                <c:lvl>
                  <c:pt idx="0">
                    <c:v>11/1/1996</c:v>
                  </c:pt>
                </c:lvl>
                <c:lvl>
                  <c:pt idx="0">
                    <c:v>10/1/1996</c:v>
                  </c:pt>
                </c:lvl>
                <c:lvl>
                  <c:pt idx="0">
                    <c:v>9/1/1996</c:v>
                  </c:pt>
                </c:lvl>
                <c:lvl>
                  <c:pt idx="0">
                    <c:v>8/1/1996</c:v>
                  </c:pt>
                </c:lvl>
                <c:lvl>
                  <c:pt idx="0">
                    <c:v>7/1/1996</c:v>
                  </c:pt>
                </c:lvl>
                <c:lvl>
                  <c:pt idx="0">
                    <c:v>6/1/1996</c:v>
                  </c:pt>
                </c:lvl>
                <c:lvl>
                  <c:pt idx="0">
                    <c:v>5/1/1996</c:v>
                  </c:pt>
                </c:lvl>
                <c:lvl>
                  <c:pt idx="0">
                    <c:v>4/1/1996</c:v>
                  </c:pt>
                </c:lvl>
                <c:lvl>
                  <c:pt idx="0">
                    <c:v>3/1/1996</c:v>
                  </c:pt>
                </c:lvl>
                <c:lvl>
                  <c:pt idx="0">
                    <c:v>2/1/1996</c:v>
                  </c:pt>
                </c:lvl>
                <c:lvl>
                  <c:pt idx="0">
                    <c:v>1/1/1996</c:v>
                  </c:pt>
                </c:lvl>
                <c:lvl>
                  <c:pt idx="0">
                    <c:v>12/1/1995</c:v>
                  </c:pt>
                </c:lvl>
                <c:lvl>
                  <c:pt idx="0">
                    <c:v>11/1/1995</c:v>
                  </c:pt>
                </c:lvl>
                <c:lvl>
                  <c:pt idx="0">
                    <c:v>10/1/1995</c:v>
                  </c:pt>
                </c:lvl>
                <c:lvl>
                  <c:pt idx="0">
                    <c:v>9/1/1995</c:v>
                  </c:pt>
                </c:lvl>
                <c:lvl>
                  <c:pt idx="0">
                    <c:v>8/1/1995</c:v>
                  </c:pt>
                </c:lvl>
                <c:lvl>
                  <c:pt idx="0">
                    <c:v>7/1/1995</c:v>
                  </c:pt>
                </c:lvl>
                <c:lvl>
                  <c:pt idx="0">
                    <c:v>6/1/1995</c:v>
                  </c:pt>
                </c:lvl>
                <c:lvl>
                  <c:pt idx="0">
                    <c:v>5/1/1995</c:v>
                  </c:pt>
                </c:lvl>
                <c:lvl>
                  <c:pt idx="0">
                    <c:v>4/1/1995</c:v>
                  </c:pt>
                </c:lvl>
                <c:lvl>
                  <c:pt idx="0">
                    <c:v>3/1/1995</c:v>
                  </c:pt>
                </c:lvl>
                <c:lvl>
                  <c:pt idx="0">
                    <c:v>2/1/1995</c:v>
                  </c:pt>
                </c:lvl>
                <c:lvl>
                  <c:pt idx="0">
                    <c:v>1/1/1995</c:v>
                  </c:pt>
                </c:lvl>
              </c:multiLvlStrCache>
            </c:multiLvlStrRef>
          </c:cat>
          <c:val>
            <c:numRef>
              <c:f>'Coal &amp; NG Prices'!$A$4:$GJ$4</c:f>
              <c:numCache>
                <c:formatCode>0.000</c:formatCode>
                <c:ptCount val="192"/>
                <c:pt idx="41">
                  <c:v>1.06666666666667</c:v>
                </c:pt>
                <c:pt idx="42">
                  <c:v>1.06666666666667</c:v>
                </c:pt>
                <c:pt idx="43">
                  <c:v>1.09375</c:v>
                </c:pt>
                <c:pt idx="44">
                  <c:v>1.06666666666667</c:v>
                </c:pt>
                <c:pt idx="45">
                  <c:v>1.06666666666667</c:v>
                </c:pt>
                <c:pt idx="46">
                  <c:v>1.16666666666667</c:v>
                </c:pt>
                <c:pt idx="47">
                  <c:v>1.15625</c:v>
                </c:pt>
                <c:pt idx="48">
                  <c:v>1.0625</c:v>
                </c:pt>
                <c:pt idx="49">
                  <c:v>1.0625</c:v>
                </c:pt>
                <c:pt idx="50">
                  <c:v>1.04166666666667</c:v>
                </c:pt>
                <c:pt idx="51">
                  <c:v>0.979166666666667</c:v>
                </c:pt>
                <c:pt idx="52">
                  <c:v>1.02083333333333</c:v>
                </c:pt>
                <c:pt idx="53">
                  <c:v>0.979166666666667</c:v>
                </c:pt>
                <c:pt idx="54">
                  <c:v>0.941666666666667</c:v>
                </c:pt>
                <c:pt idx="55">
                  <c:v>1</c:v>
                </c:pt>
                <c:pt idx="56">
                  <c:v>1</c:v>
                </c:pt>
                <c:pt idx="57">
                  <c:v>0.98125</c:v>
                </c:pt>
                <c:pt idx="58">
                  <c:v>0.958333333333333</c:v>
                </c:pt>
                <c:pt idx="59">
                  <c:v>0.875</c:v>
                </c:pt>
                <c:pt idx="60">
                  <c:v>0.979166666666667</c:v>
                </c:pt>
                <c:pt idx="61">
                  <c:v>0.964583333333333</c:v>
                </c:pt>
                <c:pt idx="62">
                  <c:v>0.964583333333333</c:v>
                </c:pt>
                <c:pt idx="63">
                  <c:v>0.975</c:v>
                </c:pt>
                <c:pt idx="64">
                  <c:v>0.94375</c:v>
                </c:pt>
                <c:pt idx="65">
                  <c:v>0.94375</c:v>
                </c:pt>
                <c:pt idx="66">
                  <c:v>0.966666666666667</c:v>
                </c:pt>
                <c:pt idx="67">
                  <c:v>0.975</c:v>
                </c:pt>
                <c:pt idx="68">
                  <c:v>1.08333333333333</c:v>
                </c:pt>
                <c:pt idx="69">
                  <c:v>1.10625</c:v>
                </c:pt>
                <c:pt idx="70">
                  <c:v>1.11958333333333</c:v>
                </c:pt>
                <c:pt idx="71">
                  <c:v>1.11916666666667</c:v>
                </c:pt>
                <c:pt idx="72">
                  <c:v>1.11916666666667</c:v>
                </c:pt>
                <c:pt idx="73">
                  <c:v>1.11916666666667</c:v>
                </c:pt>
                <c:pt idx="74">
                  <c:v>1.11916666666667</c:v>
                </c:pt>
                <c:pt idx="75">
                  <c:v>1.08958333333333</c:v>
                </c:pt>
                <c:pt idx="76">
                  <c:v>1.08958333333333</c:v>
                </c:pt>
                <c:pt idx="77">
                  <c:v>1.08958333333333</c:v>
                </c:pt>
                <c:pt idx="78">
                  <c:v>1.08958333333333</c:v>
                </c:pt>
                <c:pt idx="79">
                  <c:v>1.08958333333333</c:v>
                </c:pt>
                <c:pt idx="80">
                  <c:v>1.08958333333333</c:v>
                </c:pt>
                <c:pt idx="81">
                  <c:v>1.09083333333333</c:v>
                </c:pt>
                <c:pt idx="82">
                  <c:v>1.09083333333333</c:v>
                </c:pt>
                <c:pt idx="83">
                  <c:v>1.09083333333333</c:v>
                </c:pt>
                <c:pt idx="84">
                  <c:v>1.08916666666667</c:v>
                </c:pt>
                <c:pt idx="85">
                  <c:v>1.08916666666667</c:v>
                </c:pt>
                <c:pt idx="86">
                  <c:v>1.08916666666667</c:v>
                </c:pt>
                <c:pt idx="87">
                  <c:v>1.08708333333333</c:v>
                </c:pt>
                <c:pt idx="88">
                  <c:v>1.08708333333333</c:v>
                </c:pt>
                <c:pt idx="89">
                  <c:v>1.08708333333333</c:v>
                </c:pt>
                <c:pt idx="90">
                  <c:v>1.08708333333333</c:v>
                </c:pt>
                <c:pt idx="91">
                  <c:v>1.08708333333333</c:v>
                </c:pt>
                <c:pt idx="92">
                  <c:v>1.08708333333333</c:v>
                </c:pt>
                <c:pt idx="93">
                  <c:v>1.08958333333333</c:v>
                </c:pt>
                <c:pt idx="94">
                  <c:v>1.08958333333333</c:v>
                </c:pt>
                <c:pt idx="95">
                  <c:v>1.08958333333333</c:v>
                </c:pt>
                <c:pt idx="96">
                  <c:v>1.09958333333333</c:v>
                </c:pt>
                <c:pt idx="97">
                  <c:v>1.09958333333333</c:v>
                </c:pt>
                <c:pt idx="98">
                  <c:v>1.09958333333333</c:v>
                </c:pt>
                <c:pt idx="99">
                  <c:v>1.09958333333333</c:v>
                </c:pt>
                <c:pt idx="100">
                  <c:v>1.09958333333333</c:v>
                </c:pt>
                <c:pt idx="101">
                  <c:v>1.09958333333333</c:v>
                </c:pt>
                <c:pt idx="102">
                  <c:v>1.09958333333333</c:v>
                </c:pt>
                <c:pt idx="103">
                  <c:v>1.09958333333333</c:v>
                </c:pt>
                <c:pt idx="104">
                  <c:v>1.09958333333333</c:v>
                </c:pt>
                <c:pt idx="105">
                  <c:v>1.1</c:v>
                </c:pt>
                <c:pt idx="106">
                  <c:v>1.1</c:v>
                </c:pt>
                <c:pt idx="107">
                  <c:v>1.1</c:v>
                </c:pt>
                <c:pt idx="108">
                  <c:v>1.11</c:v>
                </c:pt>
                <c:pt idx="109">
                  <c:v>1.11</c:v>
                </c:pt>
                <c:pt idx="110">
                  <c:v>1.11</c:v>
                </c:pt>
                <c:pt idx="111">
                  <c:v>1.11</c:v>
                </c:pt>
                <c:pt idx="112">
                  <c:v>1.11</c:v>
                </c:pt>
                <c:pt idx="113">
                  <c:v>1.11</c:v>
                </c:pt>
                <c:pt idx="114">
                  <c:v>1.11</c:v>
                </c:pt>
                <c:pt idx="115">
                  <c:v>1.11</c:v>
                </c:pt>
                <c:pt idx="116">
                  <c:v>1.11</c:v>
                </c:pt>
                <c:pt idx="117">
                  <c:v>1.11041666666667</c:v>
                </c:pt>
                <c:pt idx="118">
                  <c:v>1.11791666666667</c:v>
                </c:pt>
                <c:pt idx="119">
                  <c:v>1.11791666666667</c:v>
                </c:pt>
                <c:pt idx="120">
                  <c:v>1.12708333333333</c:v>
                </c:pt>
                <c:pt idx="121">
                  <c:v>1.12708333333333</c:v>
                </c:pt>
                <c:pt idx="122">
                  <c:v>1.12708333333333</c:v>
                </c:pt>
                <c:pt idx="123">
                  <c:v>1.12708333333333</c:v>
                </c:pt>
                <c:pt idx="124">
                  <c:v>1.12708333333333</c:v>
                </c:pt>
                <c:pt idx="125">
                  <c:v>1.12708333333333</c:v>
                </c:pt>
                <c:pt idx="126">
                  <c:v>1.12708333333333</c:v>
                </c:pt>
                <c:pt idx="127">
                  <c:v>1.12708333333333</c:v>
                </c:pt>
                <c:pt idx="128">
                  <c:v>1.12708333333333</c:v>
                </c:pt>
                <c:pt idx="129">
                  <c:v>1.12833333333333</c:v>
                </c:pt>
                <c:pt idx="130">
                  <c:v>1.12833333333333</c:v>
                </c:pt>
                <c:pt idx="131">
                  <c:v>1.12833333333333</c:v>
                </c:pt>
                <c:pt idx="132">
                  <c:v>1.1375</c:v>
                </c:pt>
                <c:pt idx="133">
                  <c:v>1.1375</c:v>
                </c:pt>
                <c:pt idx="134">
                  <c:v>1.1375</c:v>
                </c:pt>
                <c:pt idx="135">
                  <c:v>1.1375</c:v>
                </c:pt>
                <c:pt idx="136">
                  <c:v>1.1375</c:v>
                </c:pt>
                <c:pt idx="137">
                  <c:v>1.1375</c:v>
                </c:pt>
                <c:pt idx="138">
                  <c:v>1.1375</c:v>
                </c:pt>
                <c:pt idx="139">
                  <c:v>1.1375</c:v>
                </c:pt>
                <c:pt idx="140">
                  <c:v>1.1375</c:v>
                </c:pt>
                <c:pt idx="141">
                  <c:v>1.13875</c:v>
                </c:pt>
                <c:pt idx="142">
                  <c:v>1.13875</c:v>
                </c:pt>
                <c:pt idx="143">
                  <c:v>1.13875</c:v>
                </c:pt>
                <c:pt idx="144">
                  <c:v>1.14791666666667</c:v>
                </c:pt>
                <c:pt idx="145">
                  <c:v>1.14791666666667</c:v>
                </c:pt>
                <c:pt idx="146">
                  <c:v>1.14791666666667</c:v>
                </c:pt>
                <c:pt idx="147">
                  <c:v>1.14791666666667</c:v>
                </c:pt>
                <c:pt idx="148">
                  <c:v>1.14791666666667</c:v>
                </c:pt>
                <c:pt idx="149">
                  <c:v>1.14791666666667</c:v>
                </c:pt>
                <c:pt idx="150">
                  <c:v>1.14791666666667</c:v>
                </c:pt>
                <c:pt idx="151">
                  <c:v>1.14791666666667</c:v>
                </c:pt>
                <c:pt idx="152">
                  <c:v>1.14791666666667</c:v>
                </c:pt>
                <c:pt idx="153">
                  <c:v>1.14916666666667</c:v>
                </c:pt>
                <c:pt idx="154">
                  <c:v>1.14916666666667</c:v>
                </c:pt>
                <c:pt idx="155">
                  <c:v>1.14916666666667</c:v>
                </c:pt>
                <c:pt idx="156">
                  <c:v>1.15833333333333</c:v>
                </c:pt>
                <c:pt idx="157">
                  <c:v>1.15833333333333</c:v>
                </c:pt>
                <c:pt idx="158">
                  <c:v>1.15833333333333</c:v>
                </c:pt>
                <c:pt idx="159">
                  <c:v>1.15833333333333</c:v>
                </c:pt>
                <c:pt idx="160">
                  <c:v>1.15833333333333</c:v>
                </c:pt>
                <c:pt idx="161">
                  <c:v>1.15833333333333</c:v>
                </c:pt>
                <c:pt idx="162">
                  <c:v>1.15833333333333</c:v>
                </c:pt>
                <c:pt idx="163">
                  <c:v>1.15833333333333</c:v>
                </c:pt>
                <c:pt idx="164">
                  <c:v>1.15833333333333</c:v>
                </c:pt>
                <c:pt idx="165">
                  <c:v>1.15958333333333</c:v>
                </c:pt>
                <c:pt idx="166">
                  <c:v>1.15958333333333</c:v>
                </c:pt>
                <c:pt idx="167">
                  <c:v>1.15958333333333</c:v>
                </c:pt>
                <c:pt idx="168">
                  <c:v>1.16875</c:v>
                </c:pt>
                <c:pt idx="169">
                  <c:v>1.16875</c:v>
                </c:pt>
                <c:pt idx="170">
                  <c:v>1.16875</c:v>
                </c:pt>
                <c:pt idx="171">
                  <c:v>1.16875</c:v>
                </c:pt>
                <c:pt idx="172">
                  <c:v>1.16875</c:v>
                </c:pt>
                <c:pt idx="173">
                  <c:v>1.16875</c:v>
                </c:pt>
                <c:pt idx="174">
                  <c:v>1.16875</c:v>
                </c:pt>
                <c:pt idx="175">
                  <c:v>1.16875</c:v>
                </c:pt>
                <c:pt idx="176">
                  <c:v>1.16875</c:v>
                </c:pt>
                <c:pt idx="177">
                  <c:v>1.17</c:v>
                </c:pt>
                <c:pt idx="178">
                  <c:v>1.17</c:v>
                </c:pt>
                <c:pt idx="179">
                  <c:v>1.17</c:v>
                </c:pt>
                <c:pt idx="180">
                  <c:v>1.17916666666667</c:v>
                </c:pt>
                <c:pt idx="181">
                  <c:v>1.17916666666667</c:v>
                </c:pt>
                <c:pt idx="182">
                  <c:v>1.17916666666667</c:v>
                </c:pt>
                <c:pt idx="183">
                  <c:v>1.17916666666667</c:v>
                </c:pt>
                <c:pt idx="184">
                  <c:v>1.17916666666667</c:v>
                </c:pt>
                <c:pt idx="185">
                  <c:v>1.17916666666667</c:v>
                </c:pt>
                <c:pt idx="186">
                  <c:v>1.17916666666667</c:v>
                </c:pt>
                <c:pt idx="187">
                  <c:v>1.17916666666667</c:v>
                </c:pt>
                <c:pt idx="188">
                  <c:v>1.17916666666667</c:v>
                </c:pt>
                <c:pt idx="189">
                  <c:v>1.18041666666667</c:v>
                </c:pt>
                <c:pt idx="190">
                  <c:v>1.18041666666667</c:v>
                </c:pt>
                <c:pt idx="191">
                  <c:v>1.18041666666667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01375"/>
        <c:axId val="61945059"/>
      </c:lineChart>
      <c:catAx>
        <c:axId val="47013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45059"/>
        <c:crossesAt val="0"/>
        <c:auto val="1"/>
        <c:lblAlgn val="ctr"/>
        <c:lblOffset val="100"/>
        <c:noMultiLvlLbl val="0"/>
      </c:catAx>
      <c:valAx>
        <c:axId val="61945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13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9720</xdr:colOff>
      <xdr:row>6</xdr:row>
      <xdr:rowOff>9360</xdr:rowOff>
    </xdr:from>
    <xdr:to>
      <xdr:col>8</xdr:col>
      <xdr:colOff>439200</xdr:colOff>
      <xdr:row>22</xdr:row>
      <xdr:rowOff>162000</xdr:rowOff>
    </xdr:to>
    <xdr:graphicFrame>
      <xdr:nvGraphicFramePr>
        <xdr:cNvPr id="0" name="Chart 5"/>
        <xdr:cNvGraphicFramePr/>
      </xdr:nvGraphicFramePr>
      <xdr:xfrm>
        <a:off x="648000" y="981000"/>
        <a:ext cx="48967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15.28"/>
    <col collapsed="false" customWidth="true" hidden="false" outlineLevel="0" max="3" min="3" style="0" width="13.28"/>
    <col collapsed="false" customWidth="true" hidden="false" outlineLevel="0" max="4" min="4" style="0" width="12.7"/>
    <col collapsed="false" customWidth="true" hidden="false" outlineLevel="0" max="5" min="5" style="0" width="13.28"/>
    <col collapsed="false" customWidth="true" hidden="false" outlineLevel="0" max="6" min="6" style="0" width="13.99"/>
    <col collapsed="false" customWidth="true" hidden="false" outlineLevel="0" max="7" min="7" style="0" width="13.56"/>
    <col collapsed="false" customWidth="true" hidden="false" outlineLevel="0" max="8" min="8" style="0" width="12.85"/>
    <col collapsed="false" customWidth="true" hidden="false" outlineLevel="0" max="29" min="9" style="0" width="12.7"/>
    <col collapsed="false" customWidth="true" hidden="false" outlineLevel="0" max="31" min="30" style="0" width="15.28"/>
  </cols>
  <sheetData>
    <row r="2" customFormat="false" ht="12.75" hidden="false" customHeight="false" outlineLevel="0" collapsed="false">
      <c r="B2" s="0" t="n">
        <v>750</v>
      </c>
      <c r="C2" s="0" t="s">
        <v>0</v>
      </c>
      <c r="D2" s="1" t="n">
        <v>10500</v>
      </c>
      <c r="E2" s="0" t="s">
        <v>1</v>
      </c>
      <c r="G2" s="1" t="n">
        <v>8000</v>
      </c>
      <c r="H2" s="0" t="s">
        <v>1</v>
      </c>
      <c r="J2" s="1" t="n">
        <v>8000</v>
      </c>
      <c r="K2" s="0" t="s">
        <v>1</v>
      </c>
    </row>
    <row r="4" customFormat="false" ht="12.75" hidden="false" customHeight="false" outlineLevel="0" collapsed="false">
      <c r="D4" s="2" t="n">
        <v>1.25</v>
      </c>
      <c r="E4" s="0" t="s">
        <v>2</v>
      </c>
      <c r="G4" s="2" t="n">
        <v>3</v>
      </c>
      <c r="H4" s="0" t="s">
        <v>2</v>
      </c>
      <c r="J4" s="2" t="n">
        <v>4</v>
      </c>
      <c r="K4" s="0" t="s">
        <v>2</v>
      </c>
    </row>
    <row r="6" customFormat="false" ht="12.75" hidden="false" customHeight="false" outlineLevel="0" collapsed="false">
      <c r="D6" s="2" t="n">
        <f aca="false">D2/1000*D4</f>
        <v>13.125</v>
      </c>
      <c r="E6" s="0" t="s">
        <v>3</v>
      </c>
      <c r="G6" s="2" t="n">
        <f aca="false">G2/1000*G4</f>
        <v>24</v>
      </c>
      <c r="H6" s="0" t="s">
        <v>3</v>
      </c>
      <c r="J6" s="2" t="n">
        <f aca="false">J2/1000*J4</f>
        <v>32</v>
      </c>
      <c r="K6" s="0" t="s">
        <v>3</v>
      </c>
    </row>
    <row r="8" customFormat="false" ht="12.75" hidden="false" customHeight="false" outlineLevel="0" collapsed="false">
      <c r="B8" s="3" t="s">
        <v>4</v>
      </c>
      <c r="C8" s="3" t="s">
        <v>5</v>
      </c>
      <c r="D8" s="3" t="s">
        <v>6</v>
      </c>
    </row>
    <row r="10" customFormat="false" ht="12.75" hidden="false" customHeight="false" outlineLevel="0" collapsed="false">
      <c r="A10" s="0" t="s">
        <v>7</v>
      </c>
      <c r="B10" s="2" t="n">
        <f aca="false">D6</f>
        <v>13.125</v>
      </c>
      <c r="C10" s="2" t="n">
        <f aca="false">'O&amp;M'!C8/(B2*F26)</f>
        <v>0.924546916666667</v>
      </c>
      <c r="D10" s="4" t="n">
        <f aca="false">B10+C10</f>
        <v>14.0495469166667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customFormat="false" ht="12.75" hidden="false" customHeight="false" outlineLevel="0" collapsed="false">
      <c r="D11" s="4"/>
      <c r="F11" s="0" t="s">
        <v>8</v>
      </c>
    </row>
    <row r="12" customFormat="false" ht="12.75" hidden="false" customHeight="false" outlineLevel="0" collapsed="false">
      <c r="A12" s="0" t="s">
        <v>9</v>
      </c>
      <c r="B12" s="2" t="n">
        <f aca="false">G6</f>
        <v>24</v>
      </c>
      <c r="C12" s="2" t="n">
        <f aca="false">'O&amp;M'!$C$16/($B$2*$F$26)</f>
        <v>0.33603125</v>
      </c>
      <c r="D12" s="4" t="n">
        <f aca="false">B12+C12</f>
        <v>24.33603125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customFormat="false" ht="12.75" hidden="false" customHeight="false" outlineLevel="0" collapsed="false">
      <c r="D13" s="4"/>
    </row>
    <row r="14" customFormat="false" ht="12.75" hidden="false" customHeight="false" outlineLevel="0" collapsed="false">
      <c r="A14" s="0" t="s">
        <v>10</v>
      </c>
      <c r="B14" s="2" t="n">
        <f aca="false">J6</f>
        <v>32</v>
      </c>
      <c r="C14" s="2" t="n">
        <f aca="false">'O&amp;M'!$C$16/($B$2*$F$26)</f>
        <v>0.33603125</v>
      </c>
      <c r="D14" s="4" t="n">
        <f aca="false">B14+C14</f>
        <v>32.33603125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7" customFormat="false" ht="12.75" hidden="false" customHeight="false" outlineLevel="0" collapsed="false">
      <c r="A17" s="0" t="s">
        <v>11</v>
      </c>
      <c r="B17" s="2" t="n">
        <f aca="false">B12-B10</f>
        <v>10.875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9" customFormat="false" ht="12.75" hidden="false" customHeight="false" outlineLevel="0" collapsed="false">
      <c r="A19" s="0" t="s">
        <v>12</v>
      </c>
      <c r="B19" s="2" t="n">
        <f aca="false">B14-B10</f>
        <v>18.875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1" customFormat="false" ht="12.75" hidden="false" customHeight="false" outlineLevel="0" collapsed="false">
      <c r="B21" s="2"/>
      <c r="F21" s="0" t="s">
        <v>13</v>
      </c>
    </row>
    <row r="22" customFormat="false" ht="12.75" hidden="false" customHeight="false" outlineLevel="0" collapsed="false">
      <c r="F22" s="0" t="s">
        <v>14</v>
      </c>
    </row>
    <row r="23" customFormat="false" ht="12.75" hidden="false" customHeight="false" outlineLevel="0" collapsed="false">
      <c r="B23" s="2"/>
      <c r="F23" s="0" t="s">
        <v>15</v>
      </c>
    </row>
    <row r="24" customFormat="false" ht="12.75" hidden="false" customHeight="false" outlineLevel="0" collapsed="false">
      <c r="G24" s="5" t="s">
        <v>16</v>
      </c>
      <c r="H24" s="5"/>
    </row>
    <row r="25" customFormat="false" ht="12.75" hidden="false" customHeight="false" outlineLevel="0" collapsed="false">
      <c r="F25" s="6"/>
      <c r="G25" s="7" t="s">
        <v>17</v>
      </c>
      <c r="H25" s="7" t="s">
        <v>18</v>
      </c>
    </row>
    <row r="26" customFormat="false" ht="12.75" hidden="false" customHeight="false" outlineLevel="0" collapsed="false">
      <c r="E26" s="8" t="s">
        <v>19</v>
      </c>
      <c r="F26" s="9" t="n">
        <v>8000</v>
      </c>
      <c r="G26" s="10" t="n">
        <f aca="false">B33/1000000</f>
        <v>359.971588297649</v>
      </c>
      <c r="H26" s="10" t="n">
        <f aca="false">B34/1000000</f>
        <v>624.778273941897</v>
      </c>
    </row>
    <row r="28" customFormat="false" ht="12.75" hidden="false" customHeight="false" outlineLevel="0" collapsed="false">
      <c r="A28" s="0" t="s">
        <v>20</v>
      </c>
      <c r="B28" s="0" t="n">
        <v>1</v>
      </c>
      <c r="C28" s="0" t="n">
        <f aca="false">B28+1</f>
        <v>2</v>
      </c>
      <c r="D28" s="0" t="n">
        <f aca="false">C28+1</f>
        <v>3</v>
      </c>
      <c r="E28" s="0" t="n">
        <f aca="false">D28+1</f>
        <v>4</v>
      </c>
      <c r="F28" s="0" t="n">
        <f aca="false">E28+1</f>
        <v>5</v>
      </c>
      <c r="G28" s="0" t="n">
        <f aca="false">F28+1</f>
        <v>6</v>
      </c>
      <c r="H28" s="0" t="n">
        <f aca="false">G28+1</f>
        <v>7</v>
      </c>
      <c r="I28" s="0" t="n">
        <f aca="false">H28+1</f>
        <v>8</v>
      </c>
      <c r="J28" s="0" t="n">
        <f aca="false">I28+1</f>
        <v>9</v>
      </c>
      <c r="K28" s="0" t="n">
        <f aca="false">J28+1</f>
        <v>10</v>
      </c>
      <c r="L28" s="0" t="n">
        <f aca="false">K28+1</f>
        <v>11</v>
      </c>
      <c r="M28" s="0" t="n">
        <f aca="false">L28+1</f>
        <v>12</v>
      </c>
      <c r="N28" s="0" t="n">
        <f aca="false">M28+1</f>
        <v>13</v>
      </c>
      <c r="O28" s="0" t="n">
        <f aca="false">N28+1</f>
        <v>14</v>
      </c>
      <c r="P28" s="0" t="n">
        <f aca="false">O28+1</f>
        <v>15</v>
      </c>
      <c r="Q28" s="0" t="n">
        <f aca="false">P28+1</f>
        <v>16</v>
      </c>
      <c r="R28" s="0" t="n">
        <f aca="false">Q28+1</f>
        <v>17</v>
      </c>
      <c r="S28" s="0" t="n">
        <f aca="false">R28+1</f>
        <v>18</v>
      </c>
      <c r="T28" s="0" t="n">
        <f aca="false">S28+1</f>
        <v>19</v>
      </c>
      <c r="U28" s="0" t="n">
        <f aca="false">T28+1</f>
        <v>20</v>
      </c>
      <c r="V28" s="0" t="n">
        <f aca="false">U28+1</f>
        <v>21</v>
      </c>
      <c r="W28" s="0" t="n">
        <f aca="false">V28+1</f>
        <v>22</v>
      </c>
      <c r="X28" s="0" t="n">
        <f aca="false">W28+1</f>
        <v>23</v>
      </c>
      <c r="Y28" s="0" t="n">
        <f aca="false">X28+1</f>
        <v>24</v>
      </c>
      <c r="Z28" s="0" t="n">
        <f aca="false">Y28+1</f>
        <v>25</v>
      </c>
      <c r="AA28" s="0" t="n">
        <f aca="false">Z28+1</f>
        <v>26</v>
      </c>
      <c r="AB28" s="0" t="n">
        <f aca="false">AA28+1</f>
        <v>27</v>
      </c>
      <c r="AC28" s="0" t="n">
        <f aca="false">AB28+1</f>
        <v>28</v>
      </c>
      <c r="AD28" s="0" t="n">
        <f aca="false">AC28+1</f>
        <v>29</v>
      </c>
      <c r="AE28" s="0" t="n">
        <f aca="false">AD28+1</f>
        <v>30</v>
      </c>
    </row>
    <row r="30" customFormat="false" ht="12.75" hidden="false" customHeight="false" outlineLevel="0" collapsed="false">
      <c r="A30" s="0" t="s">
        <v>21</v>
      </c>
      <c r="B30" s="1" t="n">
        <f aca="false">($B$2*$B$17*$F$26)</f>
        <v>65250000</v>
      </c>
      <c r="C30" s="11" t="n">
        <f aca="false">($B$2*$B$17*$F$26)</f>
        <v>65250000</v>
      </c>
      <c r="D30" s="11" t="n">
        <f aca="false">($B$2*$B$17*$F$26)</f>
        <v>65250000</v>
      </c>
      <c r="E30" s="11" t="n">
        <f aca="false">($B$2*$B$17*$F$26)</f>
        <v>65250000</v>
      </c>
      <c r="F30" s="11" t="n">
        <f aca="false">($B$2*$B$17*$F$26)</f>
        <v>65250000</v>
      </c>
      <c r="G30" s="11" t="n">
        <f aca="false">($B$2*$B$17*$F$26)</f>
        <v>65250000</v>
      </c>
      <c r="H30" s="11" t="n">
        <f aca="false">($B$2*$B$17*$F$26)</f>
        <v>65250000</v>
      </c>
      <c r="I30" s="11" t="n">
        <f aca="false">($B$2*$B$17*$F$26)</f>
        <v>65250000</v>
      </c>
      <c r="J30" s="11" t="n">
        <f aca="false">($B$2*$B$17*$F$26)</f>
        <v>65250000</v>
      </c>
      <c r="K30" s="11" t="n">
        <f aca="false">($B$2*$B$17*$F$26)</f>
        <v>65250000</v>
      </c>
      <c r="L30" s="11" t="n">
        <f aca="false">($B$2*$B$17*$F$26)</f>
        <v>65250000</v>
      </c>
      <c r="M30" s="11" t="n">
        <f aca="false">($B$2*$B$17*$F$26)</f>
        <v>65250000</v>
      </c>
      <c r="N30" s="11" t="n">
        <f aca="false">($B$2*$B$17*$F$26)</f>
        <v>65250000</v>
      </c>
      <c r="O30" s="11" t="n">
        <f aca="false">($B$2*$B$17*$F$26)</f>
        <v>65250000</v>
      </c>
      <c r="P30" s="11" t="n">
        <f aca="false">($B$2*$B$17*$F$26)</f>
        <v>65250000</v>
      </c>
      <c r="Q30" s="11" t="n">
        <f aca="false">($B$2*$B$17*$F$26)</f>
        <v>65250000</v>
      </c>
      <c r="R30" s="11" t="n">
        <f aca="false">($B$2*$B$17*$F$26)</f>
        <v>65250000</v>
      </c>
      <c r="S30" s="11" t="n">
        <f aca="false">($B$2*$B$17*$F$26)</f>
        <v>65250000</v>
      </c>
      <c r="T30" s="11" t="n">
        <f aca="false">($B$2*$B$17*$F$26)</f>
        <v>65250000</v>
      </c>
      <c r="U30" s="11" t="n">
        <f aca="false">($B$2*$B$17*$F$26)</f>
        <v>65250000</v>
      </c>
      <c r="V30" s="11" t="n">
        <f aca="false">($B$2*$B$17*$F$26)</f>
        <v>65250000</v>
      </c>
      <c r="W30" s="11" t="n">
        <f aca="false">($B$2*$B$17*$F$26)</f>
        <v>65250000</v>
      </c>
      <c r="X30" s="11" t="n">
        <f aca="false">($B$2*$B$17*$F$26)</f>
        <v>65250000</v>
      </c>
      <c r="Y30" s="11" t="n">
        <f aca="false">($B$2*$B$17*$F$26)</f>
        <v>65250000</v>
      </c>
      <c r="Z30" s="11" t="n">
        <f aca="false">($B$2*$B$17*$F$26)</f>
        <v>65250000</v>
      </c>
      <c r="AA30" s="11" t="n">
        <f aca="false">($B$2*$B$17*$F$26)</f>
        <v>65250000</v>
      </c>
      <c r="AB30" s="11" t="n">
        <f aca="false">($B$2*$B$17*$F$26)</f>
        <v>65250000</v>
      </c>
      <c r="AC30" s="11" t="n">
        <f aca="false">($B$2*$B$17*$F$26)</f>
        <v>65250000</v>
      </c>
      <c r="AD30" s="11" t="n">
        <f aca="false">($B$2*$B$17*$F$26)</f>
        <v>65250000</v>
      </c>
      <c r="AE30" s="11" t="n">
        <f aca="false">($B$2*$B$17*$F$26)</f>
        <v>65250000</v>
      </c>
      <c r="AF30" s="1"/>
    </row>
    <row r="31" customFormat="false" ht="12.75" hidden="false" customHeight="false" outlineLevel="0" collapsed="false">
      <c r="A31" s="0" t="s">
        <v>22</v>
      </c>
      <c r="B31" s="12" t="n">
        <f aca="false">($B$19*$B$2*$F$26)</f>
        <v>113250000</v>
      </c>
      <c r="C31" s="11" t="n">
        <f aca="false">($B$19*$B$2*$F$26)</f>
        <v>113250000</v>
      </c>
      <c r="D31" s="11" t="n">
        <f aca="false">($B$19*$B$2*$F$26)</f>
        <v>113250000</v>
      </c>
      <c r="E31" s="11" t="n">
        <f aca="false">($B$19*$B$2*$F$26)</f>
        <v>113250000</v>
      </c>
      <c r="F31" s="11" t="n">
        <f aca="false">($B$19*$B$2*$F$26)</f>
        <v>113250000</v>
      </c>
      <c r="G31" s="11" t="n">
        <f aca="false">($B$19*$B$2*$F$26)</f>
        <v>113250000</v>
      </c>
      <c r="H31" s="11" t="n">
        <f aca="false">($B$19*$B$2*$F$26)</f>
        <v>113250000</v>
      </c>
      <c r="I31" s="11" t="n">
        <f aca="false">($B$19*$B$2*$F$26)</f>
        <v>113250000</v>
      </c>
      <c r="J31" s="11" t="n">
        <f aca="false">($B$19*$B$2*$F$26)</f>
        <v>113250000</v>
      </c>
      <c r="K31" s="11" t="n">
        <f aca="false">($B$19*$B$2*$F$26)</f>
        <v>113250000</v>
      </c>
      <c r="L31" s="11" t="n">
        <f aca="false">($B$19*$B$2*$F$26)</f>
        <v>113250000</v>
      </c>
      <c r="M31" s="11" t="n">
        <f aca="false">($B$19*$B$2*$F$26)</f>
        <v>113250000</v>
      </c>
      <c r="N31" s="11" t="n">
        <f aca="false">($B$19*$B$2*$F$26)</f>
        <v>113250000</v>
      </c>
      <c r="O31" s="11" t="n">
        <f aca="false">($B$19*$B$2*$F$26)</f>
        <v>113250000</v>
      </c>
      <c r="P31" s="11" t="n">
        <f aca="false">($B$19*$B$2*$F$26)</f>
        <v>113250000</v>
      </c>
      <c r="Q31" s="11" t="n">
        <f aca="false">($B$19*$B$2*$F$26)</f>
        <v>113250000</v>
      </c>
      <c r="R31" s="11" t="n">
        <f aca="false">($B$19*$B$2*$F$26)</f>
        <v>113250000</v>
      </c>
      <c r="S31" s="11" t="n">
        <f aca="false">($B$19*$B$2*$F$26)</f>
        <v>113250000</v>
      </c>
      <c r="T31" s="11" t="n">
        <f aca="false">($B$19*$B$2*$F$26)</f>
        <v>113250000</v>
      </c>
      <c r="U31" s="11" t="n">
        <f aca="false">($B$19*$B$2*$F$26)</f>
        <v>113250000</v>
      </c>
      <c r="V31" s="11" t="n">
        <f aca="false">($B$19*$B$2*$F$26)</f>
        <v>113250000</v>
      </c>
      <c r="W31" s="11" t="n">
        <f aca="false">($B$19*$B$2*$F$26)</f>
        <v>113250000</v>
      </c>
      <c r="X31" s="11" t="n">
        <f aca="false">($B$19*$B$2*$F$26)</f>
        <v>113250000</v>
      </c>
      <c r="Y31" s="11" t="n">
        <f aca="false">($B$19*$B$2*$F$26)</f>
        <v>113250000</v>
      </c>
      <c r="Z31" s="11" t="n">
        <f aca="false">($B$19*$B$2*$F$26)</f>
        <v>113250000</v>
      </c>
      <c r="AA31" s="11" t="n">
        <f aca="false">($B$19*$B$2*$F$26)</f>
        <v>113250000</v>
      </c>
      <c r="AB31" s="11" t="n">
        <f aca="false">($B$19*$B$2*$F$26)</f>
        <v>113250000</v>
      </c>
      <c r="AC31" s="11" t="n">
        <f aca="false">($B$19*$B$2*$F$26)</f>
        <v>113250000</v>
      </c>
      <c r="AD31" s="11" t="n">
        <f aca="false">($B$19*$B$2*$F$26)</f>
        <v>113250000</v>
      </c>
      <c r="AE31" s="11" t="n">
        <f aca="false">($B$19*$B$2*$F$26)</f>
        <v>113250000</v>
      </c>
    </row>
    <row r="33" customFormat="false" ht="12.75" hidden="false" customHeight="false" outlineLevel="0" collapsed="false">
      <c r="A33" s="0" t="s">
        <v>23</v>
      </c>
      <c r="B33" s="11" t="n">
        <f aca="false">NPV(0.18,B30:AE30)</f>
        <v>359971588.297649</v>
      </c>
    </row>
    <row r="34" customFormat="false" ht="12.75" hidden="false" customHeight="false" outlineLevel="0" collapsed="false">
      <c r="A34" s="0" t="s">
        <v>24</v>
      </c>
      <c r="B34" s="11" t="n">
        <f aca="false">NPV(0.18,B31:AE31)</f>
        <v>624778273.941897</v>
      </c>
    </row>
    <row r="35" customFormat="false" ht="12.75" hidden="false" customHeight="false" outlineLevel="0" collapsed="false">
      <c r="B35" s="11"/>
    </row>
    <row r="36" customFormat="false" ht="12.75" hidden="false" customHeight="false" outlineLevel="0" collapsed="false">
      <c r="D36" s="13" t="s">
        <v>25</v>
      </c>
      <c r="E36" s="13"/>
      <c r="F36" s="14"/>
      <c r="G36" s="14"/>
    </row>
    <row r="37" customFormat="false" ht="12.75" hidden="false" customHeight="false" outlineLevel="0" collapsed="false">
      <c r="A37" s="0" t="s">
        <v>26</v>
      </c>
      <c r="B37" s="11" t="n">
        <f aca="false">F26*D37*B2</f>
        <v>150000000</v>
      </c>
      <c r="D37" s="2" t="n">
        <v>25</v>
      </c>
      <c r="E37" s="0" t="s">
        <v>3</v>
      </c>
    </row>
    <row r="39" customFormat="false" ht="12.75" hidden="false" customHeight="false" outlineLevel="0" collapsed="false">
      <c r="D39" s="2"/>
    </row>
    <row r="40" customFormat="false" ht="12.75" hidden="false" customHeight="false" outlineLevel="0" collapsed="false">
      <c r="H40" s="2"/>
    </row>
    <row r="41" customFormat="false" ht="12.75" hidden="false" customHeight="false" outlineLevel="0" collapsed="false">
      <c r="A41" s="0" t="s">
        <v>20</v>
      </c>
      <c r="B41" s="0" t="n">
        <v>1</v>
      </c>
      <c r="C41" s="0" t="n">
        <f aca="false">B41+1</f>
        <v>2</v>
      </c>
      <c r="D41" s="0" t="n">
        <f aca="false">C41+1</f>
        <v>3</v>
      </c>
      <c r="E41" s="0" t="n">
        <f aca="false">D41+1</f>
        <v>4</v>
      </c>
      <c r="F41" s="0" t="n">
        <f aca="false">E41+1</f>
        <v>5</v>
      </c>
      <c r="G41" s="0" t="n">
        <f aca="false">F41+1</f>
        <v>6</v>
      </c>
      <c r="H41" s="0" t="n">
        <f aca="false">G41+1</f>
        <v>7</v>
      </c>
      <c r="I41" s="0" t="n">
        <f aca="false">H41+1</f>
        <v>8</v>
      </c>
      <c r="J41" s="0" t="n">
        <f aca="false">I41+1</f>
        <v>9</v>
      </c>
      <c r="K41" s="0" t="n">
        <f aca="false">J41+1</f>
        <v>10</v>
      </c>
      <c r="L41" s="0" t="n">
        <f aca="false">K41+1</f>
        <v>11</v>
      </c>
      <c r="M41" s="0" t="n">
        <f aca="false">L41+1</f>
        <v>12</v>
      </c>
      <c r="N41" s="0" t="n">
        <f aca="false">M41+1</f>
        <v>13</v>
      </c>
      <c r="O41" s="0" t="n">
        <f aca="false">N41+1</f>
        <v>14</v>
      </c>
      <c r="P41" s="0" t="n">
        <f aca="false">O41+1</f>
        <v>15</v>
      </c>
      <c r="Q41" s="0" t="n">
        <f aca="false">P41+1</f>
        <v>16</v>
      </c>
      <c r="R41" s="0" t="n">
        <f aca="false">Q41+1</f>
        <v>17</v>
      </c>
      <c r="S41" s="0" t="n">
        <f aca="false">R41+1</f>
        <v>18</v>
      </c>
      <c r="T41" s="0" t="n">
        <f aca="false">S41+1</f>
        <v>19</v>
      </c>
      <c r="U41" s="0" t="n">
        <f aca="false">T41+1</f>
        <v>20</v>
      </c>
      <c r="V41" s="0" t="n">
        <f aca="false">U41+1</f>
        <v>21</v>
      </c>
      <c r="W41" s="0" t="n">
        <f aca="false">V41+1</f>
        <v>22</v>
      </c>
      <c r="X41" s="0" t="n">
        <f aca="false">W41+1</f>
        <v>23</v>
      </c>
      <c r="Y41" s="0" t="n">
        <f aca="false">X41+1</f>
        <v>24</v>
      </c>
      <c r="Z41" s="0" t="n">
        <f aca="false">Y41+1</f>
        <v>25</v>
      </c>
      <c r="AA41" s="0" t="n">
        <f aca="false">Z41+1</f>
        <v>26</v>
      </c>
      <c r="AB41" s="0" t="n">
        <f aca="false">AA41+1</f>
        <v>27</v>
      </c>
      <c r="AC41" s="0" t="n">
        <f aca="false">AB41+1</f>
        <v>28</v>
      </c>
      <c r="AD41" s="0" t="n">
        <f aca="false">AC41+1</f>
        <v>29</v>
      </c>
      <c r="AE41" s="0" t="n">
        <f aca="false">AD41+1</f>
        <v>30</v>
      </c>
    </row>
    <row r="43" customFormat="false" ht="12.75" hidden="false" customHeight="false" outlineLevel="0" collapsed="false">
      <c r="A43" s="0" t="s">
        <v>21</v>
      </c>
      <c r="B43" s="1" t="n">
        <f aca="false">($B$2*$B$17*$F$26)-'O&amp;M'!$B$21+'O&amp;M'!$B$23</f>
        <v>68745695.35</v>
      </c>
      <c r="C43" s="11" t="n">
        <f aca="false">($B$2*$B$17*$F$26)-'O&amp;M'!$B$21+'O&amp;M'!$B$23</f>
        <v>68745695.35</v>
      </c>
      <c r="D43" s="11" t="n">
        <f aca="false">($B$2*$B$17*$F$26)-'O&amp;M'!$B$21+'O&amp;M'!$B$23</f>
        <v>68745695.35</v>
      </c>
      <c r="E43" s="11" t="n">
        <f aca="false">($B$2*$B$17*$F$26)-'O&amp;M'!$B$21+'O&amp;M'!$B$23</f>
        <v>68745695.35</v>
      </c>
      <c r="F43" s="11" t="n">
        <f aca="false">($B$2*$B$17*$F$26)-'O&amp;M'!$B$21+'O&amp;M'!$B$23</f>
        <v>68745695.35</v>
      </c>
      <c r="G43" s="11" t="n">
        <f aca="false">($B$2*$B$17*$F$26)-'O&amp;M'!$B$21+'O&amp;M'!$B$23</f>
        <v>68745695.35</v>
      </c>
      <c r="H43" s="11" t="n">
        <f aca="false">($B$2*$B$17*$F$26)-'O&amp;M'!$B$21+'O&amp;M'!$B$23</f>
        <v>68745695.35</v>
      </c>
      <c r="I43" s="11" t="n">
        <f aca="false">($B$2*$B$17*$F$26)-'O&amp;M'!$B$21+'O&amp;M'!$B$23</f>
        <v>68745695.35</v>
      </c>
      <c r="J43" s="11" t="n">
        <f aca="false">($B$2*$B$17*$F$26)-'O&amp;M'!$B$21+'O&amp;M'!$B$23</f>
        <v>68745695.35</v>
      </c>
      <c r="K43" s="11" t="n">
        <f aca="false">($B$2*$B$17*$F$26)-'O&amp;M'!$B$21+'O&amp;M'!$B$23</f>
        <v>68745695.35</v>
      </c>
      <c r="L43" s="11" t="n">
        <f aca="false">($B$2*$B$17*$F$26)-'O&amp;M'!$B$21+'O&amp;M'!$B$23</f>
        <v>68745695.35</v>
      </c>
      <c r="M43" s="11" t="n">
        <f aca="false">($B$2*$B$17*$F$26)-'O&amp;M'!$B$21+'O&amp;M'!$B$23</f>
        <v>68745695.35</v>
      </c>
      <c r="N43" s="11" t="n">
        <f aca="false">($B$2*$B$17*$F$26)-'O&amp;M'!$B$21+'O&amp;M'!$B$23</f>
        <v>68745695.35</v>
      </c>
      <c r="O43" s="11" t="n">
        <f aca="false">($B$2*$B$17*$F$26)-'O&amp;M'!$B$21+'O&amp;M'!$B$23</f>
        <v>68745695.35</v>
      </c>
      <c r="P43" s="11" t="n">
        <f aca="false">($B$2*$B$17*$F$26)-'O&amp;M'!$B$21+'O&amp;M'!$B$23</f>
        <v>68745695.35</v>
      </c>
      <c r="Q43" s="11" t="n">
        <f aca="false">($B$2*$B$17*$F$26)-'O&amp;M'!$B$21+'O&amp;M'!$B$23</f>
        <v>68745695.35</v>
      </c>
      <c r="R43" s="11" t="n">
        <f aca="false">($B$2*$B$17*$F$26)-'O&amp;M'!$B$21+'O&amp;M'!$B$23</f>
        <v>68745695.35</v>
      </c>
      <c r="S43" s="11" t="n">
        <f aca="false">($B$2*$B$17*$F$26)-'O&amp;M'!$B$21+'O&amp;M'!$B$23</f>
        <v>68745695.35</v>
      </c>
      <c r="T43" s="11" t="n">
        <f aca="false">($B$2*$B$17*$F$26)-'O&amp;M'!$B$21+'O&amp;M'!$B$23</f>
        <v>68745695.35</v>
      </c>
      <c r="U43" s="11" t="n">
        <f aca="false">($B$2*$B$17*$F$26)-'O&amp;M'!$B$21+'O&amp;M'!$B$23</f>
        <v>68745695.35</v>
      </c>
      <c r="V43" s="11" t="n">
        <f aca="false">($B$2*$B$17*$F$26)-'O&amp;M'!$B$21+'O&amp;M'!$B$23</f>
        <v>68745695.35</v>
      </c>
      <c r="W43" s="11" t="n">
        <f aca="false">($B$2*$B$17*$F$26)-'O&amp;M'!$B$21+'O&amp;M'!$B$23</f>
        <v>68745695.35</v>
      </c>
      <c r="X43" s="11" t="n">
        <f aca="false">($B$2*$B$17*$F$26)-'O&amp;M'!$B$21+'O&amp;M'!$B$23</f>
        <v>68745695.35</v>
      </c>
      <c r="Y43" s="11" t="n">
        <f aca="false">($B$2*$B$17*$F$26)-'O&amp;M'!$B$21+'O&amp;M'!$B$23</f>
        <v>68745695.35</v>
      </c>
      <c r="Z43" s="11" t="n">
        <f aca="false">($B$2*$B$17*$F$26)-'O&amp;M'!$B$21+'O&amp;M'!$B$23</f>
        <v>68745695.35</v>
      </c>
      <c r="AA43" s="11" t="n">
        <f aca="false">($B$2*$B$17*$F$26)-'O&amp;M'!$B$21+'O&amp;M'!$B$23</f>
        <v>68745695.35</v>
      </c>
      <c r="AB43" s="11" t="n">
        <f aca="false">($B$2*$B$17*$F$26)-'O&amp;M'!$B$21+'O&amp;M'!$B$23</f>
        <v>68745695.35</v>
      </c>
      <c r="AC43" s="11" t="n">
        <f aca="false">($B$2*$B$17*$F$26)-'O&amp;M'!$B$21+'O&amp;M'!$B$23</f>
        <v>68745695.35</v>
      </c>
      <c r="AD43" s="11" t="n">
        <f aca="false">($B$2*$B$17*$F$26)-'O&amp;M'!$B$21+'O&amp;M'!$B$23</f>
        <v>68745695.35</v>
      </c>
      <c r="AE43" s="11" t="n">
        <f aca="false">($B$2*$B$17*$F$26)-'O&amp;M'!$B$21+'O&amp;M'!$B$23</f>
        <v>68745695.35</v>
      </c>
    </row>
    <row r="44" customFormat="false" ht="12.75" hidden="false" customHeight="false" outlineLevel="0" collapsed="false">
      <c r="A44" s="0" t="s">
        <v>22</v>
      </c>
      <c r="B44" s="12" t="n">
        <f aca="false">($B$19*$B$2*$F$26)-'O&amp;M'!$B$21+'O&amp;M'!$B$23</f>
        <v>116745695.35</v>
      </c>
      <c r="C44" s="11" t="n">
        <f aca="false">($B$19*$B$2*$F$26)-'O&amp;M'!$B$21+'O&amp;M'!$B$23</f>
        <v>116745695.35</v>
      </c>
      <c r="D44" s="11" t="n">
        <f aca="false">($B$19*$B$2*$F$26)-'O&amp;M'!$B$21+'O&amp;M'!$B$23</f>
        <v>116745695.35</v>
      </c>
      <c r="E44" s="11" t="n">
        <f aca="false">($B$19*$B$2*$F$26)-'O&amp;M'!$B$21+'O&amp;M'!$B$23</f>
        <v>116745695.35</v>
      </c>
      <c r="F44" s="11" t="n">
        <f aca="false">($B$19*$B$2*$F$26)-'O&amp;M'!$B$21+'O&amp;M'!$B$23</f>
        <v>116745695.35</v>
      </c>
      <c r="G44" s="11" t="n">
        <f aca="false">($B$19*$B$2*$F$26)-'O&amp;M'!$B$21+'O&amp;M'!$B$23</f>
        <v>116745695.35</v>
      </c>
      <c r="H44" s="11" t="n">
        <f aca="false">($B$19*$B$2*$F$26)-'O&amp;M'!$B$21+'O&amp;M'!$B$23</f>
        <v>116745695.35</v>
      </c>
      <c r="I44" s="11" t="n">
        <f aca="false">($B$19*$B$2*$F$26)-'O&amp;M'!$B$21+'O&amp;M'!$B$23</f>
        <v>116745695.35</v>
      </c>
      <c r="J44" s="11" t="n">
        <f aca="false">($B$19*$B$2*$F$26)-'O&amp;M'!$B$21+'O&amp;M'!$B$23</f>
        <v>116745695.35</v>
      </c>
      <c r="K44" s="11" t="n">
        <f aca="false">($B$19*$B$2*$F$26)-'O&amp;M'!$B$21+'O&amp;M'!$B$23</f>
        <v>116745695.35</v>
      </c>
      <c r="L44" s="11" t="n">
        <f aca="false">($B$19*$B$2*$F$26)-'O&amp;M'!$B$21+'O&amp;M'!$B$23</f>
        <v>116745695.35</v>
      </c>
      <c r="M44" s="11" t="n">
        <f aca="false">($B$19*$B$2*$F$26)-'O&amp;M'!$B$21+'O&amp;M'!$B$23</f>
        <v>116745695.35</v>
      </c>
      <c r="N44" s="11" t="n">
        <f aca="false">($B$19*$B$2*$F$26)-'O&amp;M'!$B$21+'O&amp;M'!$B$23</f>
        <v>116745695.35</v>
      </c>
      <c r="O44" s="11" t="n">
        <f aca="false">($B$19*$B$2*$F$26)-'O&amp;M'!$B$21+'O&amp;M'!$B$23</f>
        <v>116745695.35</v>
      </c>
      <c r="P44" s="11" t="n">
        <f aca="false">($B$19*$B$2*$F$26)-'O&amp;M'!$B$21+'O&amp;M'!$B$23</f>
        <v>116745695.35</v>
      </c>
      <c r="Q44" s="11" t="n">
        <f aca="false">($B$19*$B$2*$F$26)-'O&amp;M'!$B$21+'O&amp;M'!$B$23</f>
        <v>116745695.35</v>
      </c>
      <c r="R44" s="11" t="n">
        <f aca="false">($B$19*$B$2*$F$26)-'O&amp;M'!$B$21+'O&amp;M'!$B$23</f>
        <v>116745695.35</v>
      </c>
      <c r="S44" s="11" t="n">
        <f aca="false">($B$19*$B$2*$F$26)-'O&amp;M'!$B$21+'O&amp;M'!$B$23</f>
        <v>116745695.35</v>
      </c>
      <c r="T44" s="11" t="n">
        <f aca="false">($B$19*$B$2*$F$26)-'O&amp;M'!$B$21+'O&amp;M'!$B$23</f>
        <v>116745695.35</v>
      </c>
      <c r="U44" s="11" t="n">
        <f aca="false">($B$19*$B$2*$F$26)-'O&amp;M'!$B$21+'O&amp;M'!$B$23</f>
        <v>116745695.35</v>
      </c>
      <c r="V44" s="11" t="n">
        <f aca="false">($B$19*$B$2*$F$26)-'O&amp;M'!$B$21+'O&amp;M'!$B$23</f>
        <v>116745695.35</v>
      </c>
      <c r="W44" s="11" t="n">
        <f aca="false">($B$19*$B$2*$F$26)-'O&amp;M'!$B$21+'O&amp;M'!$B$23</f>
        <v>116745695.35</v>
      </c>
      <c r="X44" s="11" t="n">
        <f aca="false">($B$19*$B$2*$F$26)-'O&amp;M'!$B$21+'O&amp;M'!$B$23</f>
        <v>116745695.35</v>
      </c>
      <c r="Y44" s="11" t="n">
        <f aca="false">($B$19*$B$2*$F$26)-'O&amp;M'!$B$21+'O&amp;M'!$B$23</f>
        <v>116745695.35</v>
      </c>
      <c r="Z44" s="11" t="n">
        <f aca="false">($B$19*$B$2*$F$26)-'O&amp;M'!$B$21+'O&amp;M'!$B$23</f>
        <v>116745695.35</v>
      </c>
      <c r="AA44" s="11" t="n">
        <f aca="false">($B$19*$B$2*$F$26)-'O&amp;M'!$B$21+'O&amp;M'!$B$23</f>
        <v>116745695.35</v>
      </c>
      <c r="AB44" s="11" t="n">
        <f aca="false">($B$19*$B$2*$F$26)-'O&amp;M'!$B$21+'O&amp;M'!$B$23</f>
        <v>116745695.35</v>
      </c>
      <c r="AC44" s="11" t="n">
        <f aca="false">($B$19*$B$2*$F$26)-'O&amp;M'!$B$21+'O&amp;M'!$B$23</f>
        <v>116745695.35</v>
      </c>
      <c r="AD44" s="11" t="n">
        <f aca="false">($B$19*$B$2*$F$26)-'O&amp;M'!$B$21+'O&amp;M'!$B$23</f>
        <v>116745695.35</v>
      </c>
      <c r="AE44" s="11" t="n">
        <f aca="false">($B$19*$B$2*$F$26)-'O&amp;M'!$B$21+'O&amp;M'!$B$23</f>
        <v>116745695.35</v>
      </c>
    </row>
    <row r="46" customFormat="false" ht="12.75" hidden="false" customHeight="false" outlineLevel="0" collapsed="false">
      <c r="A46" s="0" t="s">
        <v>23</v>
      </c>
      <c r="B46" s="11" t="n">
        <f aca="false">NPV(0.18,B43:AE43)</f>
        <v>379256661.207139</v>
      </c>
      <c r="C46" s="0" t="s">
        <v>27</v>
      </c>
      <c r="F46" s="0" t="s">
        <v>28</v>
      </c>
    </row>
    <row r="47" customFormat="false" ht="12.75" hidden="false" customHeight="false" outlineLevel="0" collapsed="false">
      <c r="A47" s="0" t="s">
        <v>24</v>
      </c>
      <c r="B47" s="11" t="n">
        <f aca="false">NPV(0.18,B44:AE44)</f>
        <v>644063346.851386</v>
      </c>
      <c r="F47" s="0" t="s">
        <v>14</v>
      </c>
    </row>
    <row r="48" customFormat="false" ht="12.75" hidden="false" customHeight="false" outlineLevel="0" collapsed="false">
      <c r="F48" s="0" t="s">
        <v>15</v>
      </c>
    </row>
    <row r="49" customFormat="false" ht="12.75" hidden="false" customHeight="false" outlineLevel="0" collapsed="false">
      <c r="G49" s="5" t="s">
        <v>16</v>
      </c>
      <c r="H49" s="5"/>
    </row>
    <row r="50" customFormat="false" ht="12.75" hidden="false" customHeight="false" outlineLevel="0" collapsed="false">
      <c r="F50" s="6"/>
      <c r="G50" s="7" t="s">
        <v>17</v>
      </c>
      <c r="H50" s="7" t="s">
        <v>18</v>
      </c>
    </row>
    <row r="51" customFormat="false" ht="12.75" hidden="false" customHeight="false" outlineLevel="0" collapsed="false">
      <c r="E51" s="8" t="s">
        <v>19</v>
      </c>
      <c r="F51" s="9" t="n">
        <v>8000</v>
      </c>
      <c r="G51" s="10" t="n">
        <f aca="false">B46/1000000</f>
        <v>379.256661207139</v>
      </c>
      <c r="H51" s="10" t="n">
        <f aca="false">B47/1000000</f>
        <v>644.063346851386</v>
      </c>
    </row>
    <row r="52" customFormat="false" ht="12.75" hidden="false" customHeight="false" outlineLevel="0" collapsed="false">
      <c r="G52" s="11"/>
      <c r="H52" s="11"/>
    </row>
  </sheetData>
  <mergeCells count="3">
    <mergeCell ref="G24:H24"/>
    <mergeCell ref="D36:E36"/>
    <mergeCell ref="G49:H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A10" activeCellId="0" sqref="C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5" min="79" style="0" width="10.56"/>
  </cols>
  <sheetData>
    <row r="2" customFormat="false" ht="12.75" hidden="false" customHeight="false" outlineLevel="0" collapsed="false">
      <c r="A2" s="15" t="n">
        <v>34700</v>
      </c>
      <c r="B2" s="15" t="n">
        <v>34731</v>
      </c>
      <c r="C2" s="15" t="n">
        <v>34759</v>
      </c>
      <c r="D2" s="15" t="n">
        <v>34790</v>
      </c>
      <c r="E2" s="15" t="n">
        <v>34820</v>
      </c>
      <c r="F2" s="15" t="n">
        <v>34851</v>
      </c>
      <c r="G2" s="15" t="n">
        <v>34881</v>
      </c>
      <c r="H2" s="15" t="n">
        <v>34912</v>
      </c>
      <c r="I2" s="15" t="n">
        <v>34943</v>
      </c>
      <c r="J2" s="15" t="n">
        <v>34973</v>
      </c>
      <c r="K2" s="15" t="n">
        <v>35004</v>
      </c>
      <c r="L2" s="15" t="n">
        <v>35034</v>
      </c>
      <c r="M2" s="15" t="n">
        <v>35065</v>
      </c>
      <c r="N2" s="15" t="n">
        <v>35096</v>
      </c>
      <c r="O2" s="15" t="n">
        <v>35125</v>
      </c>
      <c r="P2" s="15" t="n">
        <v>35156</v>
      </c>
      <c r="Q2" s="15" t="n">
        <v>35186</v>
      </c>
      <c r="R2" s="15" t="n">
        <v>35217</v>
      </c>
      <c r="S2" s="15" t="n">
        <v>35247</v>
      </c>
      <c r="T2" s="15" t="n">
        <v>35278</v>
      </c>
      <c r="U2" s="15" t="n">
        <v>35309</v>
      </c>
      <c r="V2" s="15" t="n">
        <v>35339</v>
      </c>
      <c r="W2" s="15" t="n">
        <v>35370</v>
      </c>
      <c r="X2" s="15" t="n">
        <v>35400</v>
      </c>
      <c r="Y2" s="15" t="n">
        <v>35431</v>
      </c>
      <c r="Z2" s="15" t="n">
        <v>35462</v>
      </c>
      <c r="AA2" s="15" t="n">
        <v>35490</v>
      </c>
      <c r="AB2" s="15" t="n">
        <v>35521</v>
      </c>
      <c r="AC2" s="15" t="n">
        <v>35551</v>
      </c>
      <c r="AD2" s="15" t="n">
        <v>35582</v>
      </c>
      <c r="AE2" s="15" t="n">
        <v>35612</v>
      </c>
      <c r="AF2" s="15" t="n">
        <v>35643</v>
      </c>
      <c r="AG2" s="15" t="n">
        <v>35674</v>
      </c>
      <c r="AH2" s="15" t="n">
        <v>35704</v>
      </c>
      <c r="AI2" s="15" t="n">
        <v>35735</v>
      </c>
      <c r="AJ2" s="15" t="n">
        <v>35765</v>
      </c>
      <c r="AK2" s="15" t="n">
        <v>35796</v>
      </c>
      <c r="AL2" s="15" t="n">
        <v>35827</v>
      </c>
      <c r="AM2" s="15" t="n">
        <v>35855</v>
      </c>
      <c r="AN2" s="15" t="n">
        <v>35886</v>
      </c>
      <c r="AO2" s="15" t="n">
        <v>35916</v>
      </c>
      <c r="AP2" s="15" t="n">
        <v>35947</v>
      </c>
      <c r="AQ2" s="15" t="n">
        <v>35977</v>
      </c>
      <c r="AR2" s="15" t="n">
        <v>36008</v>
      </c>
      <c r="AS2" s="15" t="n">
        <v>36039</v>
      </c>
      <c r="AT2" s="15" t="n">
        <v>36069</v>
      </c>
      <c r="AU2" s="15" t="n">
        <v>36100</v>
      </c>
      <c r="AV2" s="15" t="n">
        <v>36130</v>
      </c>
      <c r="AW2" s="15" t="n">
        <v>36161</v>
      </c>
      <c r="AX2" s="15" t="n">
        <v>36192</v>
      </c>
      <c r="AY2" s="15" t="n">
        <v>36220</v>
      </c>
      <c r="AZ2" s="15" t="n">
        <v>36251</v>
      </c>
      <c r="BA2" s="15" t="n">
        <v>36281</v>
      </c>
      <c r="BB2" s="15" t="n">
        <v>36312</v>
      </c>
      <c r="BC2" s="15" t="n">
        <v>36342</v>
      </c>
      <c r="BD2" s="15" t="n">
        <v>36373</v>
      </c>
      <c r="BE2" s="15" t="n">
        <v>36404</v>
      </c>
      <c r="BF2" s="15" t="n">
        <v>36434</v>
      </c>
      <c r="BG2" s="15" t="n">
        <v>36465</v>
      </c>
      <c r="BH2" s="15" t="n">
        <v>36495</v>
      </c>
      <c r="BI2" s="15" t="n">
        <v>36526</v>
      </c>
      <c r="BJ2" s="15" t="n">
        <v>36557</v>
      </c>
      <c r="BK2" s="15" t="n">
        <v>36586</v>
      </c>
      <c r="BL2" s="15" t="n">
        <v>36617</v>
      </c>
      <c r="BM2" s="15" t="n">
        <v>36647</v>
      </c>
      <c r="BN2" s="15" t="n">
        <v>36678</v>
      </c>
      <c r="BO2" s="15" t="n">
        <v>36708</v>
      </c>
      <c r="BP2" s="15" t="n">
        <v>36739</v>
      </c>
      <c r="BQ2" s="15" t="n">
        <v>36770</v>
      </c>
      <c r="BR2" s="15" t="n">
        <v>36800</v>
      </c>
      <c r="BS2" s="15" t="n">
        <v>36831</v>
      </c>
      <c r="BT2" s="15" t="n">
        <v>36861</v>
      </c>
      <c r="BU2" s="15" t="n">
        <v>36892</v>
      </c>
      <c r="BV2" s="15" t="n">
        <v>36923</v>
      </c>
      <c r="BW2" s="15" t="n">
        <v>36951</v>
      </c>
      <c r="BX2" s="15" t="n">
        <v>36982</v>
      </c>
      <c r="BY2" s="15" t="n">
        <v>37012</v>
      </c>
      <c r="BZ2" s="15" t="n">
        <v>37043</v>
      </c>
      <c r="CA2" s="15" t="n">
        <v>37073</v>
      </c>
      <c r="CB2" s="15" t="n">
        <v>37104</v>
      </c>
      <c r="CC2" s="15" t="n">
        <v>37135</v>
      </c>
      <c r="CD2" s="15" t="n">
        <v>37165</v>
      </c>
      <c r="CE2" s="15" t="n">
        <v>37196</v>
      </c>
      <c r="CF2" s="15" t="n">
        <v>37226</v>
      </c>
      <c r="CG2" s="15" t="n">
        <v>37257</v>
      </c>
      <c r="CH2" s="15" t="n">
        <v>37288</v>
      </c>
      <c r="CI2" s="15" t="n">
        <v>37316</v>
      </c>
      <c r="CJ2" s="15" t="n">
        <v>37347</v>
      </c>
      <c r="CK2" s="15" t="n">
        <v>37377</v>
      </c>
      <c r="CL2" s="15" t="n">
        <v>37408</v>
      </c>
      <c r="CM2" s="15" t="n">
        <v>37438</v>
      </c>
      <c r="CN2" s="15" t="n">
        <v>37469</v>
      </c>
      <c r="CO2" s="15" t="n">
        <v>37500</v>
      </c>
      <c r="CP2" s="15" t="n">
        <v>37530</v>
      </c>
      <c r="CQ2" s="15" t="n">
        <v>37561</v>
      </c>
      <c r="CR2" s="15" t="n">
        <v>37591</v>
      </c>
      <c r="CS2" s="15" t="n">
        <v>37622</v>
      </c>
      <c r="CT2" s="15" t="n">
        <v>37653</v>
      </c>
      <c r="CU2" s="15" t="n">
        <v>37681</v>
      </c>
      <c r="CV2" s="15" t="n">
        <v>37712</v>
      </c>
      <c r="CW2" s="15" t="n">
        <v>37742</v>
      </c>
      <c r="CX2" s="15" t="n">
        <v>37773</v>
      </c>
      <c r="CY2" s="15" t="n">
        <v>37803</v>
      </c>
      <c r="CZ2" s="15" t="n">
        <v>37834</v>
      </c>
      <c r="DA2" s="15" t="n">
        <v>37865</v>
      </c>
      <c r="DB2" s="15" t="n">
        <v>37895</v>
      </c>
      <c r="DC2" s="15" t="n">
        <v>37926</v>
      </c>
      <c r="DD2" s="15" t="n">
        <v>37956</v>
      </c>
      <c r="DE2" s="15" t="n">
        <v>37987</v>
      </c>
      <c r="DF2" s="15" t="n">
        <v>38018</v>
      </c>
      <c r="DG2" s="15" t="n">
        <v>38047</v>
      </c>
      <c r="DH2" s="15" t="n">
        <v>38078</v>
      </c>
      <c r="DI2" s="15" t="n">
        <v>38108</v>
      </c>
      <c r="DJ2" s="15" t="n">
        <v>38139</v>
      </c>
      <c r="DK2" s="15" t="n">
        <v>38169</v>
      </c>
      <c r="DL2" s="15" t="n">
        <v>38200</v>
      </c>
      <c r="DM2" s="15" t="n">
        <v>38231</v>
      </c>
      <c r="DN2" s="15" t="n">
        <v>38261</v>
      </c>
      <c r="DO2" s="15" t="n">
        <v>38292</v>
      </c>
      <c r="DP2" s="15" t="n">
        <v>38322</v>
      </c>
      <c r="DQ2" s="15" t="n">
        <v>38353</v>
      </c>
      <c r="DR2" s="15" t="n">
        <v>38384</v>
      </c>
      <c r="DS2" s="15" t="n">
        <v>38412</v>
      </c>
      <c r="DT2" s="15" t="n">
        <v>38443</v>
      </c>
      <c r="DU2" s="15" t="n">
        <v>38473</v>
      </c>
      <c r="DV2" s="15" t="n">
        <v>38504</v>
      </c>
      <c r="DW2" s="15" t="n">
        <v>38534</v>
      </c>
      <c r="DX2" s="15" t="n">
        <v>38565</v>
      </c>
      <c r="DY2" s="15" t="n">
        <v>38596</v>
      </c>
      <c r="DZ2" s="15" t="n">
        <v>38626</v>
      </c>
      <c r="EA2" s="15" t="n">
        <v>38657</v>
      </c>
      <c r="EB2" s="15" t="n">
        <v>38687</v>
      </c>
      <c r="EC2" s="15" t="n">
        <v>38718</v>
      </c>
      <c r="ED2" s="15" t="n">
        <v>38749</v>
      </c>
      <c r="EE2" s="15" t="n">
        <v>38777</v>
      </c>
      <c r="EF2" s="15" t="n">
        <v>38808</v>
      </c>
      <c r="EG2" s="15" t="n">
        <v>38838</v>
      </c>
      <c r="EH2" s="15" t="n">
        <v>38869</v>
      </c>
      <c r="EI2" s="15" t="n">
        <v>38899</v>
      </c>
      <c r="EJ2" s="15" t="n">
        <v>38930</v>
      </c>
      <c r="EK2" s="15" t="n">
        <v>38961</v>
      </c>
      <c r="EL2" s="15" t="n">
        <v>38991</v>
      </c>
      <c r="EM2" s="15" t="n">
        <v>39022</v>
      </c>
      <c r="EN2" s="15" t="n">
        <v>39052</v>
      </c>
      <c r="EO2" s="15" t="n">
        <v>39083</v>
      </c>
      <c r="EP2" s="15" t="n">
        <v>39114</v>
      </c>
      <c r="EQ2" s="15" t="n">
        <v>39142</v>
      </c>
      <c r="ER2" s="15" t="n">
        <v>39173</v>
      </c>
      <c r="ES2" s="15" t="n">
        <v>39203</v>
      </c>
      <c r="ET2" s="15" t="n">
        <v>39234</v>
      </c>
      <c r="EU2" s="15" t="n">
        <v>39264</v>
      </c>
      <c r="EV2" s="15" t="n">
        <v>39295</v>
      </c>
      <c r="EW2" s="15" t="n">
        <v>39326</v>
      </c>
      <c r="EX2" s="15" t="n">
        <v>39356</v>
      </c>
      <c r="EY2" s="15" t="n">
        <v>39387</v>
      </c>
      <c r="EZ2" s="15" t="n">
        <v>39417</v>
      </c>
      <c r="FA2" s="15" t="n">
        <v>39448</v>
      </c>
      <c r="FB2" s="15" t="n">
        <v>39479</v>
      </c>
      <c r="FC2" s="15" t="n">
        <v>39508</v>
      </c>
      <c r="FD2" s="15" t="n">
        <v>39539</v>
      </c>
      <c r="FE2" s="15" t="n">
        <v>39569</v>
      </c>
      <c r="FF2" s="15" t="n">
        <v>39600</v>
      </c>
      <c r="FG2" s="15" t="n">
        <v>39630</v>
      </c>
      <c r="FH2" s="15" t="n">
        <v>39661</v>
      </c>
      <c r="FI2" s="15" t="n">
        <v>39692</v>
      </c>
      <c r="FJ2" s="15" t="n">
        <v>39722</v>
      </c>
      <c r="FK2" s="15" t="n">
        <v>39753</v>
      </c>
      <c r="FL2" s="15" t="n">
        <v>39783</v>
      </c>
      <c r="FM2" s="15" t="n">
        <v>39814</v>
      </c>
      <c r="FN2" s="15" t="n">
        <v>39845</v>
      </c>
      <c r="FO2" s="15" t="n">
        <v>39873</v>
      </c>
      <c r="FP2" s="15" t="n">
        <v>39904</v>
      </c>
      <c r="FQ2" s="15" t="n">
        <v>39934</v>
      </c>
      <c r="FR2" s="15" t="n">
        <v>39965</v>
      </c>
      <c r="FS2" s="15" t="n">
        <v>39995</v>
      </c>
      <c r="FT2" s="15" t="n">
        <v>40026</v>
      </c>
      <c r="FU2" s="15" t="n">
        <v>40057</v>
      </c>
      <c r="FV2" s="15" t="n">
        <v>40087</v>
      </c>
      <c r="FW2" s="15" t="n">
        <v>40118</v>
      </c>
      <c r="FX2" s="15" t="n">
        <v>40148</v>
      </c>
      <c r="FY2" s="15" t="n">
        <v>40179</v>
      </c>
      <c r="FZ2" s="15" t="n">
        <v>40210</v>
      </c>
      <c r="GA2" s="15" t="n">
        <v>40238</v>
      </c>
      <c r="GB2" s="15" t="n">
        <v>40269</v>
      </c>
      <c r="GC2" s="15" t="n">
        <v>40299</v>
      </c>
      <c r="GD2" s="15" t="n">
        <v>40330</v>
      </c>
      <c r="GE2" s="15" t="n">
        <v>40360</v>
      </c>
      <c r="GF2" s="15" t="n">
        <v>40391</v>
      </c>
      <c r="GG2" s="15" t="n">
        <v>40422</v>
      </c>
      <c r="GH2" s="15" t="n">
        <v>40452</v>
      </c>
      <c r="GI2" s="15" t="n">
        <v>40483</v>
      </c>
      <c r="GJ2" s="15" t="n">
        <v>40513</v>
      </c>
    </row>
    <row r="3" customFormat="false" ht="12.75" hidden="false" customHeight="false" outlineLevel="0" collapsed="false">
      <c r="A3" s="16" t="n">
        <v>1.639</v>
      </c>
      <c r="B3" s="16" t="n">
        <v>1.416</v>
      </c>
      <c r="C3" s="16" t="n">
        <v>1.428</v>
      </c>
      <c r="D3" s="16" t="n">
        <v>1.566</v>
      </c>
      <c r="E3" s="16" t="n">
        <v>1.672</v>
      </c>
      <c r="F3" s="16" t="n">
        <v>1.757</v>
      </c>
      <c r="G3" s="16" t="n">
        <v>1.532</v>
      </c>
      <c r="H3" s="16" t="n">
        <v>1.385</v>
      </c>
      <c r="I3" s="16" t="n">
        <v>1.575</v>
      </c>
      <c r="J3" s="16" t="n">
        <v>1.644</v>
      </c>
      <c r="K3" s="16" t="n">
        <v>1.772</v>
      </c>
      <c r="L3" s="16" t="n">
        <v>2.241</v>
      </c>
      <c r="M3" s="16" t="n">
        <v>3.448</v>
      </c>
      <c r="N3" s="16" t="n">
        <v>2.34</v>
      </c>
      <c r="O3" s="16" t="n">
        <v>2.746</v>
      </c>
      <c r="P3" s="16" t="n">
        <v>2.779</v>
      </c>
      <c r="Q3" s="16" t="n">
        <v>2.214</v>
      </c>
      <c r="R3" s="16" t="n">
        <v>2.361</v>
      </c>
      <c r="S3" s="16" t="n">
        <v>2.646</v>
      </c>
      <c r="T3" s="16" t="n">
        <v>2.322</v>
      </c>
      <c r="U3" s="16" t="n">
        <v>1.853</v>
      </c>
      <c r="V3" s="16" t="n">
        <v>1.828</v>
      </c>
      <c r="W3" s="16" t="n">
        <v>2.652</v>
      </c>
      <c r="X3" s="16" t="n">
        <v>3.901</v>
      </c>
      <c r="Y3" s="16" t="n">
        <v>3.998</v>
      </c>
      <c r="Z3" s="16" t="n">
        <v>2.986</v>
      </c>
      <c r="AA3" s="16" t="n">
        <v>1.78</v>
      </c>
      <c r="AB3" s="16" t="n">
        <v>1.805</v>
      </c>
      <c r="AC3" s="16" t="n">
        <v>2.122</v>
      </c>
      <c r="AD3" s="16" t="n">
        <v>2.346</v>
      </c>
      <c r="AE3" s="16" t="n">
        <v>2.145</v>
      </c>
      <c r="AF3" s="16" t="n">
        <v>2.161</v>
      </c>
      <c r="AG3" s="16" t="n">
        <v>2.515</v>
      </c>
      <c r="AH3" s="16" t="n">
        <v>3.346</v>
      </c>
      <c r="AI3" s="16" t="n">
        <v>3.266</v>
      </c>
      <c r="AJ3" s="16" t="n">
        <v>2.577</v>
      </c>
      <c r="AK3" s="16" t="n">
        <v>2.309</v>
      </c>
      <c r="AL3" s="16" t="n">
        <v>2.001</v>
      </c>
      <c r="AM3" s="16" t="n">
        <v>2.286</v>
      </c>
      <c r="AN3" s="16" t="n">
        <v>2.3</v>
      </c>
      <c r="AO3" s="16" t="n">
        <v>2.262</v>
      </c>
      <c r="AP3" s="16" t="n">
        <v>2.017</v>
      </c>
      <c r="AQ3" s="16" t="n">
        <v>2.358</v>
      </c>
      <c r="AR3" s="16" t="n">
        <v>1.942</v>
      </c>
      <c r="AS3" s="16" t="n">
        <v>1.672</v>
      </c>
      <c r="AT3" s="16" t="n">
        <v>2.031</v>
      </c>
      <c r="AU3" s="16" t="n">
        <v>1.972</v>
      </c>
      <c r="AV3" s="16" t="n">
        <v>2.149</v>
      </c>
      <c r="AW3" s="16" t="n">
        <v>1.765</v>
      </c>
      <c r="AX3" s="16" t="n">
        <v>1.81</v>
      </c>
      <c r="AY3" s="16" t="n">
        <v>1.666</v>
      </c>
      <c r="AZ3" s="16" t="n">
        <v>1.852</v>
      </c>
      <c r="BA3" s="16" t="n">
        <v>2.348</v>
      </c>
      <c r="BB3" s="16" t="n">
        <v>2.226</v>
      </c>
      <c r="BC3" s="16" t="n">
        <v>2.262</v>
      </c>
      <c r="BD3" s="16" t="n">
        <v>2.601</v>
      </c>
      <c r="BE3" s="16" t="n">
        <v>2.912</v>
      </c>
      <c r="BF3" s="16" t="n">
        <v>2.56</v>
      </c>
      <c r="BG3" s="16" t="n">
        <v>3.092</v>
      </c>
      <c r="BH3" s="16" t="n">
        <v>2.12</v>
      </c>
      <c r="BI3" s="16" t="n">
        <v>2.344</v>
      </c>
      <c r="BJ3" s="16" t="n">
        <v>2.61</v>
      </c>
      <c r="BK3" s="16" t="n">
        <v>2.603</v>
      </c>
      <c r="BL3" s="16" t="n">
        <v>2.9</v>
      </c>
      <c r="BM3" s="16" t="n">
        <v>3.089</v>
      </c>
      <c r="BN3" s="16" t="n">
        <v>4.406</v>
      </c>
      <c r="BO3" s="16" t="n">
        <v>4.369</v>
      </c>
      <c r="BP3" s="16" t="n">
        <v>3.82</v>
      </c>
      <c r="BQ3" s="16" t="n">
        <v>4.618</v>
      </c>
      <c r="BR3" s="16" t="n">
        <v>5.312</v>
      </c>
      <c r="BS3" s="16" t="n">
        <v>5.29</v>
      </c>
      <c r="BT3" s="16" t="n">
        <v>5.383</v>
      </c>
      <c r="BU3" s="16" t="n">
        <v>5.348</v>
      </c>
      <c r="BV3" s="16" t="n">
        <v>5.118</v>
      </c>
      <c r="BW3" s="16" t="n">
        <v>4.864</v>
      </c>
      <c r="BX3" s="16" t="n">
        <v>4.61</v>
      </c>
      <c r="BY3" s="16" t="n">
        <v>4.525</v>
      </c>
      <c r="BZ3" s="16" t="n">
        <v>4.51</v>
      </c>
      <c r="CA3" s="16" t="n">
        <v>4.495</v>
      </c>
      <c r="CB3" s="16" t="n">
        <v>4.495</v>
      </c>
      <c r="CC3" s="16" t="n">
        <v>4.485</v>
      </c>
      <c r="CD3" s="16" t="n">
        <v>4.49</v>
      </c>
      <c r="CE3" s="16" t="n">
        <v>4.612</v>
      </c>
      <c r="CF3" s="16" t="n">
        <v>4.722</v>
      </c>
      <c r="CG3" s="16" t="n">
        <v>4.702</v>
      </c>
      <c r="CH3" s="16" t="n">
        <v>4.491</v>
      </c>
      <c r="CI3" s="16" t="n">
        <v>4.29</v>
      </c>
      <c r="CJ3" s="16" t="n">
        <v>4.087</v>
      </c>
      <c r="CK3" s="16" t="n">
        <v>4.014</v>
      </c>
      <c r="CL3" s="16" t="n">
        <v>4.006</v>
      </c>
      <c r="CM3" s="16" t="n">
        <v>4.014</v>
      </c>
      <c r="CN3" s="16" t="n">
        <v>4.024</v>
      </c>
      <c r="CO3" s="16" t="n">
        <v>4.031</v>
      </c>
      <c r="CP3" s="16" t="n">
        <v>4.037</v>
      </c>
      <c r="CQ3" s="16" t="n">
        <v>4.158</v>
      </c>
      <c r="CR3" s="16" t="n">
        <v>4.257</v>
      </c>
      <c r="CS3" s="16" t="n">
        <v>4.262</v>
      </c>
      <c r="CT3" s="16" t="n">
        <v>4.092</v>
      </c>
      <c r="CU3" s="16" t="n">
        <v>3.907</v>
      </c>
      <c r="CV3" s="16" t="n">
        <v>3.707</v>
      </c>
      <c r="CW3" s="16" t="n">
        <v>3.649</v>
      </c>
      <c r="CX3" s="16" t="n">
        <v>3.659</v>
      </c>
      <c r="CY3" s="16" t="n">
        <v>3.667</v>
      </c>
      <c r="CZ3" s="16" t="n">
        <v>3.669</v>
      </c>
      <c r="DA3" s="16" t="n">
        <v>3.659</v>
      </c>
      <c r="DB3" s="16" t="n">
        <v>3.654</v>
      </c>
      <c r="DC3" s="16" t="n">
        <v>3.778</v>
      </c>
      <c r="DD3" s="16" t="n">
        <v>3.907</v>
      </c>
      <c r="DE3" s="16" t="n">
        <v>3.952</v>
      </c>
      <c r="DF3" s="16" t="n">
        <v>3.792</v>
      </c>
      <c r="DG3" s="16" t="n">
        <v>3.637</v>
      </c>
      <c r="DH3" s="16" t="n">
        <v>3.477</v>
      </c>
      <c r="DI3" s="16" t="n">
        <v>3.459</v>
      </c>
      <c r="DJ3" s="16" t="n">
        <v>3.489</v>
      </c>
      <c r="DK3" s="16" t="n">
        <v>3.517</v>
      </c>
      <c r="DL3" s="16" t="n">
        <v>3.539</v>
      </c>
      <c r="DM3" s="16" t="n">
        <v>3.549</v>
      </c>
      <c r="DN3" s="16" t="n">
        <v>3.564</v>
      </c>
      <c r="DO3" s="16" t="n">
        <v>3.688</v>
      </c>
      <c r="DP3" s="16" t="n">
        <v>3.827</v>
      </c>
      <c r="DQ3" s="16" t="n">
        <v>3.879</v>
      </c>
      <c r="DR3" s="16" t="n">
        <v>3.723</v>
      </c>
      <c r="DS3" s="16" t="n">
        <v>3.571</v>
      </c>
      <c r="DT3" s="16" t="n">
        <v>3.414</v>
      </c>
      <c r="DU3" s="16" t="n">
        <v>3.397</v>
      </c>
      <c r="DV3" s="16" t="n">
        <v>3.428</v>
      </c>
      <c r="DW3" s="16" t="n">
        <v>3.456</v>
      </c>
      <c r="DX3" s="16" t="n">
        <v>3.478</v>
      </c>
      <c r="DY3" s="16" t="n">
        <v>3.487</v>
      </c>
      <c r="DZ3" s="16" t="n">
        <v>3.501</v>
      </c>
      <c r="EA3" s="16" t="n">
        <v>3.62</v>
      </c>
      <c r="EB3" s="16" t="n">
        <v>3.756</v>
      </c>
      <c r="EC3" s="16" t="n">
        <v>3.856</v>
      </c>
      <c r="ED3" s="16" t="n">
        <v>3.704</v>
      </c>
      <c r="EE3" s="16" t="n">
        <v>3.555</v>
      </c>
      <c r="EF3" s="16" t="n">
        <v>3.401</v>
      </c>
      <c r="EG3" s="16" t="n">
        <v>3.385</v>
      </c>
      <c r="EH3" s="16" t="n">
        <v>3.417</v>
      </c>
      <c r="EI3" s="16" t="n">
        <v>3.445</v>
      </c>
      <c r="EJ3" s="16" t="n">
        <v>3.467</v>
      </c>
      <c r="EK3" s="16" t="n">
        <v>3.475</v>
      </c>
      <c r="EL3" s="16" t="n">
        <v>3.488</v>
      </c>
      <c r="EM3" s="16" t="n">
        <v>3.602</v>
      </c>
      <c r="EN3" s="16" t="n">
        <v>3.735</v>
      </c>
      <c r="EO3" s="16" t="n">
        <v>3.858</v>
      </c>
      <c r="EP3" s="16" t="n">
        <v>3.71</v>
      </c>
      <c r="EQ3" s="16" t="n">
        <v>3.564</v>
      </c>
      <c r="ER3" s="16" t="n">
        <v>3.413</v>
      </c>
      <c r="ES3" s="16" t="n">
        <v>3.398</v>
      </c>
      <c r="ET3" s="16" t="n">
        <v>3.431</v>
      </c>
      <c r="EU3" s="16" t="n">
        <v>3.459</v>
      </c>
      <c r="EV3" s="16" t="n">
        <v>3.481</v>
      </c>
      <c r="EW3" s="16" t="n">
        <v>3.488</v>
      </c>
      <c r="EX3" s="16" t="n">
        <v>3.5</v>
      </c>
      <c r="EY3" s="16" t="n">
        <v>3.609</v>
      </c>
      <c r="EZ3" s="16" t="n">
        <v>3.739</v>
      </c>
      <c r="FA3" s="16" t="n">
        <v>3.875</v>
      </c>
      <c r="FB3" s="16" t="n">
        <v>3.731</v>
      </c>
      <c r="FC3" s="16" t="n">
        <v>3.588</v>
      </c>
      <c r="FD3" s="16" t="n">
        <v>3.44</v>
      </c>
      <c r="FE3" s="16" t="n">
        <v>3.426</v>
      </c>
      <c r="FF3" s="16" t="n">
        <v>3.46</v>
      </c>
      <c r="FG3" s="16" t="n">
        <v>3.488</v>
      </c>
      <c r="FH3" s="16" t="n">
        <v>3.51</v>
      </c>
      <c r="FI3" s="16" t="n">
        <v>3.516</v>
      </c>
      <c r="FJ3" s="16" t="n">
        <v>3.527</v>
      </c>
      <c r="FK3" s="16" t="n">
        <v>3.631</v>
      </c>
      <c r="FL3" s="16" t="n">
        <v>3.758</v>
      </c>
      <c r="FM3" s="16" t="n">
        <v>3.907</v>
      </c>
      <c r="FN3" s="16" t="n">
        <v>3.767</v>
      </c>
      <c r="FO3" s="16" t="n">
        <v>3.627</v>
      </c>
      <c r="FP3" s="16" t="n">
        <v>3.482</v>
      </c>
      <c r="FQ3" s="16" t="n">
        <v>3.469</v>
      </c>
      <c r="FR3" s="16" t="n">
        <v>3.504</v>
      </c>
      <c r="FS3" s="16" t="n">
        <v>3.532</v>
      </c>
      <c r="FT3" s="16" t="n">
        <v>3.554</v>
      </c>
      <c r="FU3" s="16" t="n">
        <v>3.559</v>
      </c>
      <c r="FV3" s="16" t="n">
        <v>3.569</v>
      </c>
      <c r="FW3" s="16" t="n">
        <v>3.668</v>
      </c>
      <c r="FX3" s="16" t="n">
        <v>3.792</v>
      </c>
      <c r="FY3" s="16" t="n">
        <v>3.949</v>
      </c>
      <c r="FZ3" s="16" t="n">
        <v>3.813</v>
      </c>
      <c r="GA3" s="16" t="n">
        <v>3.676</v>
      </c>
      <c r="GB3" s="16" t="n">
        <v>3.534</v>
      </c>
      <c r="GC3" s="16" t="n">
        <v>3.522</v>
      </c>
      <c r="GD3" s="16" t="n">
        <v>3.558</v>
      </c>
      <c r="GE3" s="16" t="n">
        <v>3.586</v>
      </c>
      <c r="GF3" s="16" t="n">
        <v>3.608</v>
      </c>
      <c r="GG3" s="16" t="n">
        <v>3.612</v>
      </c>
      <c r="GH3" s="16" t="n">
        <v>3.621</v>
      </c>
      <c r="GI3" s="16" t="n">
        <v>3.715</v>
      </c>
      <c r="GJ3" s="16" t="n">
        <v>3.836</v>
      </c>
    </row>
    <row r="4" customFormat="false" ht="12.75" hidden="false" customHeight="false" outlineLevel="0" collapsed="false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 t="n">
        <v>1.06666666666667</v>
      </c>
      <c r="AQ4" s="16" t="n">
        <v>1.06666666666667</v>
      </c>
      <c r="AR4" s="16" t="n">
        <v>1.09375</v>
      </c>
      <c r="AS4" s="16" t="n">
        <v>1.06666666666667</v>
      </c>
      <c r="AT4" s="16" t="n">
        <v>1.06666666666667</v>
      </c>
      <c r="AU4" s="16" t="n">
        <v>1.16666666666667</v>
      </c>
      <c r="AV4" s="16" t="n">
        <v>1.15625</v>
      </c>
      <c r="AW4" s="16" t="n">
        <v>1.0625</v>
      </c>
      <c r="AX4" s="16" t="n">
        <v>1.0625</v>
      </c>
      <c r="AY4" s="16" t="n">
        <v>1.04166666666667</v>
      </c>
      <c r="AZ4" s="16" t="n">
        <v>0.979166666666667</v>
      </c>
      <c r="BA4" s="16" t="n">
        <v>1.02083333333333</v>
      </c>
      <c r="BB4" s="16" t="n">
        <v>0.979166666666667</v>
      </c>
      <c r="BC4" s="16" t="n">
        <v>0.941666666666667</v>
      </c>
      <c r="BD4" s="16" t="n">
        <v>1</v>
      </c>
      <c r="BE4" s="16" t="n">
        <v>1</v>
      </c>
      <c r="BF4" s="16" t="n">
        <v>0.98125</v>
      </c>
      <c r="BG4" s="16" t="n">
        <v>0.958333333333333</v>
      </c>
      <c r="BH4" s="16" t="n">
        <v>0.875</v>
      </c>
      <c r="BI4" s="16" t="n">
        <v>0.979166666666667</v>
      </c>
      <c r="BJ4" s="16" t="n">
        <v>0.964583333333333</v>
      </c>
      <c r="BK4" s="16" t="n">
        <v>0.964583333333333</v>
      </c>
      <c r="BL4" s="16" t="n">
        <v>0.975</v>
      </c>
      <c r="BM4" s="16" t="n">
        <v>0.94375</v>
      </c>
      <c r="BN4" s="16" t="n">
        <v>0.94375</v>
      </c>
      <c r="BO4" s="16" t="n">
        <v>0.966666666666667</v>
      </c>
      <c r="BP4" s="16" t="n">
        <v>0.975</v>
      </c>
      <c r="BQ4" s="16" t="n">
        <v>1.08333333333333</v>
      </c>
      <c r="BR4" s="16" t="n">
        <v>1.10625</v>
      </c>
      <c r="BS4" s="16" t="n">
        <v>1.11958333333333</v>
      </c>
      <c r="BT4" s="16" t="n">
        <v>1.11916666666667</v>
      </c>
      <c r="BU4" s="16" t="n">
        <v>1.11916666666667</v>
      </c>
      <c r="BV4" s="16" t="n">
        <v>1.11916666666667</v>
      </c>
      <c r="BW4" s="16" t="n">
        <v>1.11916666666667</v>
      </c>
      <c r="BX4" s="16" t="n">
        <v>1.08958333333333</v>
      </c>
      <c r="BY4" s="16" t="n">
        <v>1.08958333333333</v>
      </c>
      <c r="BZ4" s="16" t="n">
        <v>1.08958333333333</v>
      </c>
      <c r="CA4" s="16" t="n">
        <v>1.08958333333333</v>
      </c>
      <c r="CB4" s="16" t="n">
        <v>1.08958333333333</v>
      </c>
      <c r="CC4" s="16" t="n">
        <v>1.08958333333333</v>
      </c>
      <c r="CD4" s="16" t="n">
        <v>1.09083333333333</v>
      </c>
      <c r="CE4" s="16" t="n">
        <v>1.09083333333333</v>
      </c>
      <c r="CF4" s="16" t="n">
        <v>1.09083333333333</v>
      </c>
      <c r="CG4" s="16" t="n">
        <v>1.08916666666667</v>
      </c>
      <c r="CH4" s="16" t="n">
        <v>1.08916666666667</v>
      </c>
      <c r="CI4" s="16" t="n">
        <v>1.08916666666667</v>
      </c>
      <c r="CJ4" s="16" t="n">
        <v>1.08708333333333</v>
      </c>
      <c r="CK4" s="16" t="n">
        <v>1.08708333333333</v>
      </c>
      <c r="CL4" s="16" t="n">
        <v>1.08708333333333</v>
      </c>
      <c r="CM4" s="16" t="n">
        <v>1.08708333333333</v>
      </c>
      <c r="CN4" s="16" t="n">
        <v>1.08708333333333</v>
      </c>
      <c r="CO4" s="16" t="n">
        <v>1.08708333333333</v>
      </c>
      <c r="CP4" s="16" t="n">
        <v>1.08958333333333</v>
      </c>
      <c r="CQ4" s="16" t="n">
        <v>1.08958333333333</v>
      </c>
      <c r="CR4" s="16" t="n">
        <v>1.08958333333333</v>
      </c>
      <c r="CS4" s="16" t="n">
        <v>1.09958333333333</v>
      </c>
      <c r="CT4" s="16" t="n">
        <v>1.09958333333333</v>
      </c>
      <c r="CU4" s="16" t="n">
        <v>1.09958333333333</v>
      </c>
      <c r="CV4" s="16" t="n">
        <v>1.09958333333333</v>
      </c>
      <c r="CW4" s="16" t="n">
        <v>1.09958333333333</v>
      </c>
      <c r="CX4" s="16" t="n">
        <v>1.09958333333333</v>
      </c>
      <c r="CY4" s="16" t="n">
        <v>1.09958333333333</v>
      </c>
      <c r="CZ4" s="16" t="n">
        <v>1.09958333333333</v>
      </c>
      <c r="DA4" s="16" t="n">
        <v>1.09958333333333</v>
      </c>
      <c r="DB4" s="16" t="n">
        <v>1.1</v>
      </c>
      <c r="DC4" s="16" t="n">
        <v>1.1</v>
      </c>
      <c r="DD4" s="16" t="n">
        <v>1.1</v>
      </c>
      <c r="DE4" s="16" t="n">
        <v>1.11</v>
      </c>
      <c r="DF4" s="16" t="n">
        <v>1.11</v>
      </c>
      <c r="DG4" s="16" t="n">
        <v>1.11</v>
      </c>
      <c r="DH4" s="16" t="n">
        <v>1.11</v>
      </c>
      <c r="DI4" s="16" t="n">
        <v>1.11</v>
      </c>
      <c r="DJ4" s="16" t="n">
        <v>1.11</v>
      </c>
      <c r="DK4" s="16" t="n">
        <v>1.11</v>
      </c>
      <c r="DL4" s="16" t="n">
        <v>1.11</v>
      </c>
      <c r="DM4" s="16" t="n">
        <v>1.11</v>
      </c>
      <c r="DN4" s="16" t="n">
        <v>1.11041666666667</v>
      </c>
      <c r="DO4" s="16" t="n">
        <v>1.11791666666667</v>
      </c>
      <c r="DP4" s="16" t="n">
        <v>1.11791666666667</v>
      </c>
      <c r="DQ4" s="16" t="n">
        <v>1.12708333333333</v>
      </c>
      <c r="DR4" s="16" t="n">
        <v>1.12708333333333</v>
      </c>
      <c r="DS4" s="16" t="n">
        <v>1.12708333333333</v>
      </c>
      <c r="DT4" s="16" t="n">
        <v>1.12708333333333</v>
      </c>
      <c r="DU4" s="16" t="n">
        <v>1.12708333333333</v>
      </c>
      <c r="DV4" s="16" t="n">
        <v>1.12708333333333</v>
      </c>
      <c r="DW4" s="16" t="n">
        <v>1.12708333333333</v>
      </c>
      <c r="DX4" s="16" t="n">
        <v>1.12708333333333</v>
      </c>
      <c r="DY4" s="16" t="n">
        <v>1.12708333333333</v>
      </c>
      <c r="DZ4" s="16" t="n">
        <v>1.12833333333333</v>
      </c>
      <c r="EA4" s="16" t="n">
        <v>1.12833333333333</v>
      </c>
      <c r="EB4" s="16" t="n">
        <v>1.12833333333333</v>
      </c>
      <c r="EC4" s="16" t="n">
        <v>1.1375</v>
      </c>
      <c r="ED4" s="16" t="n">
        <v>1.1375</v>
      </c>
      <c r="EE4" s="16" t="n">
        <v>1.1375</v>
      </c>
      <c r="EF4" s="16" t="n">
        <v>1.1375</v>
      </c>
      <c r="EG4" s="16" t="n">
        <v>1.1375</v>
      </c>
      <c r="EH4" s="16" t="n">
        <v>1.1375</v>
      </c>
      <c r="EI4" s="16" t="n">
        <v>1.1375</v>
      </c>
      <c r="EJ4" s="16" t="n">
        <v>1.1375</v>
      </c>
      <c r="EK4" s="16" t="n">
        <v>1.1375</v>
      </c>
      <c r="EL4" s="16" t="n">
        <v>1.13875</v>
      </c>
      <c r="EM4" s="16" t="n">
        <v>1.13875</v>
      </c>
      <c r="EN4" s="16" t="n">
        <v>1.13875</v>
      </c>
      <c r="EO4" s="16" t="n">
        <v>1.14791666666667</v>
      </c>
      <c r="EP4" s="16" t="n">
        <v>1.14791666666667</v>
      </c>
      <c r="EQ4" s="16" t="n">
        <v>1.14791666666667</v>
      </c>
      <c r="ER4" s="16" t="n">
        <v>1.14791666666667</v>
      </c>
      <c r="ES4" s="16" t="n">
        <v>1.14791666666667</v>
      </c>
      <c r="ET4" s="16" t="n">
        <v>1.14791666666667</v>
      </c>
      <c r="EU4" s="16" t="n">
        <v>1.14791666666667</v>
      </c>
      <c r="EV4" s="16" t="n">
        <v>1.14791666666667</v>
      </c>
      <c r="EW4" s="16" t="n">
        <v>1.14791666666667</v>
      </c>
      <c r="EX4" s="16" t="n">
        <v>1.14916666666667</v>
      </c>
      <c r="EY4" s="16" t="n">
        <v>1.14916666666667</v>
      </c>
      <c r="EZ4" s="16" t="n">
        <v>1.14916666666667</v>
      </c>
      <c r="FA4" s="16" t="n">
        <v>1.15833333333333</v>
      </c>
      <c r="FB4" s="16" t="n">
        <v>1.15833333333333</v>
      </c>
      <c r="FC4" s="16" t="n">
        <v>1.15833333333333</v>
      </c>
      <c r="FD4" s="16" t="n">
        <v>1.15833333333333</v>
      </c>
      <c r="FE4" s="16" t="n">
        <v>1.15833333333333</v>
      </c>
      <c r="FF4" s="16" t="n">
        <v>1.15833333333333</v>
      </c>
      <c r="FG4" s="16" t="n">
        <v>1.15833333333333</v>
      </c>
      <c r="FH4" s="16" t="n">
        <v>1.15833333333333</v>
      </c>
      <c r="FI4" s="16" t="n">
        <v>1.15833333333333</v>
      </c>
      <c r="FJ4" s="16" t="n">
        <v>1.15958333333333</v>
      </c>
      <c r="FK4" s="16" t="n">
        <v>1.15958333333333</v>
      </c>
      <c r="FL4" s="16" t="n">
        <v>1.15958333333333</v>
      </c>
      <c r="FM4" s="16" t="n">
        <v>1.16875</v>
      </c>
      <c r="FN4" s="16" t="n">
        <v>1.16875</v>
      </c>
      <c r="FO4" s="16" t="n">
        <v>1.16875</v>
      </c>
      <c r="FP4" s="16" t="n">
        <v>1.16875</v>
      </c>
      <c r="FQ4" s="16" t="n">
        <v>1.16875</v>
      </c>
      <c r="FR4" s="16" t="n">
        <v>1.16875</v>
      </c>
      <c r="FS4" s="16" t="n">
        <v>1.16875</v>
      </c>
      <c r="FT4" s="16" t="n">
        <v>1.16875</v>
      </c>
      <c r="FU4" s="16" t="n">
        <v>1.16875</v>
      </c>
      <c r="FV4" s="16" t="n">
        <v>1.17</v>
      </c>
      <c r="FW4" s="16" t="n">
        <v>1.17</v>
      </c>
      <c r="FX4" s="16" t="n">
        <v>1.17</v>
      </c>
      <c r="FY4" s="16" t="n">
        <v>1.17916666666667</v>
      </c>
      <c r="FZ4" s="16" t="n">
        <v>1.17916666666667</v>
      </c>
      <c r="GA4" s="16" t="n">
        <v>1.17916666666667</v>
      </c>
      <c r="GB4" s="16" t="n">
        <v>1.17916666666667</v>
      </c>
      <c r="GC4" s="16" t="n">
        <v>1.17916666666667</v>
      </c>
      <c r="GD4" s="16" t="n">
        <v>1.17916666666667</v>
      </c>
      <c r="GE4" s="16" t="n">
        <v>1.17916666666667</v>
      </c>
      <c r="GF4" s="16" t="n">
        <v>1.17916666666667</v>
      </c>
      <c r="GG4" s="16" t="n">
        <v>1.17916666666667</v>
      </c>
      <c r="GH4" s="16" t="n">
        <v>1.18041666666667</v>
      </c>
      <c r="GI4" s="16" t="n">
        <v>1.18041666666667</v>
      </c>
      <c r="GJ4" s="16" t="n">
        <v>1.18041666666667</v>
      </c>
    </row>
    <row r="9" customFormat="false" ht="12.75" hidden="false" customHeight="false" outlineLevel="0" collapsed="false">
      <c r="CA9" s="14" t="n">
        <v>2001</v>
      </c>
      <c r="CB9" s="14" t="n">
        <v>2002</v>
      </c>
      <c r="CC9" s="14" t="n">
        <f aca="false">CB9+1</f>
        <v>2003</v>
      </c>
      <c r="CD9" s="14" t="n">
        <f aca="false">CC9+1</f>
        <v>2004</v>
      </c>
      <c r="CE9" s="14" t="n">
        <f aca="false">CD9+1</f>
        <v>2005</v>
      </c>
      <c r="CF9" s="14" t="n">
        <f aca="false">CE9+1</f>
        <v>2006</v>
      </c>
      <c r="CG9" s="14" t="n">
        <f aca="false">CF9+1</f>
        <v>2007</v>
      </c>
      <c r="CH9" s="14" t="n">
        <f aca="false">CG9+1</f>
        <v>2008</v>
      </c>
      <c r="CI9" s="14" t="n">
        <f aca="false">CH9+1</f>
        <v>2009</v>
      </c>
      <c r="CJ9" s="14" t="n">
        <f aca="false">CI9+1</f>
        <v>2010</v>
      </c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</row>
    <row r="10" customFormat="false" ht="12.75" hidden="false" customHeight="false" outlineLevel="0" collapsed="false">
      <c r="CA10" s="16" t="n">
        <f aca="false">AVERAGE(BZ3:CF3)</f>
        <v>4.54414285714286</v>
      </c>
      <c r="CB10" s="16" t="n">
        <f aca="false">AVERAGE(CG3:CR3)</f>
        <v>4.17591666666667</v>
      </c>
      <c r="CC10" s="16" t="n">
        <f aca="false">AVERAGE(CS3:DD3)</f>
        <v>3.80083333333333</v>
      </c>
      <c r="CD10" s="16" t="n">
        <f aca="false">AVERAGE(DE3:DP3)</f>
        <v>3.62416666666667</v>
      </c>
      <c r="CE10" s="16" t="n">
        <f aca="false">AVERAGE(DQ3:EB3)</f>
        <v>3.55916666666667</v>
      </c>
      <c r="CF10" s="16" t="n">
        <f aca="false">AVERAGE(EC3:EN3)</f>
        <v>3.54416666666667</v>
      </c>
      <c r="CG10" s="16" t="n">
        <f aca="false">AVERAGE(EO3:EZ3)</f>
        <v>3.55416666666667</v>
      </c>
      <c r="CH10" s="16" t="n">
        <f aca="false">AVERAGE(FA3:FL3)</f>
        <v>3.57916666666667</v>
      </c>
      <c r="CI10" s="16" t="n">
        <f aca="false">AVERAGE(FM3:FX3)</f>
        <v>3.61916666666667</v>
      </c>
      <c r="CJ10" s="16" t="n">
        <f aca="false">AVERAGE(FY3:GJ3)</f>
        <v>3.66916666666667</v>
      </c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</row>
    <row r="11" customFormat="false" ht="12.75" hidden="false" customHeight="false" outlineLevel="0" collapsed="false"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</row>
    <row r="14" customFormat="false" ht="12.75" hidden="false" customHeight="false" outlineLevel="0" collapsed="false">
      <c r="CE14" s="0" t="s">
        <v>29</v>
      </c>
      <c r="CF14" s="17" t="n">
        <f aca="false">AVERAGE(CA10:CJ10)</f>
        <v>3.76700595238095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3" min="2" style="0" width="12.85"/>
  </cols>
  <sheetData>
    <row r="1" customFormat="false" ht="12.75" hidden="false" customHeight="false" outlineLevel="0" collapsed="false">
      <c r="A1" s="0" t="s">
        <v>30</v>
      </c>
    </row>
    <row r="2" customFormat="false" ht="12.75" hidden="false" customHeight="false" outlineLevel="0" collapsed="false">
      <c r="B2" s="0" t="s">
        <v>31</v>
      </c>
      <c r="C2" s="0" t="s">
        <v>32</v>
      </c>
    </row>
    <row r="3" customFormat="false" ht="12.75" hidden="false" customHeight="false" outlineLevel="0" collapsed="false">
      <c r="A3" s="0" t="s">
        <v>33</v>
      </c>
      <c r="B3" s="1" t="n">
        <f aca="false">3940116*0.75</f>
        <v>2955087</v>
      </c>
      <c r="C3" s="1" t="n">
        <f aca="false">3940116*0.25</f>
        <v>985029</v>
      </c>
    </row>
    <row r="4" customFormat="false" ht="12.75" hidden="false" customHeight="false" outlineLevel="0" collapsed="false">
      <c r="A4" s="0" t="s">
        <v>34</v>
      </c>
      <c r="B4" s="1" t="n">
        <f aca="false">1165619*0.75</f>
        <v>874214.25</v>
      </c>
      <c r="C4" s="1" t="n">
        <f aca="false">1165619*0.25</f>
        <v>291404.75</v>
      </c>
    </row>
    <row r="5" customFormat="false" ht="12.75" hidden="false" customHeight="false" outlineLevel="0" collapsed="false">
      <c r="A5" s="0" t="s">
        <v>35</v>
      </c>
      <c r="B5" s="1" t="n">
        <v>0</v>
      </c>
      <c r="C5" s="1" t="n">
        <f aca="false">3136231</f>
        <v>3136231</v>
      </c>
    </row>
    <row r="6" customFormat="false" ht="12.75" hidden="false" customHeight="false" outlineLevel="0" collapsed="false">
      <c r="A6" s="0" t="s">
        <v>36</v>
      </c>
      <c r="B6" s="1" t="n">
        <f aca="false">4491312*0.75</f>
        <v>3368484</v>
      </c>
      <c r="C6" s="1" t="n">
        <f aca="false">4491312*0.25</f>
        <v>1122828</v>
      </c>
    </row>
    <row r="7" customFormat="false" ht="15" hidden="false" customHeight="false" outlineLevel="0" collapsed="false">
      <c r="A7" s="0" t="s">
        <v>37</v>
      </c>
      <c r="B7" s="18" t="n">
        <f aca="false">47155*0.75</f>
        <v>35366.25</v>
      </c>
      <c r="C7" s="18" t="n">
        <f aca="false">47155*0.25</f>
        <v>11788.75</v>
      </c>
    </row>
    <row r="8" customFormat="false" ht="12.75" hidden="false" customHeight="false" outlineLevel="0" collapsed="false">
      <c r="B8" s="19" t="n">
        <f aca="false">SUM(B3:B7)</f>
        <v>7233151.5</v>
      </c>
      <c r="C8" s="19" t="n">
        <f aca="false">SUM(C3:C7)</f>
        <v>5547281.5</v>
      </c>
      <c r="E8" s="20"/>
    </row>
    <row r="10" customFormat="false" ht="12.75" hidden="false" customHeight="false" outlineLevel="0" collapsed="false">
      <c r="B10" s="0" t="s">
        <v>38</v>
      </c>
      <c r="C10" s="0" t="s">
        <v>39</v>
      </c>
    </row>
    <row r="11" customFormat="false" ht="12.75" hidden="false" customHeight="false" outlineLevel="0" collapsed="false">
      <c r="A11" s="0" t="s">
        <v>33</v>
      </c>
      <c r="B11" s="1" t="n">
        <f aca="false">2343167*0.75</f>
        <v>1757375.25</v>
      </c>
      <c r="C11" s="1" t="n">
        <f aca="false">2343167*0.25</f>
        <v>585791.75</v>
      </c>
    </row>
    <row r="12" customFormat="false" ht="12.75" hidden="false" customHeight="false" outlineLevel="0" collapsed="false">
      <c r="A12" s="0" t="s">
        <v>34</v>
      </c>
      <c r="B12" s="1" t="n">
        <f aca="false">641325*0.75</f>
        <v>480993.75</v>
      </c>
      <c r="C12" s="1" t="n">
        <f aca="false">641325*0.25</f>
        <v>160331.25</v>
      </c>
    </row>
    <row r="13" customFormat="false" ht="12.75" hidden="false" customHeight="false" outlineLevel="0" collapsed="false">
      <c r="A13" s="0" t="s">
        <v>35</v>
      </c>
      <c r="B13" s="1" t="n">
        <v>0</v>
      </c>
      <c r="C13" s="1" t="n">
        <f aca="false">458215</f>
        <v>458215</v>
      </c>
    </row>
    <row r="14" customFormat="false" ht="12.75" hidden="false" customHeight="false" outlineLevel="0" collapsed="false">
      <c r="A14" s="0" t="s">
        <v>36</v>
      </c>
      <c r="B14" s="1" t="n">
        <f aca="false">3222560*0.75</f>
        <v>2416920</v>
      </c>
      <c r="C14" s="1" t="n">
        <f aca="false">3222560*0.25</f>
        <v>805640</v>
      </c>
    </row>
    <row r="15" customFormat="false" ht="15" hidden="false" customHeight="false" outlineLevel="0" collapsed="false">
      <c r="A15" s="0" t="s">
        <v>37</v>
      </c>
      <c r="B15" s="18" t="n">
        <f aca="false">24838*0.75</f>
        <v>18628.5</v>
      </c>
      <c r="C15" s="18" t="n">
        <f aca="false">24838*0.25</f>
        <v>6209.5</v>
      </c>
    </row>
    <row r="16" customFormat="false" ht="12.75" hidden="false" customHeight="false" outlineLevel="0" collapsed="false">
      <c r="B16" s="21" t="n">
        <f aca="false">SUM(B11:B15)</f>
        <v>4673917.5</v>
      </c>
      <c r="C16" s="21" t="n">
        <f aca="false">SUM(C11:C15)</f>
        <v>2016187.5</v>
      </c>
    </row>
    <row r="19" customFormat="false" ht="12.75" hidden="false" customHeight="false" outlineLevel="0" collapsed="false">
      <c r="A19" s="0" t="s">
        <v>40</v>
      </c>
      <c r="B19" s="11" t="n">
        <v>7233152</v>
      </c>
    </row>
    <row r="20" customFormat="false" ht="12.75" hidden="false" customHeight="false" outlineLevel="0" collapsed="false">
      <c r="A20" s="0" t="s">
        <v>41</v>
      </c>
      <c r="B20" s="22" t="n">
        <v>-4673918</v>
      </c>
      <c r="C20" s="14"/>
      <c r="D20" s="14"/>
      <c r="E20" s="14"/>
      <c r="F20" s="14"/>
    </row>
    <row r="21" customFormat="false" ht="12.75" hidden="false" customHeight="false" outlineLevel="0" collapsed="false">
      <c r="A21" s="0" t="s">
        <v>42</v>
      </c>
      <c r="B21" s="11" t="n">
        <f aca="false">SUM(B19:B20)</f>
        <v>2559234</v>
      </c>
      <c r="C21" s="14" t="s">
        <v>43</v>
      </c>
      <c r="D21" s="14"/>
      <c r="E21" s="14"/>
      <c r="F21" s="14"/>
    </row>
    <row r="22" customFormat="false" ht="12.75" hidden="false" customHeight="false" outlineLevel="0" collapsed="false">
      <c r="B22" s="11"/>
    </row>
    <row r="23" customFormat="false" ht="12.75" hidden="false" customHeight="false" outlineLevel="0" collapsed="false">
      <c r="A23" s="0" t="s">
        <v>44</v>
      </c>
      <c r="B23" s="23" t="n">
        <f aca="false">121098587/20</f>
        <v>6054929.35</v>
      </c>
      <c r="C23" s="14" t="s">
        <v>45</v>
      </c>
    </row>
    <row r="24" customFormat="false" ht="12.75" hidden="false" customHeight="false" outlineLevel="0" collapsed="false">
      <c r="A24" s="0" t="s">
        <v>46</v>
      </c>
      <c r="B2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7.14"/>
  </cols>
  <sheetData>
    <row r="4" customFormat="false" ht="12.75" hidden="false" customHeight="false" outlineLevel="0" collapsed="false">
      <c r="B4" s="24" t="s">
        <v>47</v>
      </c>
    </row>
    <row r="5" customFormat="false" ht="12.75" hidden="false" customHeight="false" outlineLevel="0" collapsed="false">
      <c r="B5" s="25" t="s">
        <v>48</v>
      </c>
      <c r="C5" s="26" t="s">
        <v>49</v>
      </c>
    </row>
    <row r="6" customFormat="false" ht="12.75" hidden="false" customHeight="false" outlineLevel="0" collapsed="false">
      <c r="B6" s="27" t="s">
        <v>50</v>
      </c>
      <c r="C6" s="28" t="s">
        <v>51</v>
      </c>
    </row>
    <row r="7" customFormat="false" ht="12.75" hidden="false" customHeight="false" outlineLevel="0" collapsed="false">
      <c r="B7" s="29" t="s">
        <v>52</v>
      </c>
      <c r="C7" s="28" t="s">
        <v>53</v>
      </c>
    </row>
    <row r="8" customFormat="false" ht="12.75" hidden="false" customHeight="false" outlineLevel="0" collapsed="false">
      <c r="B8" s="30" t="s">
        <v>54</v>
      </c>
      <c r="C8" s="31" t="s">
        <v>55</v>
      </c>
    </row>
    <row r="9" customFormat="false" ht="12.75" hidden="false" customHeight="false" outlineLevel="0" collapsed="false">
      <c r="B9" s="25" t="s">
        <v>56</v>
      </c>
      <c r="C9" s="32" t="s">
        <v>57</v>
      </c>
    </row>
    <row r="10" customFormat="false" ht="12.75" hidden="false" customHeight="false" outlineLevel="0" collapsed="false">
      <c r="B10" s="25" t="s">
        <v>58</v>
      </c>
      <c r="C10" s="26" t="s">
        <v>59</v>
      </c>
    </row>
    <row r="11" customFormat="false" ht="12.75" hidden="false" customHeight="false" outlineLevel="0" collapsed="false">
      <c r="B11" s="25" t="s">
        <v>60</v>
      </c>
      <c r="C11" s="26" t="s">
        <v>61</v>
      </c>
    </row>
    <row r="12" customFormat="false" ht="12.75" hidden="false" customHeight="false" outlineLevel="0" collapsed="false">
      <c r="B12" s="25" t="s">
        <v>62</v>
      </c>
      <c r="C12" s="26" t="s">
        <v>63</v>
      </c>
    </row>
    <row r="13" customFormat="false" ht="12.75" hidden="false" customHeight="false" outlineLevel="0" collapsed="false">
      <c r="B13" s="25" t="s">
        <v>64</v>
      </c>
      <c r="C13" s="26" t="s">
        <v>65</v>
      </c>
    </row>
    <row r="14" customFormat="false" ht="12.75" hidden="false" customHeight="false" outlineLevel="0" collapsed="false">
      <c r="B14" s="30" t="s">
        <v>66</v>
      </c>
      <c r="C14" s="26" t="s">
        <v>67</v>
      </c>
    </row>
    <row r="15" customFormat="false" ht="12.75" hidden="false" customHeight="false" outlineLevel="0" collapsed="false">
      <c r="B15" s="25" t="s">
        <v>68</v>
      </c>
      <c r="C15" s="26" t="s">
        <v>69</v>
      </c>
    </row>
    <row r="16" customFormat="false" ht="12.75" hidden="false" customHeight="false" outlineLevel="0" collapsed="false">
      <c r="B16" s="27" t="s">
        <v>70</v>
      </c>
      <c r="C16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G32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17" activeCellId="0" sqref="I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56"/>
    <col collapsed="false" customWidth="true" hidden="false" outlineLevel="0" max="4" min="4" style="0" width="38.99"/>
    <col collapsed="false" customWidth="true" hidden="false" outlineLevel="0" max="5" min="5" style="0" width="5.41"/>
    <col collapsed="false" customWidth="true" hidden="false" outlineLevel="0" max="6" min="6" style="0" width="10.28"/>
    <col collapsed="false" customWidth="true" hidden="false" outlineLevel="0" max="7" min="7" style="0" width="10.71"/>
  </cols>
  <sheetData>
    <row r="5" customFormat="false" ht="12.75" hidden="false" customHeight="false" outlineLevel="0" collapsed="false">
      <c r="C5" s="34" t="s">
        <v>71</v>
      </c>
      <c r="D5" s="34" t="s">
        <v>72</v>
      </c>
      <c r="E5" s="34" t="s">
        <v>73</v>
      </c>
      <c r="F5" s="34" t="s">
        <v>0</v>
      </c>
      <c r="G5" s="34" t="s">
        <v>74</v>
      </c>
    </row>
    <row r="6" customFormat="false" ht="12.75" hidden="false" customHeight="false" outlineLevel="0" collapsed="false">
      <c r="C6" s="0" t="s">
        <v>75</v>
      </c>
      <c r="D6" s="0" t="s">
        <v>76</v>
      </c>
      <c r="F6" s="0" t="n">
        <v>500</v>
      </c>
      <c r="G6" s="35" t="n">
        <v>2003</v>
      </c>
    </row>
    <row r="7" customFormat="false" ht="12.75" hidden="false" customHeight="false" outlineLevel="0" collapsed="false">
      <c r="C7" s="0" t="s">
        <v>77</v>
      </c>
      <c r="D7" s="0" t="s">
        <v>78</v>
      </c>
      <c r="E7" s="0" t="s">
        <v>79</v>
      </c>
      <c r="F7" s="0" t="n">
        <v>225</v>
      </c>
      <c r="G7" s="0" t="s">
        <v>80</v>
      </c>
    </row>
    <row r="8" customFormat="false" ht="12.75" hidden="false" customHeight="false" outlineLevel="0" collapsed="false">
      <c r="C8" s="0" t="s">
        <v>81</v>
      </c>
      <c r="D8" s="0" t="s">
        <v>82</v>
      </c>
      <c r="E8" s="0" t="s">
        <v>83</v>
      </c>
      <c r="F8" s="0" t="n">
        <v>80</v>
      </c>
      <c r="G8" s="35" t="n">
        <v>2003</v>
      </c>
    </row>
    <row r="9" customFormat="false" ht="12.75" hidden="false" customHeight="false" outlineLevel="0" collapsed="false">
      <c r="C9" s="0" t="s">
        <v>84</v>
      </c>
      <c r="D9" s="0" t="s">
        <v>85</v>
      </c>
      <c r="E9" s="0" t="s">
        <v>86</v>
      </c>
      <c r="F9" s="0" t="n">
        <v>500</v>
      </c>
      <c r="G9" s="35" t="n">
        <v>2004</v>
      </c>
    </row>
    <row r="10" customFormat="false" ht="12.75" hidden="false" customHeight="false" outlineLevel="0" collapsed="false">
      <c r="C10" s="0" t="s">
        <v>84</v>
      </c>
      <c r="D10" s="0" t="s">
        <v>85</v>
      </c>
      <c r="E10" s="0" t="s">
        <v>86</v>
      </c>
      <c r="F10" s="0" t="n">
        <v>500</v>
      </c>
      <c r="G10" s="35" t="n">
        <v>2006</v>
      </c>
    </row>
    <row r="11" customFormat="false" ht="12.75" hidden="false" customHeight="false" outlineLevel="0" collapsed="false">
      <c r="C11" s="0" t="s">
        <v>84</v>
      </c>
      <c r="D11" s="0" t="s">
        <v>85</v>
      </c>
      <c r="E11" s="0" t="s">
        <v>86</v>
      </c>
      <c r="F11" s="0" t="n">
        <v>1000</v>
      </c>
      <c r="G11" s="35" t="n">
        <v>2008</v>
      </c>
    </row>
    <row r="12" customFormat="false" ht="12.75" hidden="false" customHeight="false" outlineLevel="0" collapsed="false">
      <c r="C12" s="0" t="s">
        <v>84</v>
      </c>
      <c r="D12" s="0" t="s">
        <v>87</v>
      </c>
      <c r="F12" s="0" t="s">
        <v>80</v>
      </c>
      <c r="G12" s="35" t="s">
        <v>80</v>
      </c>
    </row>
    <row r="13" customFormat="false" ht="12.75" hidden="false" customHeight="false" outlineLevel="0" collapsed="false">
      <c r="C13" s="0" t="s">
        <v>88</v>
      </c>
      <c r="D13" s="0" t="s">
        <v>89</v>
      </c>
      <c r="E13" s="0" t="s">
        <v>90</v>
      </c>
      <c r="F13" s="0" t="n">
        <v>100</v>
      </c>
      <c r="G13" s="35" t="n">
        <v>2001</v>
      </c>
    </row>
    <row r="14" customFormat="false" ht="12.75" hidden="false" customHeight="false" outlineLevel="0" collapsed="false">
      <c r="C14" s="0" t="s">
        <v>91</v>
      </c>
      <c r="D14" s="0" t="s">
        <v>92</v>
      </c>
      <c r="E14" s="0" t="s">
        <v>93</v>
      </c>
      <c r="F14" s="0" t="n">
        <v>400</v>
      </c>
      <c r="G14" s="35" t="n">
        <v>2003</v>
      </c>
    </row>
    <row r="15" customFormat="false" ht="12.75" hidden="false" customHeight="false" outlineLevel="0" collapsed="false">
      <c r="C15" s="0" t="s">
        <v>94</v>
      </c>
      <c r="D15" s="0" t="s">
        <v>95</v>
      </c>
      <c r="E15" s="0" t="s">
        <v>90</v>
      </c>
      <c r="F15" s="0" t="s">
        <v>80</v>
      </c>
      <c r="G15" s="35" t="n">
        <v>2002</v>
      </c>
    </row>
    <row r="16" customFormat="false" ht="12.75" hidden="false" customHeight="false" outlineLevel="0" collapsed="false">
      <c r="C16" s="0" t="s">
        <v>96</v>
      </c>
      <c r="D16" s="0" t="s">
        <v>97</v>
      </c>
      <c r="E16" s="0" t="s">
        <v>98</v>
      </c>
      <c r="F16" s="0" t="n">
        <v>540</v>
      </c>
      <c r="G16" s="35" t="n">
        <v>2001</v>
      </c>
    </row>
    <row r="17" customFormat="false" ht="12.75" hidden="false" customHeight="false" outlineLevel="0" collapsed="false">
      <c r="C17" s="0" t="s">
        <v>99</v>
      </c>
      <c r="D17" s="0" t="s">
        <v>100</v>
      </c>
      <c r="E17" s="0" t="s">
        <v>93</v>
      </c>
      <c r="F17" s="0" t="n">
        <v>500</v>
      </c>
      <c r="G17" s="35" t="n">
        <v>2003</v>
      </c>
    </row>
    <row r="18" customFormat="false" ht="12.75" hidden="false" customHeight="false" outlineLevel="0" collapsed="false">
      <c r="C18" s="0" t="s">
        <v>101</v>
      </c>
      <c r="D18" s="0" t="s">
        <v>80</v>
      </c>
      <c r="E18" s="0" t="s">
        <v>93</v>
      </c>
      <c r="F18" s="0" t="s">
        <v>80</v>
      </c>
      <c r="G18" s="0" t="s">
        <v>80</v>
      </c>
    </row>
    <row r="19" customFormat="false" ht="12.75" hidden="false" customHeight="false" outlineLevel="0" collapsed="false">
      <c r="C19" s="0" t="s">
        <v>102</v>
      </c>
      <c r="D19" s="0" t="s">
        <v>103</v>
      </c>
      <c r="E19" s="0" t="s">
        <v>90</v>
      </c>
      <c r="F19" s="0" t="s">
        <v>80</v>
      </c>
      <c r="G19" s="35" t="n">
        <v>2005</v>
      </c>
    </row>
    <row r="20" customFormat="false" ht="12.75" hidden="false" customHeight="false" outlineLevel="0" collapsed="false">
      <c r="C20" s="0" t="s">
        <v>104</v>
      </c>
      <c r="D20" s="0" t="s">
        <v>105</v>
      </c>
      <c r="E20" s="0" t="s">
        <v>106</v>
      </c>
      <c r="F20" s="0" t="n">
        <v>3</v>
      </c>
      <c r="G20" s="35" t="n">
        <v>2002</v>
      </c>
    </row>
    <row r="21" customFormat="false" ht="12.75" hidden="false" customHeight="false" outlineLevel="0" collapsed="false">
      <c r="C21" s="0" t="s">
        <v>107</v>
      </c>
      <c r="D21" s="0" t="s">
        <v>108</v>
      </c>
      <c r="E21" s="0" t="s">
        <v>109</v>
      </c>
      <c r="F21" s="0" t="n">
        <v>224</v>
      </c>
      <c r="G21" s="0" t="s">
        <v>80</v>
      </c>
    </row>
    <row r="22" customFormat="false" ht="12.75" hidden="false" customHeight="false" outlineLevel="0" collapsed="false">
      <c r="C22" s="0" t="s">
        <v>110</v>
      </c>
      <c r="D22" s="0" t="s">
        <v>111</v>
      </c>
      <c r="E22" s="0" t="s">
        <v>112</v>
      </c>
      <c r="F22" s="0" t="n">
        <v>290</v>
      </c>
      <c r="G22" s="35" t="n">
        <v>2002</v>
      </c>
    </row>
    <row r="23" customFormat="false" ht="12.75" hidden="false" customHeight="false" outlineLevel="0" collapsed="false">
      <c r="C23" s="0" t="s">
        <v>113</v>
      </c>
      <c r="D23" s="0" t="s">
        <v>114</v>
      </c>
      <c r="E23" s="0" t="s">
        <v>115</v>
      </c>
      <c r="F23" s="0" t="n">
        <v>172</v>
      </c>
      <c r="G23" s="0" t="s">
        <v>80</v>
      </c>
    </row>
    <row r="24" customFormat="false" ht="12.75" hidden="false" customHeight="false" outlineLevel="0" collapsed="false">
      <c r="C24" s="0" t="s">
        <v>116</v>
      </c>
      <c r="D24" s="0" t="s">
        <v>117</v>
      </c>
      <c r="E24" s="0" t="s">
        <v>118</v>
      </c>
      <c r="F24" s="0" t="s">
        <v>80</v>
      </c>
      <c r="G24" s="36" t="s">
        <v>80</v>
      </c>
    </row>
    <row r="25" customFormat="false" ht="12.75" hidden="false" customHeight="false" outlineLevel="0" collapsed="false">
      <c r="C25" s="0" t="s">
        <v>119</v>
      </c>
      <c r="D25" s="0" t="s">
        <v>120</v>
      </c>
      <c r="E25" s="0" t="s">
        <v>121</v>
      </c>
      <c r="F25" s="0" t="n">
        <v>400</v>
      </c>
      <c r="G25" s="36" t="s">
        <v>80</v>
      </c>
    </row>
    <row r="26" customFormat="false" ht="12.75" hidden="false" customHeight="false" outlineLevel="0" collapsed="false">
      <c r="C26" s="0" t="s">
        <v>122</v>
      </c>
      <c r="D26" s="0" t="s">
        <v>123</v>
      </c>
      <c r="E26" s="0" t="s">
        <v>124</v>
      </c>
      <c r="F26" s="0" t="n">
        <v>120</v>
      </c>
      <c r="G26" s="0" t="n">
        <v>2003</v>
      </c>
    </row>
    <row r="27" customFormat="false" ht="12.75" hidden="false" customHeight="false" outlineLevel="0" collapsed="false">
      <c r="C27" s="0" t="s">
        <v>125</v>
      </c>
      <c r="D27" s="0" t="s">
        <v>126</v>
      </c>
      <c r="E27" s="0" t="s">
        <v>127</v>
      </c>
      <c r="F27" s="0" t="n">
        <v>440</v>
      </c>
      <c r="G27" s="35" t="n">
        <v>2000</v>
      </c>
    </row>
    <row r="28" customFormat="false" ht="12.75" hidden="false" customHeight="false" outlineLevel="0" collapsed="false">
      <c r="C28" s="0" t="s">
        <v>128</v>
      </c>
      <c r="D28" s="0" t="s">
        <v>129</v>
      </c>
      <c r="E28" s="0" t="s">
        <v>83</v>
      </c>
      <c r="F28" s="0" t="n">
        <v>250</v>
      </c>
      <c r="G28" s="35" t="n">
        <v>2002</v>
      </c>
    </row>
    <row r="29" customFormat="false" ht="12.75" hidden="false" customHeight="false" outlineLevel="0" collapsed="false">
      <c r="C29" s="0" t="s">
        <v>130</v>
      </c>
      <c r="D29" s="0" t="s">
        <v>131</v>
      </c>
      <c r="E29" s="0" t="s">
        <v>124</v>
      </c>
      <c r="F29" s="0" t="n">
        <v>6</v>
      </c>
      <c r="G29" s="0" t="s">
        <v>80</v>
      </c>
    </row>
    <row r="30" customFormat="false" ht="12.75" hidden="false" customHeight="false" outlineLevel="0" collapsed="false">
      <c r="C30" s="0" t="s">
        <v>132</v>
      </c>
      <c r="D30" s="0" t="s">
        <v>133</v>
      </c>
      <c r="E30" s="0" t="s">
        <v>86</v>
      </c>
      <c r="F30" s="0" t="n">
        <v>260</v>
      </c>
      <c r="G30" s="35" t="n">
        <v>2002</v>
      </c>
    </row>
    <row r="31" customFormat="false" ht="12.75" hidden="false" customHeight="false" outlineLevel="0" collapsed="false">
      <c r="C31" s="0" t="s">
        <v>134</v>
      </c>
      <c r="D31" s="0" t="s">
        <v>80</v>
      </c>
      <c r="E31" s="0" t="s">
        <v>135</v>
      </c>
      <c r="F31" s="0" t="n">
        <v>600</v>
      </c>
      <c r="G31" s="0" t="s">
        <v>80</v>
      </c>
    </row>
    <row r="32" customFormat="false" ht="12.75" hidden="false" customHeight="false" outlineLevel="0" collapsed="false">
      <c r="C32" s="0" t="s">
        <v>134</v>
      </c>
      <c r="D32" s="0" t="s">
        <v>80</v>
      </c>
      <c r="E32" s="0" t="s">
        <v>135</v>
      </c>
      <c r="F32" s="0" t="n">
        <v>600</v>
      </c>
      <c r="G32" s="0" t="s">
        <v>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2000-10-04T17:46:03Z</dcterms:created>
  <dc:creator>rwalker2</dc:creator>
  <dc:description/>
  <dc:language>en-US</dc:language>
  <cp:lastModifiedBy>rwalker2</cp:lastModifiedBy>
  <cp:lastPrinted>2000-10-12T13:01:08Z</cp:lastPrinted>
  <cp:revision>0</cp:revision>
  <dc:subject/>
  <dc:title/>
</cp:coreProperties>
</file>