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Debtor" sheetId="1" state="visible" r:id="rId3"/>
  </sheets>
  <externalReferences>
    <externalReference r:id="rId4"/>
  </externalReferences>
  <definedNames>
    <definedName function="false" hidden="false" localSheetId="0" name="_xlnm.Print_Area" vbProcedure="false">'Feb Debtor'!$A$1:$I$49</definedName>
    <definedName function="false" hidden="false" name="database_dec" vbProcedure="false">#REF!</definedName>
    <definedName function="false" hidden="false" name="database_jan01" vbProcedure="false">#REF!</definedName>
    <definedName function="false" hidden="false" name="database_nov" vbProcedure="false">#REF!</definedName>
    <definedName function="false" hidden="false" name="_MARKET_AP" vbProcedure="false">[1]Summary!$F$8</definedName>
    <definedName function="false" hidden="false" name="_MARKET_SHORTFALL" vbProcedure="false">[1]Summary!$F$12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<sst xmlns="http://schemas.openxmlformats.org/spreadsheetml/2006/main" count="31" uniqueCount="24">
  <si>
    <t xml:space="preserve">Market Notice</t>
  </si>
  <si>
    <t xml:space="preserve">Summary of Settlement for CDWR (CERS) April 2001 Invoices</t>
  </si>
  <si>
    <t xml:space="preserve">GMC Net Billings</t>
  </si>
  <si>
    <t xml:space="preserve">Balance Unpaid 12/20/01</t>
  </si>
  <si>
    <t xml:space="preserve">Collected 12/20/01</t>
  </si>
  <si>
    <t xml:space="preserve">Remaining Unpaid</t>
  </si>
  <si>
    <t xml:space="preserve">Market Billings Due From SCs</t>
  </si>
  <si>
    <t xml:space="preserve">Adjustment for CERS April billing</t>
  </si>
  <si>
    <t xml:space="preserve">Offsets</t>
  </si>
  <si>
    <t xml:space="preserve">Market Billings Due To SCs</t>
  </si>
  <si>
    <t xml:space="preserve">Payments</t>
  </si>
  <si>
    <t xml:space="preserve">Cash Summary</t>
  </si>
  <si>
    <t xml:space="preserve">Combined</t>
  </si>
  <si>
    <t xml:space="preserve">GMC collection 12/20/01</t>
  </si>
  <si>
    <t xml:space="preserve">Market collection 12/20/01</t>
  </si>
  <si>
    <t xml:space="preserve">Total Collections</t>
  </si>
  <si>
    <t xml:space="preserve">Transfers to other months</t>
  </si>
  <si>
    <t xml:space="preserve">Held in escrow (see below)</t>
  </si>
  <si>
    <t xml:space="preserve">Transferred to CERS Market Reserve</t>
  </si>
  <si>
    <t xml:space="preserve">Amount Distributed to SCs</t>
  </si>
  <si>
    <t xml:space="preserve">Payments to ISO Creditors were made on January 8, 2002</t>
  </si>
  <si>
    <t xml:space="preserve">Payment wires indicate the invoice being paid.</t>
  </si>
  <si>
    <t xml:space="preserve">The CERS Market Reserve will be carried forward to the May CERS settlement.</t>
  </si>
  <si>
    <t xml:space="preserve">The Escrow has been established pending determination of applicability of FERC ruling to SCE TO and PG&amp;E TO liabilities.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</si>
</sst>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_(* #,##0.00_);_(* \(#,##0.00\);_(* \-??_);_(@_)"/>
    <numFmt numFmtId="167" formatCode="_(\$* #,##0.00_);_(\$* \(#,##0.00\);_(\$* \-??_);_(@_)"/>
    <numFmt numFmtId="168" formatCode="0.00%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9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KIverson/Market/PRELIM%20MKT%202-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Market_AR"/>
      <sheetName val="GMC_AR"/>
      <sheetName val="Market_AP"/>
      <sheetName val="GMC_AP"/>
      <sheetName val="Accounts"/>
      <sheetName val="NameMap"/>
      <sheetName val="Invoices"/>
      <sheetName val="Wi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32.14"/>
    <col collapsed="false" customWidth="true" hidden="false" outlineLevel="0" max="2" min="2" style="1" width="14.99"/>
    <col collapsed="false" customWidth="true" hidden="false" outlineLevel="0" max="3" min="3" style="0" width="5.71"/>
    <col collapsed="false" customWidth="true" hidden="false" outlineLevel="0" max="4" min="4" style="0" width="14.99"/>
    <col collapsed="false" customWidth="true" hidden="false" outlineLevel="0" max="5" min="5" style="0" width="5.71"/>
    <col collapsed="false" customWidth="true" hidden="false" outlineLevel="0" max="6" min="6" style="0" width="15.99"/>
    <col collapsed="false" customWidth="true" hidden="false" outlineLevel="0" max="7" min="7" style="0" width="1.7"/>
    <col collapsed="false" customWidth="true" hidden="false" outlineLevel="0" max="8" min="8" style="2" width="7.99"/>
    <col collapsed="false" customWidth="true" hidden="false" outlineLevel="0" max="9" min="9" style="0" width="14.99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12.75" hidden="false" customHeight="false" outlineLevel="0" collapsed="false">
      <c r="A3" s="4"/>
      <c r="B3" s="4"/>
      <c r="C3" s="1"/>
      <c r="D3" s="1"/>
      <c r="E3" s="1"/>
      <c r="F3" s="1"/>
      <c r="G3" s="1"/>
      <c r="I3" s="1"/>
    </row>
    <row r="4" customFormat="false" ht="12.75" hidden="false" customHeight="false" outlineLevel="0" collapsed="false">
      <c r="A4" s="4"/>
      <c r="B4" s="4"/>
      <c r="C4" s="1"/>
      <c r="D4" s="1"/>
      <c r="E4" s="1"/>
      <c r="F4" s="1"/>
      <c r="G4" s="1"/>
      <c r="I4" s="1"/>
    </row>
    <row r="5" customFormat="false" ht="12.75" hidden="false" customHeight="false" outlineLevel="0" collapsed="false">
      <c r="A5" s="4"/>
      <c r="B5" s="4"/>
      <c r="C5" s="1"/>
      <c r="D5" s="1"/>
      <c r="E5" s="1"/>
      <c r="F5" s="1"/>
      <c r="G5" s="1"/>
      <c r="I5" s="1"/>
    </row>
    <row r="6" customFormat="false" ht="12.75" hidden="false" customHeight="false" outlineLevel="0" collapsed="false">
      <c r="A6" s="5" t="s">
        <v>2</v>
      </c>
      <c r="C6" s="1"/>
      <c r="D6" s="1"/>
      <c r="E6" s="1"/>
      <c r="F6" s="6" t="n">
        <v>36982</v>
      </c>
      <c r="G6" s="1"/>
      <c r="I6" s="1"/>
    </row>
    <row r="7" customFormat="false" ht="12.75" hidden="false" customHeight="false" outlineLevel="0" collapsed="false">
      <c r="A7" s="5"/>
      <c r="C7" s="1"/>
      <c r="D7" s="1"/>
      <c r="E7" s="1"/>
      <c r="F7" s="1"/>
      <c r="G7" s="1"/>
      <c r="I7" s="1"/>
    </row>
    <row r="8" customFormat="false" ht="12.75" hidden="false" customHeight="false" outlineLevel="0" collapsed="false">
      <c r="A8" s="7" t="s">
        <v>3</v>
      </c>
      <c r="C8" s="1"/>
      <c r="D8" s="1"/>
      <c r="E8" s="1"/>
      <c r="F8" s="8" t="n">
        <v>5118096.02</v>
      </c>
      <c r="G8" s="1"/>
      <c r="H8" s="9" t="n">
        <f aca="false">+F8/$F$8</f>
        <v>1</v>
      </c>
      <c r="I8" s="1"/>
    </row>
    <row r="9" customFormat="false" ht="12.75" hidden="false" customHeight="false" outlineLevel="0" collapsed="false">
      <c r="A9" s="7" t="s">
        <v>4</v>
      </c>
      <c r="C9" s="1"/>
      <c r="D9" s="1"/>
      <c r="E9" s="1"/>
      <c r="F9" s="10" t="n">
        <v>-4578733.96</v>
      </c>
      <c r="G9" s="1"/>
      <c r="H9" s="9" t="n">
        <f aca="false">+F9/F8</f>
        <v>-0.894616658637835</v>
      </c>
      <c r="I9" s="1"/>
    </row>
    <row r="10" customFormat="false" ht="13.5" hidden="false" customHeight="false" outlineLevel="0" collapsed="false">
      <c r="A10" s="11" t="s">
        <v>5</v>
      </c>
      <c r="C10" s="1"/>
      <c r="D10" s="1"/>
      <c r="E10" s="1"/>
      <c r="F10" s="12" t="n">
        <f aca="false">SUM(F8:F9)</f>
        <v>539362.06</v>
      </c>
      <c r="G10" s="1"/>
      <c r="H10" s="9" t="n">
        <f aca="false">+F10/F8</f>
        <v>0.105383341362165</v>
      </c>
      <c r="I10" s="1"/>
    </row>
    <row r="11" customFormat="false" ht="13.5" hidden="false" customHeight="false" outlineLevel="0" collapsed="false">
      <c r="B11" s="10"/>
      <c r="C11" s="1"/>
      <c r="D11" s="10"/>
      <c r="E11" s="1"/>
      <c r="F11" s="10"/>
      <c r="G11" s="1"/>
      <c r="H11" s="9"/>
      <c r="I11" s="1"/>
    </row>
    <row r="12" customFormat="false" ht="12.75" hidden="false" customHeight="false" outlineLevel="0" collapsed="false">
      <c r="B12" s="10"/>
      <c r="C12" s="1"/>
      <c r="D12" s="10"/>
      <c r="E12" s="1"/>
      <c r="F12" s="10"/>
      <c r="G12" s="1"/>
      <c r="H12" s="9"/>
      <c r="I12" s="1"/>
    </row>
    <row r="13" customFormat="false" ht="12.75" hidden="false" customHeight="false" outlineLevel="0" collapsed="false">
      <c r="B13" s="10"/>
      <c r="C13" s="1"/>
      <c r="D13" s="10"/>
      <c r="E13" s="1"/>
      <c r="F13" s="10"/>
      <c r="G13" s="1"/>
      <c r="H13" s="9"/>
      <c r="I13" s="1"/>
    </row>
    <row r="14" customFormat="false" ht="12.75" hidden="false" customHeight="false" outlineLevel="0" collapsed="false">
      <c r="A14" s="13" t="s">
        <v>6</v>
      </c>
      <c r="B14" s="6" t="n">
        <v>36923</v>
      </c>
      <c r="C14" s="1"/>
      <c r="D14" s="6" t="n">
        <v>36951</v>
      </c>
      <c r="E14" s="1"/>
      <c r="F14" s="6" t="n">
        <v>36982</v>
      </c>
      <c r="G14" s="1"/>
      <c r="H14" s="9"/>
      <c r="I14" s="1"/>
    </row>
    <row r="15" customFormat="false" ht="12.75" hidden="false" customHeight="false" outlineLevel="0" collapsed="false">
      <c r="C15" s="1"/>
      <c r="D15" s="1"/>
      <c r="E15" s="1"/>
      <c r="F15" s="1"/>
      <c r="G15" s="1"/>
      <c r="H15" s="9"/>
      <c r="I15" s="1"/>
    </row>
    <row r="16" customFormat="false" ht="12.75" hidden="false" customHeight="false" outlineLevel="0" collapsed="false">
      <c r="A16" s="7" t="s">
        <v>3</v>
      </c>
      <c r="B16" s="8" t="n">
        <v>12754441.96</v>
      </c>
      <c r="C16" s="1"/>
      <c r="D16" s="8" t="n">
        <v>18636596.05</v>
      </c>
      <c r="E16" s="1"/>
      <c r="F16" s="8" t="n">
        <v>703294166.8</v>
      </c>
      <c r="G16" s="1"/>
      <c r="H16" s="9" t="n">
        <f aca="false">+F16/F16</f>
        <v>1</v>
      </c>
      <c r="I16" s="1"/>
    </row>
    <row r="17" customFormat="false" ht="12.75" hidden="false" customHeight="false" outlineLevel="0" collapsed="false">
      <c r="A17" s="7" t="s">
        <v>7</v>
      </c>
      <c r="B17" s="10" t="n">
        <v>17690745.85</v>
      </c>
      <c r="C17" s="1"/>
      <c r="D17" s="10" t="n">
        <v>5523417.76</v>
      </c>
      <c r="E17" s="1"/>
      <c r="F17" s="10" t="n">
        <v>-652223811.7</v>
      </c>
      <c r="G17" s="1"/>
      <c r="H17" s="9" t="n">
        <f aca="false">+F17/F16</f>
        <v>-0.927384076946961</v>
      </c>
      <c r="I17" s="1"/>
    </row>
    <row r="18" customFormat="false" ht="12.75" hidden="false" customHeight="false" outlineLevel="0" collapsed="false">
      <c r="A18" s="7" t="s">
        <v>4</v>
      </c>
      <c r="B18" s="10" t="n">
        <v>-17690745.85</v>
      </c>
      <c r="C18" s="1"/>
      <c r="D18" s="10" t="n">
        <v>-1918751.95</v>
      </c>
      <c r="E18" s="1"/>
      <c r="F18" s="10" t="n">
        <v>-35232823.81</v>
      </c>
      <c r="G18" s="1"/>
      <c r="H18" s="9" t="n">
        <f aca="false">+F18/F16</f>
        <v>-0.050096852033211</v>
      </c>
      <c r="I18" s="1"/>
    </row>
    <row r="19" customFormat="false" ht="12.75" hidden="false" customHeight="false" outlineLevel="0" collapsed="false">
      <c r="A19" s="7" t="s">
        <v>8</v>
      </c>
      <c r="B19" s="14" t="n">
        <f aca="false">-43830.02-2865.53</f>
        <v>-46695.55</v>
      </c>
      <c r="C19" s="1"/>
      <c r="D19" s="14" t="n">
        <v>0</v>
      </c>
      <c r="E19" s="1"/>
      <c r="F19" s="14" t="n">
        <v>-181291.79</v>
      </c>
      <c r="G19" s="1"/>
      <c r="H19" s="9" t="n">
        <f aca="false">+F19/F16</f>
        <v>-0.00025777519359343</v>
      </c>
      <c r="I19" s="1"/>
    </row>
    <row r="20" customFormat="false" ht="13.5" hidden="false" customHeight="false" outlineLevel="0" collapsed="false">
      <c r="A20" s="11" t="s">
        <v>5</v>
      </c>
      <c r="B20" s="12" t="n">
        <f aca="false">SUM(B16:B19)</f>
        <v>12707746.41</v>
      </c>
      <c r="C20" s="1"/>
      <c r="D20" s="12" t="n">
        <f aca="false">SUM(D16:D19)</f>
        <v>22241261.86</v>
      </c>
      <c r="E20" s="1"/>
      <c r="F20" s="12" t="n">
        <f aca="false">SUM(F16:F19)</f>
        <v>15656239.4999999</v>
      </c>
      <c r="G20" s="1"/>
      <c r="H20" s="9" t="n">
        <f aca="false">+F20/F16</f>
        <v>0.0222612958262345</v>
      </c>
      <c r="I20" s="1"/>
    </row>
    <row r="21" customFormat="false" ht="13.5" hidden="false" customHeight="false" outlineLevel="0" collapsed="false">
      <c r="A21" s="11"/>
      <c r="B21" s="15"/>
      <c r="C21" s="1"/>
      <c r="D21" s="15"/>
      <c r="E21" s="1"/>
      <c r="F21" s="15"/>
      <c r="G21" s="1"/>
      <c r="H21" s="9"/>
      <c r="I21" s="1"/>
    </row>
    <row r="22" customFormat="false" ht="12.75" hidden="false" customHeight="false" outlineLevel="0" collapsed="false">
      <c r="A22" s="11"/>
      <c r="B22" s="15"/>
      <c r="C22" s="1"/>
      <c r="D22" s="15"/>
      <c r="E22" s="1"/>
      <c r="F22" s="15"/>
      <c r="G22" s="1"/>
      <c r="H22" s="9"/>
      <c r="I22" s="1"/>
    </row>
    <row r="23" customFormat="false" ht="12.75" hidden="false" customHeight="false" outlineLevel="0" collapsed="false">
      <c r="A23" s="11"/>
      <c r="B23" s="15"/>
      <c r="C23" s="1"/>
      <c r="D23" s="15"/>
      <c r="E23" s="1"/>
      <c r="F23" s="15"/>
      <c r="G23" s="1"/>
      <c r="H23" s="9"/>
      <c r="I23" s="1"/>
    </row>
    <row r="24" customFormat="false" ht="12.75" hidden="false" customHeight="false" outlineLevel="0" collapsed="false">
      <c r="A24" s="13" t="s">
        <v>9</v>
      </c>
      <c r="B24" s="6" t="n">
        <v>36923</v>
      </c>
      <c r="C24" s="1"/>
      <c r="D24" s="6" t="n">
        <v>36951</v>
      </c>
      <c r="E24" s="1"/>
      <c r="F24" s="6" t="n">
        <v>36982</v>
      </c>
      <c r="G24" s="1"/>
      <c r="H24" s="9"/>
      <c r="I24" s="1"/>
    </row>
    <row r="25" customFormat="false" ht="12.75" hidden="false" customHeight="false" outlineLevel="0" collapsed="false">
      <c r="C25" s="1"/>
      <c r="D25" s="1"/>
      <c r="E25" s="1"/>
      <c r="F25" s="1"/>
      <c r="G25" s="1"/>
      <c r="H25" s="9"/>
      <c r="I25" s="1"/>
    </row>
    <row r="26" customFormat="false" ht="12.75" hidden="false" customHeight="false" outlineLevel="0" collapsed="false">
      <c r="A26" s="7" t="s">
        <v>3</v>
      </c>
      <c r="B26" s="8" t="n">
        <v>0</v>
      </c>
      <c r="C26" s="1"/>
      <c r="D26" s="8" t="n">
        <f aca="false">9038032.56-4418480.12</f>
        <v>4619552.44</v>
      </c>
      <c r="E26" s="1"/>
      <c r="F26" s="8" t="n">
        <v>709358606.52</v>
      </c>
      <c r="G26" s="1"/>
      <c r="H26" s="9" t="n">
        <f aca="false">+F26/F26</f>
        <v>1</v>
      </c>
      <c r="I26" s="1"/>
    </row>
    <row r="27" customFormat="false" ht="12.75" hidden="false" customHeight="false" outlineLevel="0" collapsed="false">
      <c r="A27" s="7" t="s">
        <v>7</v>
      </c>
      <c r="B27" s="10" t="n">
        <v>17690745.85</v>
      </c>
      <c r="C27" s="1"/>
      <c r="D27" s="10" t="n">
        <v>5523417.76</v>
      </c>
      <c r="E27" s="1"/>
      <c r="F27" s="10" t="n">
        <v>-653307673.55</v>
      </c>
      <c r="G27" s="1"/>
      <c r="H27" s="9" t="n">
        <f aca="false">+F27/F26</f>
        <v>-0.920983642892589</v>
      </c>
      <c r="I27" s="1"/>
    </row>
    <row r="28" customFormat="false" ht="12.75" hidden="false" customHeight="false" outlineLevel="0" collapsed="false">
      <c r="A28" s="7" t="s">
        <v>10</v>
      </c>
      <c r="B28" s="10" t="n">
        <v>0</v>
      </c>
      <c r="C28" s="1"/>
      <c r="D28" s="10" t="n">
        <v>-2021113.53</v>
      </c>
      <c r="E28" s="1"/>
      <c r="F28" s="10" t="n">
        <v>-50576480.44</v>
      </c>
      <c r="G28" s="1"/>
      <c r="H28" s="9" t="n">
        <f aca="false">+F28/F26</f>
        <v>-0.0712988888485052</v>
      </c>
      <c r="I28" s="1"/>
    </row>
    <row r="29" customFormat="false" ht="12.75" hidden="false" customHeight="false" outlineLevel="0" collapsed="false">
      <c r="A29" s="7" t="s">
        <v>8</v>
      </c>
      <c r="B29" s="14" t="n">
        <v>0</v>
      </c>
      <c r="C29" s="1"/>
      <c r="D29" s="14" t="n">
        <v>-2598438.91</v>
      </c>
      <c r="E29" s="1"/>
      <c r="F29" s="14" t="n">
        <v>-5474452.53</v>
      </c>
      <c r="G29" s="1"/>
      <c r="H29" s="9" t="n">
        <f aca="false">+F29/F26</f>
        <v>-0.00771746825890615</v>
      </c>
      <c r="I29" s="1"/>
    </row>
    <row r="30" customFormat="false" ht="13.5" hidden="false" customHeight="false" outlineLevel="0" collapsed="false">
      <c r="A30" s="11" t="s">
        <v>5</v>
      </c>
      <c r="B30" s="12" t="n">
        <f aca="false">SUM(B26:B29)</f>
        <v>17690745.85</v>
      </c>
      <c r="C30" s="1"/>
      <c r="D30" s="12" t="n">
        <f aca="false">SUM(D26:D29)</f>
        <v>5523417.76</v>
      </c>
      <c r="E30" s="1"/>
      <c r="F30" s="12" t="n">
        <f aca="false">ROUND(SUM(F26:F29),2)</f>
        <v>0</v>
      </c>
      <c r="G30" s="1"/>
      <c r="H30" s="9" t="n">
        <f aca="false">+F30/F26</f>
        <v>0</v>
      </c>
      <c r="I30" s="1"/>
    </row>
    <row r="31" customFormat="false" ht="13.5" hidden="false" customHeight="false" outlineLevel="0" collapsed="false">
      <c r="B31" s="0"/>
      <c r="D31" s="16"/>
    </row>
    <row r="32" customFormat="false" ht="12.75" hidden="false" customHeight="false" outlineLevel="0" collapsed="false">
      <c r="B32" s="0"/>
      <c r="D32" s="16"/>
    </row>
    <row r="33" customFormat="false" ht="12.75" hidden="false" customHeight="false" outlineLevel="0" collapsed="false">
      <c r="B33" s="0"/>
      <c r="D33" s="16"/>
    </row>
    <row r="34" customFormat="false" ht="12.75" hidden="false" customHeight="false" outlineLevel="0" collapsed="false">
      <c r="A34" s="17" t="s">
        <v>11</v>
      </c>
      <c r="B34" s="6" t="n">
        <v>36923</v>
      </c>
      <c r="C34" s="1"/>
      <c r="D34" s="6" t="n">
        <v>36951</v>
      </c>
      <c r="E34" s="1"/>
      <c r="F34" s="6" t="n">
        <v>36982</v>
      </c>
      <c r="G34" s="1"/>
      <c r="I34" s="18" t="s">
        <v>12</v>
      </c>
    </row>
    <row r="35" customFormat="false" ht="12.75" hidden="false" customHeight="false" outlineLevel="0" collapsed="false">
      <c r="C35" s="1"/>
      <c r="D35" s="1"/>
      <c r="E35" s="1"/>
      <c r="F35" s="1"/>
      <c r="G35" s="1"/>
      <c r="H35" s="19"/>
      <c r="I35" s="1"/>
    </row>
    <row r="36" customFormat="false" ht="12.75" hidden="false" customHeight="true" outlineLevel="0" collapsed="false">
      <c r="A36" s="7" t="s">
        <v>13</v>
      </c>
      <c r="B36" s="8" t="n">
        <v>0</v>
      </c>
      <c r="C36" s="1"/>
      <c r="D36" s="8" t="n">
        <v>0</v>
      </c>
      <c r="E36" s="1"/>
      <c r="F36" s="8" t="n">
        <f aca="false">-F9</f>
        <v>4578733.96</v>
      </c>
      <c r="G36" s="1"/>
      <c r="I36" s="8" t="n">
        <f aca="false">+F36+D36+B36</f>
        <v>4578733.96</v>
      </c>
    </row>
    <row r="37" customFormat="false" ht="12.75" hidden="false" customHeight="true" outlineLevel="0" collapsed="false">
      <c r="A37" s="7" t="s">
        <v>14</v>
      </c>
      <c r="B37" s="20" t="n">
        <f aca="false">-B18</f>
        <v>17690745.85</v>
      </c>
      <c r="C37" s="7"/>
      <c r="D37" s="20" t="n">
        <f aca="false">-D18</f>
        <v>1918751.95</v>
      </c>
      <c r="E37" s="7"/>
      <c r="F37" s="20" t="n">
        <f aca="false">-F18</f>
        <v>35232823.81</v>
      </c>
      <c r="G37" s="7"/>
      <c r="I37" s="20" t="n">
        <f aca="false">+F37+D37+B37</f>
        <v>54842321.61</v>
      </c>
    </row>
    <row r="38" customFormat="false" ht="12.75" hidden="false" customHeight="true" outlineLevel="0" collapsed="false">
      <c r="A38" s="7" t="s">
        <v>15</v>
      </c>
      <c r="B38" s="21" t="n">
        <f aca="false">SUM(B36:B37)</f>
        <v>17690745.85</v>
      </c>
      <c r="C38" s="7"/>
      <c r="D38" s="21" t="n">
        <f aca="false">SUM(D36:D37)</f>
        <v>1918751.95</v>
      </c>
      <c r="E38" s="7"/>
      <c r="F38" s="21" t="n">
        <f aca="false">SUM(F36:F37)</f>
        <v>39811557.77</v>
      </c>
      <c r="G38" s="7"/>
      <c r="I38" s="21" t="n">
        <f aca="false">SUM(I36:I37)</f>
        <v>59421055.57</v>
      </c>
    </row>
    <row r="39" customFormat="false" ht="12.75" hidden="false" customHeight="true" outlineLevel="0" collapsed="false">
      <c r="A39" s="11" t="s">
        <v>16</v>
      </c>
      <c r="B39" s="21" t="n">
        <f aca="false">-B38</f>
        <v>-17690745.85</v>
      </c>
      <c r="C39" s="7"/>
      <c r="D39" s="21" t="n">
        <v>102361.58</v>
      </c>
      <c r="E39" s="7"/>
      <c r="F39" s="21" t="n">
        <f aca="false">-D39-B39</f>
        <v>17588384.27</v>
      </c>
      <c r="G39" s="7"/>
      <c r="I39" s="21" t="n">
        <f aca="false">+F39+D39+B39</f>
        <v>0</v>
      </c>
    </row>
    <row r="40" customFormat="false" ht="12.75" hidden="false" customHeight="true" outlineLevel="0" collapsed="false">
      <c r="A40" s="11" t="s">
        <v>17</v>
      </c>
      <c r="B40" s="22" t="n">
        <v>0</v>
      </c>
      <c r="C40" s="7"/>
      <c r="D40" s="22" t="n">
        <v>0</v>
      </c>
      <c r="E40" s="7"/>
      <c r="F40" s="22" t="n">
        <v>-6183309.69</v>
      </c>
      <c r="G40" s="7"/>
      <c r="H40" s="23"/>
      <c r="I40" s="22" t="n">
        <f aca="false">+F40+D40+B40</f>
        <v>-6183309.69</v>
      </c>
    </row>
    <row r="41" customFormat="false" ht="12.75" hidden="false" customHeight="true" outlineLevel="0" collapsed="false">
      <c r="A41" s="11" t="s">
        <v>18</v>
      </c>
      <c r="B41" s="20" t="n">
        <v>0</v>
      </c>
      <c r="C41" s="7"/>
      <c r="D41" s="20" t="n">
        <v>0</v>
      </c>
      <c r="E41" s="7"/>
      <c r="F41" s="20" t="n">
        <v>-6865353.64</v>
      </c>
      <c r="G41" s="7"/>
      <c r="I41" s="20" t="n">
        <f aca="false">+F41+D41+B41</f>
        <v>-6865353.64</v>
      </c>
    </row>
    <row r="42" customFormat="false" ht="12.75" hidden="false" customHeight="true" outlineLevel="0" collapsed="false">
      <c r="B42" s="7"/>
      <c r="C42" s="1"/>
      <c r="D42" s="7"/>
      <c r="E42" s="1"/>
      <c r="F42" s="7"/>
      <c r="G42" s="1"/>
      <c r="I42" s="7"/>
    </row>
    <row r="43" customFormat="false" ht="13.5" hidden="false" customHeight="false" outlineLevel="0" collapsed="false">
      <c r="A43" s="24" t="s">
        <v>19</v>
      </c>
      <c r="B43" s="25" t="n">
        <f aca="false">SUM(B38:B42)</f>
        <v>0</v>
      </c>
      <c r="C43" s="7"/>
      <c r="D43" s="25" t="n">
        <f aca="false">SUM(D38:D42)</f>
        <v>2021113.53</v>
      </c>
      <c r="E43" s="7"/>
      <c r="F43" s="25" t="n">
        <f aca="false">SUM(F38:F42)</f>
        <v>44351278.71</v>
      </c>
      <c r="G43" s="7"/>
      <c r="I43" s="25" t="n">
        <f aca="false">SUM(I38:I42)</f>
        <v>46372392.24</v>
      </c>
    </row>
    <row r="44" customFormat="false" ht="13.5" hidden="false" customHeight="false" outlineLevel="0" collapsed="false"/>
    <row r="46" customFormat="false" ht="12.75" hidden="false" customHeight="false" outlineLevel="0" collapsed="false">
      <c r="A46" s="26" t="s">
        <v>20</v>
      </c>
      <c r="B46" s="26"/>
      <c r="F46" s="27"/>
    </row>
    <row r="47" customFormat="false" ht="12.75" hidden="false" customHeight="false" outlineLevel="0" collapsed="false">
      <c r="A47" s="26" t="s">
        <v>21</v>
      </c>
      <c r="B47" s="26"/>
    </row>
    <row r="48" customFormat="false" ht="12.75" hidden="false" customHeight="false" outlineLevel="0" collapsed="false">
      <c r="A48" s="26" t="s">
        <v>22</v>
      </c>
      <c r="B48" s="26"/>
    </row>
    <row r="49" customFormat="false" ht="12.75" hidden="false" customHeight="false" outlineLevel="0" collapsed="false">
      <c r="A49" s="26" t="s">
        <v>23</v>
      </c>
      <c r="B49" s="26"/>
    </row>
  </sheetData>
  <mergeCells count="2">
    <mergeCell ref="A1:I1"/>
    <mergeCell ref="A2:I2"/>
  </mergeCells>
  <printOptions headings="false" gridLines="false" gridLinesSet="true" horizontalCentered="false" verticalCentered="false"/>
  <pageMargins left="0.5" right="0" top="0.984027777777778" bottom="0.5" header="0.511811023622047" footer="0.511811023622047"/>
  <pageSetup paperSize="1" scale="8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1998-02-16T23:11:47Z</dcterms:created>
  <dc:creator>Brown and Caldwell</dc:creator>
  <dc:description/>
  <dc:language>en-US</dc:language>
  <cp:lastModifiedBy>Byron Woertz</cp:lastModifiedBy>
  <cp:lastPrinted>2002-01-08T15:49:55Z</cp:lastPrinted>
  <dcterms:modified xsi:type="dcterms:W3CDTF">2002-01-09T22:06:48Z</dcterms:modified>
  <cp:revision>0</cp:revision>
  <dc:subject/>
  <dc:title/>
</cp:coreProperties>
</file>