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r debtor" sheetId="1" state="visible" r:id="rId3"/>
  </sheets>
  <externalReferences>
    <externalReference r:id="rId4"/>
    <externalReference r:id="rId5"/>
  </externalReferences>
  <definedNames>
    <definedName function="false" hidden="false" name="database_dec" vbProcedure="false">#REF!</definedName>
    <definedName function="false" hidden="false" name="database_feb01" vbProcedure="false">'[2]list Feb-01'!$A$4:$G$30</definedName>
    <definedName function="false" hidden="false" name="database_jan01" vbProcedure="false">#REF!</definedName>
    <definedName function="false" hidden="false" name="database_nov" vbProcedure="false">#REF!</definedName>
    <definedName function="false" hidden="false" name="_MARKET_AP" vbProcedure="false">[1]Summary!$F$8</definedName>
    <definedName function="false" hidden="false" name="_MARKET_SHORTFALL" vbProcedure="false">[1]Summary!$F$12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<sst xmlns="http://schemas.openxmlformats.org/spreadsheetml/2006/main" count="161" uniqueCount="80">
  <si>
    <t xml:space="preserve">Certification for Market Settlement June 19, 2001</t>
  </si>
  <si>
    <t xml:space="preserve">For the Trade Month of March 2001</t>
  </si>
  <si>
    <t xml:space="preserve">ISO Creditors to whom amounts are Owed:</t>
  </si>
  <si>
    <t xml:space="preserve"> #</t>
  </si>
  <si>
    <t xml:space="preserve">Customer Name</t>
  </si>
  <si>
    <t xml:space="preserve">Trade Month</t>
  </si>
  <si>
    <t xml:space="preserve">Amount Owed</t>
  </si>
  <si>
    <t xml:space="preserve">% of total owed to Creditors</t>
  </si>
  <si>
    <t xml:space="preserve">Total Due to 26 SCs (Creditors)</t>
  </si>
  <si>
    <t xml:space="preserve">Amounts owed by ISO Debtor that remain unpaid:</t>
  </si>
  <si>
    <t xml:space="preserve">Date</t>
  </si>
  <si>
    <t xml:space="preserve">Inv #</t>
  </si>
  <si>
    <t xml:space="preserve">Type</t>
  </si>
  <si>
    <t xml:space="preserve">Unpaid Balance</t>
  </si>
  <si>
    <t xml:space="preserve">% of total due from Debtors</t>
  </si>
  <si>
    <t xml:space="preserve">Aquila Power Corporation</t>
  </si>
  <si>
    <t xml:space="preserve">GMC</t>
  </si>
  <si>
    <t xml:space="preserve">Arizona Public Service</t>
  </si>
  <si>
    <t xml:space="preserve">British Columbia Power Exchange</t>
  </si>
  <si>
    <t xml:space="preserve">City of Riverside</t>
  </si>
  <si>
    <t xml:space="preserve">Coral Power, LLC (Note 1)</t>
  </si>
  <si>
    <t xml:space="preserve">Idaho Power Company</t>
  </si>
  <si>
    <t xml:space="preserve">Pacific Gas and Electric</t>
  </si>
  <si>
    <t xml:space="preserve">Sacramento Municipal Utility District</t>
  </si>
  <si>
    <t xml:space="preserve">Southern California Edison</t>
  </si>
  <si>
    <t xml:space="preserve">Aquila Power</t>
  </si>
  <si>
    <t xml:space="preserve">Mkt</t>
  </si>
  <si>
    <t xml:space="preserve">City of Anaheim</t>
  </si>
  <si>
    <t xml:space="preserve">City of Azuza</t>
  </si>
  <si>
    <t xml:space="preserve">City of Banning</t>
  </si>
  <si>
    <t xml:space="preserve">City of Glendale</t>
  </si>
  <si>
    <t xml:space="preserve">Coral Power, LLC (Note 2)</t>
  </si>
  <si>
    <t xml:space="preserve">Duke Energy and Trading</t>
  </si>
  <si>
    <t xml:space="preserve">Edison Source</t>
  </si>
  <si>
    <t xml:space="preserve">Hafslund Energy Trading</t>
  </si>
  <si>
    <t xml:space="preserve">Amounts owed by ISO Debtor that remain unpaid (continued):</t>
  </si>
  <si>
    <t xml:space="preserve">Los Angeles Department of Water and Power</t>
  </si>
  <si>
    <t xml:space="preserve">Louisville Gas and Electric</t>
  </si>
  <si>
    <t xml:space="preserve">Portland General Electric</t>
  </si>
  <si>
    <t xml:space="preserve">Strategic Energy</t>
  </si>
  <si>
    <t xml:space="preserve">Total Due From SCs (Debtors)</t>
  </si>
  <si>
    <t xml:space="preserve">Note 1 - Paid in full 6/29/01</t>
  </si>
  <si>
    <t xml:space="preserve">Note 1 - Paid $43,601.78 on 6/29/01</t>
  </si>
  <si>
    <t xml:space="preserve">Due from SCs</t>
  </si>
  <si>
    <t xml:space="preserve">Preliminary Invoices</t>
  </si>
  <si>
    <t xml:space="preserve">Final Invoices</t>
  </si>
  <si>
    <t xml:space="preserve">Total Invoiced</t>
  </si>
  <si>
    <t xml:space="preserve">Collected 5/31/01</t>
  </si>
  <si>
    <t xml:space="preserve">Collected 6/19/01</t>
  </si>
  <si>
    <t xml:space="preserve">Total Collected</t>
  </si>
  <si>
    <t xml:space="preserve">Applied against Nov-00 Market AR 5/31/01</t>
  </si>
  <si>
    <t xml:space="preserve">Applied against Dec-00 Market AR 5/31/01</t>
  </si>
  <si>
    <t xml:space="preserve">Applied against Jan-01 Market AR 5/31/01</t>
  </si>
  <si>
    <t xml:space="preserve">Applied against Mar-01 Market AR 5/31/01</t>
  </si>
  <si>
    <t xml:space="preserve">Applied against Mar-01 Market AP 5/31/01</t>
  </si>
  <si>
    <t xml:space="preserve">Applied against Mar-01 GMC 5/31/01</t>
  </si>
  <si>
    <t xml:space="preserve">Applied against Feb-01 Market AP 6/19/01</t>
  </si>
  <si>
    <t xml:space="preserve">Applied against Mar-01 Market AP 6/19/01</t>
  </si>
  <si>
    <t xml:space="preserve">Total Adjustments</t>
  </si>
  <si>
    <t xml:space="preserve">Add Uncollected Feb-01 GMC 5/17/01</t>
  </si>
  <si>
    <t xml:space="preserve">Balance Due from SCs</t>
  </si>
  <si>
    <t xml:space="preserve">Due to SCs</t>
  </si>
  <si>
    <t xml:space="preserve">Paid 6/4/01</t>
  </si>
  <si>
    <t xml:space="preserve">Paid 6/19/01</t>
  </si>
  <si>
    <t xml:space="preserve">Total Paid</t>
  </si>
  <si>
    <t xml:space="preserve">Applied against Dec-00 Market AR 6/4/01</t>
  </si>
  <si>
    <t xml:space="preserve">Applied against Jan-01 GMC 6/4/01</t>
  </si>
  <si>
    <t xml:space="preserve">Applied against Feb-01 GMC 6/4/01</t>
  </si>
  <si>
    <t xml:space="preserve">Applied against Feb-01 Market AR 6/4/01</t>
  </si>
  <si>
    <t xml:space="preserve">Applied against Mar-01 GMC 6/4/01</t>
  </si>
  <si>
    <t xml:space="preserve">Applied against Mar-01 Market AR 6/4/01</t>
  </si>
  <si>
    <t xml:space="preserve">Applied against Dec-00 Market AR 6/19/01</t>
  </si>
  <si>
    <t xml:space="preserve">Applied against Feb-01 GMC 6/19/01</t>
  </si>
  <si>
    <t xml:space="preserve">Applied against Feb-01 Market AR 6/19/01</t>
  </si>
  <si>
    <t xml:space="preserve">Applied against Mar-01 GMC 6/19/01</t>
  </si>
  <si>
    <t xml:space="preserve">Applied against Mar-01 Market AR 6/19/01</t>
  </si>
  <si>
    <t xml:space="preserve">Balance Due to SCs</t>
  </si>
  <si>
    <t xml:space="preserve">Excess of Balance Due to SCs over Due from SCs</t>
  </si>
  <si>
    <t xml:space="preserve">Attributable to Trade Month of December 2000</t>
  </si>
  <si>
    <t xml:space="preserve">Total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</si>
</sst>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0%"/>
    <numFmt numFmtId="166" formatCode="_(* #,##0.00_);_(* \(#,##0.00\);_(* \-??_);_(@_)"/>
    <numFmt numFmtId="167" formatCode="dd\-mmm\-yy"/>
    <numFmt numFmtId="168" formatCode="_(\$* #,##0.00_);_(\$* \(#,##0.00\);_(\$* \-??_);_(@_)"/>
    <numFmt numFmtId="169" formatCode="0%"/>
    <numFmt numFmtId="170" formatCode="[$-409]m/d/yy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/>
      <right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/>
      <right/>
      <top/>
      <bottom style="double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4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Closing%20061901%20certification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U:/MKIverson/Market/PRELIM%20MKT%202-2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 Nov-00"/>
      <sheetName val="Cert Nov-00"/>
      <sheetName val="list Dec-00"/>
      <sheetName val="Cert Dec-00"/>
      <sheetName val="list Jan-01"/>
      <sheetName val="Cert Jan-01"/>
      <sheetName val="list Feb-01"/>
      <sheetName val="Cert Feb-01"/>
      <sheetName val="list Mar-01"/>
      <sheetName val="Cert Mar-01"/>
      <sheetName val="Certific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Market_AR"/>
      <sheetName val="GMC_AR"/>
      <sheetName val="Market_AP"/>
      <sheetName val="GMC_AP"/>
      <sheetName val="Accounts"/>
      <sheetName val="NameMap"/>
      <sheetName val="Invoices"/>
      <sheetName val="Wi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0" width="49.99"/>
    <col collapsed="false" customWidth="true" hidden="false" outlineLevel="0" max="3" min="3" style="1" width="8.41"/>
    <col collapsed="false" customWidth="true" hidden="false" outlineLevel="0" max="4" min="4" style="2" width="5.99"/>
    <col collapsed="false" customWidth="true" hidden="false" outlineLevel="0" max="5" min="5" style="2" width="4.99"/>
    <col collapsed="false" customWidth="true" hidden="false" outlineLevel="0" max="6" min="6" style="0" width="17.42"/>
    <col collapsed="false" customWidth="true" hidden="false" outlineLevel="0" max="7" min="7" style="3" width="12.28"/>
  </cols>
  <sheetData>
    <row r="1" customFormat="false" ht="15.75" hidden="false" customHeight="false" outlineLevel="0" collapsed="false">
      <c r="B1" s="4" t="s">
        <v>0</v>
      </c>
    </row>
    <row r="2" customFormat="false" ht="15.75" hidden="false" customHeight="false" outlineLevel="0" collapsed="false">
      <c r="B2" s="5"/>
    </row>
    <row r="3" customFormat="false" ht="15.75" hidden="false" customHeight="false" outlineLevel="0" collapsed="false">
      <c r="B3" s="5" t="s">
        <v>1</v>
      </c>
    </row>
    <row r="4" customFormat="false" ht="15.75" hidden="false" customHeight="false" outlineLevel="0" collapsed="false">
      <c r="B4" s="5"/>
    </row>
    <row r="5" customFormat="false" ht="15.75" hidden="false" customHeight="false" outlineLevel="0" collapsed="false">
      <c r="B5" s="5"/>
    </row>
    <row r="6" customFormat="false" ht="15.75" hidden="false" customHeight="false" outlineLevel="0" collapsed="false">
      <c r="B6" s="5"/>
    </row>
    <row r="7" customFormat="false" ht="16.5" hidden="false" customHeight="false" outlineLevel="0" collapsed="false">
      <c r="A7" s="5" t="s">
        <v>2</v>
      </c>
    </row>
    <row r="8" customFormat="false" ht="24" hidden="false" customHeight="false" outlineLevel="0" collapsed="false">
      <c r="A8" s="6" t="s">
        <v>3</v>
      </c>
      <c r="B8" s="6" t="s">
        <v>4</v>
      </c>
      <c r="C8" s="6" t="s">
        <v>5</v>
      </c>
      <c r="D8" s="7"/>
      <c r="E8" s="8"/>
      <c r="F8" s="9" t="s">
        <v>6</v>
      </c>
      <c r="G8" s="10" t="s">
        <v>7</v>
      </c>
    </row>
    <row r="9" customFormat="false" ht="13.5" hidden="false" customHeight="false" outlineLevel="0" collapsed="false">
      <c r="A9" s="11"/>
      <c r="B9" s="11"/>
      <c r="C9" s="11"/>
      <c r="D9" s="11"/>
      <c r="E9" s="11"/>
      <c r="F9" s="12"/>
      <c r="G9" s="13"/>
    </row>
    <row r="10" customFormat="false" ht="13.5" hidden="false" customHeight="false" outlineLevel="0" collapsed="false">
      <c r="A10" s="14"/>
      <c r="B10" s="15" t="s">
        <v>8</v>
      </c>
      <c r="C10" s="16"/>
      <c r="D10" s="17"/>
      <c r="E10" s="17"/>
      <c r="F10" s="18" t="n">
        <v>849418315.8</v>
      </c>
      <c r="G10" s="19" t="n">
        <f aca="false">+F10/F$10</f>
        <v>1</v>
      </c>
    </row>
    <row r="11" customFormat="false" ht="13.5" hidden="false" customHeight="false" outlineLevel="0" collapsed="false">
      <c r="A11" s="14"/>
      <c r="B11" s="15"/>
      <c r="C11" s="16"/>
      <c r="D11" s="17"/>
      <c r="E11" s="17"/>
      <c r="F11" s="20"/>
      <c r="G11" s="21"/>
    </row>
    <row r="12" customFormat="false" ht="12.75" hidden="false" customHeight="false" outlineLevel="0" collapsed="false">
      <c r="A12" s="14"/>
      <c r="B12" s="15"/>
      <c r="C12" s="16"/>
      <c r="D12" s="17"/>
      <c r="E12" s="17"/>
      <c r="F12" s="20"/>
      <c r="G12" s="21"/>
    </row>
    <row r="13" customFormat="false" ht="12.75" hidden="false" customHeight="false" outlineLevel="0" collapsed="false">
      <c r="A13" s="14"/>
      <c r="B13" s="14"/>
      <c r="C13" s="22"/>
      <c r="D13" s="17"/>
      <c r="E13" s="17"/>
      <c r="F13" s="20"/>
      <c r="G13" s="21"/>
    </row>
    <row r="14" customFormat="false" ht="16.5" hidden="false" customHeight="false" outlineLevel="0" collapsed="false">
      <c r="A14" s="5" t="s">
        <v>9</v>
      </c>
      <c r="C14" s="23"/>
    </row>
    <row r="15" customFormat="false" ht="24" hidden="false" customHeight="false" outlineLevel="0" collapsed="false">
      <c r="A15" s="6" t="s">
        <v>3</v>
      </c>
      <c r="B15" s="6" t="s">
        <v>4</v>
      </c>
      <c r="C15" s="24" t="s">
        <v>10</v>
      </c>
      <c r="D15" s="6" t="s">
        <v>11</v>
      </c>
      <c r="E15" s="6" t="s">
        <v>12</v>
      </c>
      <c r="F15" s="25" t="s">
        <v>13</v>
      </c>
      <c r="G15" s="10" t="s">
        <v>14</v>
      </c>
    </row>
    <row r="16" customFormat="false" ht="13.5" hidden="false" customHeight="false" outlineLevel="0" collapsed="false">
      <c r="C16" s="23"/>
    </row>
    <row r="17" customFormat="false" ht="12.75" hidden="false" customHeight="false" outlineLevel="0" collapsed="false">
      <c r="A17" s="26" t="n">
        <v>1924</v>
      </c>
      <c r="B17" s="27" t="s">
        <v>15</v>
      </c>
      <c r="C17" s="28" t="n">
        <v>37035</v>
      </c>
      <c r="D17" s="29" t="n">
        <v>15176</v>
      </c>
      <c r="E17" s="26" t="s">
        <v>16</v>
      </c>
      <c r="F17" s="30" t="n">
        <v>1891.9</v>
      </c>
      <c r="G17" s="31" t="n">
        <f aca="false">+F17/$F$76</f>
        <v>2.27836776434383E-006</v>
      </c>
    </row>
    <row r="18" customFormat="false" ht="12.75" hidden="false" customHeight="false" outlineLevel="0" collapsed="false">
      <c r="A18" s="26" t="n">
        <v>1007</v>
      </c>
      <c r="B18" s="27" t="s">
        <v>17</v>
      </c>
      <c r="C18" s="28" t="n">
        <v>37035</v>
      </c>
      <c r="D18" s="29" t="n">
        <v>15204</v>
      </c>
      <c r="E18" s="26" t="s">
        <v>16</v>
      </c>
      <c r="F18" s="32" t="n">
        <v>5887.54</v>
      </c>
      <c r="G18" s="31" t="n">
        <f aca="false">+F18/$F$76</f>
        <v>7.09021689692103E-006</v>
      </c>
    </row>
    <row r="19" customFormat="false" ht="12.75" hidden="false" customHeight="false" outlineLevel="0" collapsed="false">
      <c r="A19" s="26" t="n">
        <v>1007</v>
      </c>
      <c r="B19" s="27" t="s">
        <v>17</v>
      </c>
      <c r="C19" s="28" t="n">
        <v>37054</v>
      </c>
      <c r="D19" s="29" t="n">
        <v>15404</v>
      </c>
      <c r="E19" s="26" t="s">
        <v>16</v>
      </c>
      <c r="F19" s="32" t="n">
        <v>8.3</v>
      </c>
      <c r="G19" s="31" t="n">
        <f aca="false">+F19/$F$76</f>
        <v>9.99548202550548E-009</v>
      </c>
    </row>
    <row r="20" customFormat="false" ht="12.75" hidden="false" customHeight="false" outlineLevel="0" collapsed="false">
      <c r="A20" s="26" t="n">
        <v>2606</v>
      </c>
      <c r="B20" s="27" t="s">
        <v>18</v>
      </c>
      <c r="C20" s="28" t="n">
        <v>37035</v>
      </c>
      <c r="D20" s="29" t="n">
        <v>15168</v>
      </c>
      <c r="E20" s="26" t="s">
        <v>16</v>
      </c>
      <c r="F20" s="32" t="n">
        <v>312789</v>
      </c>
      <c r="G20" s="31" t="n">
        <f aca="false">+F20/$F$76</f>
        <v>0.000376683955093474</v>
      </c>
    </row>
    <row r="21" customFormat="false" ht="12.75" hidden="false" customHeight="false" outlineLevel="0" collapsed="false">
      <c r="A21" s="26" t="n">
        <v>2606</v>
      </c>
      <c r="B21" s="27" t="s">
        <v>18</v>
      </c>
      <c r="C21" s="28" t="n">
        <v>37054</v>
      </c>
      <c r="D21" s="29" t="n">
        <v>15368</v>
      </c>
      <c r="E21" s="26" t="s">
        <v>16</v>
      </c>
      <c r="F21" s="32" t="n">
        <v>388.95</v>
      </c>
      <c r="G21" s="31" t="n">
        <f aca="false">+F21/$F$76</f>
        <v>4.68402739014501E-007</v>
      </c>
    </row>
    <row r="22" customFormat="false" ht="12.75" hidden="false" customHeight="false" outlineLevel="0" collapsed="false">
      <c r="A22" s="26" t="n">
        <v>1103</v>
      </c>
      <c r="B22" s="27" t="s">
        <v>19</v>
      </c>
      <c r="C22" s="28" t="n">
        <v>37035</v>
      </c>
      <c r="D22" s="29" t="n">
        <v>15191</v>
      </c>
      <c r="E22" s="26" t="s">
        <v>16</v>
      </c>
      <c r="F22" s="32" t="n">
        <v>89223.57</v>
      </c>
      <c r="G22" s="31" t="n">
        <f aca="false">+F22/$F$76</f>
        <v>0.000107449709661016</v>
      </c>
    </row>
    <row r="23" customFormat="false" ht="12.75" hidden="false" customHeight="false" outlineLevel="0" collapsed="false">
      <c r="A23" s="26" t="n">
        <v>2405</v>
      </c>
      <c r="B23" s="27" t="s">
        <v>20</v>
      </c>
      <c r="C23" s="28" t="n">
        <v>37054</v>
      </c>
      <c r="D23" s="29" t="n">
        <v>15373</v>
      </c>
      <c r="E23" s="26" t="s">
        <v>16</v>
      </c>
      <c r="F23" s="32" t="n">
        <v>62.38</v>
      </c>
      <c r="G23" s="31" t="n">
        <f aca="false">+F23/$F$76</f>
        <v>7.51226709338592E-008</v>
      </c>
    </row>
    <row r="24" customFormat="false" ht="12.75" hidden="false" customHeight="false" outlineLevel="0" collapsed="false">
      <c r="A24" s="26" t="n">
        <v>1544</v>
      </c>
      <c r="B24" s="27" t="s">
        <v>21</v>
      </c>
      <c r="C24" s="28" t="n">
        <v>37035</v>
      </c>
      <c r="D24" s="29" t="n">
        <v>15180</v>
      </c>
      <c r="E24" s="26" t="s">
        <v>16</v>
      </c>
      <c r="F24" s="32" t="n">
        <v>185906.31</v>
      </c>
      <c r="G24" s="31" t="n">
        <f aca="false">+F24/$F$76</f>
        <v>0.000223882310847355</v>
      </c>
    </row>
    <row r="25" customFormat="false" ht="12.75" hidden="false" customHeight="false" outlineLevel="0" collapsed="false">
      <c r="A25" s="26" t="n">
        <v>1544</v>
      </c>
      <c r="B25" s="27" t="s">
        <v>21</v>
      </c>
      <c r="C25" s="28" t="n">
        <v>37054</v>
      </c>
      <c r="D25" s="29" t="n">
        <v>15380</v>
      </c>
      <c r="E25" s="26" t="s">
        <v>16</v>
      </c>
      <c r="F25" s="32" t="n">
        <v>84.7</v>
      </c>
      <c r="G25" s="31" t="n">
        <f aca="false">+F25/$F$76</f>
        <v>1.02002087657869E-007</v>
      </c>
    </row>
    <row r="26" customFormat="false" ht="12.75" hidden="false" customHeight="false" outlineLevel="0" collapsed="false">
      <c r="A26" s="26" t="n">
        <v>3106</v>
      </c>
      <c r="B26" s="27" t="s">
        <v>22</v>
      </c>
      <c r="C26" s="28" t="n">
        <v>37005</v>
      </c>
      <c r="D26" s="29" t="n">
        <v>15161</v>
      </c>
      <c r="E26" s="26" t="s">
        <v>16</v>
      </c>
      <c r="F26" s="32" t="n">
        <v>7053774.19</v>
      </c>
      <c r="G26" s="31" t="n">
        <f aca="false">+F26/$F$76</f>
        <v>0.00849468350941198</v>
      </c>
    </row>
    <row r="27" customFormat="false" ht="12.75" hidden="false" customHeight="false" outlineLevel="0" collapsed="false">
      <c r="A27" s="26" t="n">
        <v>3106</v>
      </c>
      <c r="B27" s="27" t="s">
        <v>22</v>
      </c>
      <c r="C27" s="28" t="n">
        <v>37054</v>
      </c>
      <c r="D27" s="29" t="n">
        <v>15361</v>
      </c>
      <c r="E27" s="26" t="s">
        <v>16</v>
      </c>
      <c r="F27" s="32" t="n">
        <v>23950.72</v>
      </c>
      <c r="G27" s="31" t="n">
        <f aca="false">+F27/$F$76</f>
        <v>2.88432519587849E-005</v>
      </c>
    </row>
    <row r="28" customFormat="false" ht="12.75" hidden="false" customHeight="false" outlineLevel="0" collapsed="false">
      <c r="A28" s="26" t="n">
        <v>1011</v>
      </c>
      <c r="B28" s="27" t="s">
        <v>22</v>
      </c>
      <c r="C28" s="28" t="n">
        <v>37035</v>
      </c>
      <c r="D28" s="29" t="n">
        <v>15201</v>
      </c>
      <c r="E28" s="26" t="s">
        <v>16</v>
      </c>
      <c r="F28" s="32" t="n">
        <v>732545.14</v>
      </c>
      <c r="G28" s="31" t="n">
        <f aca="false">+F28/$F$76</f>
        <v>0.000882185756595349</v>
      </c>
    </row>
    <row r="29" customFormat="false" ht="12.75" hidden="false" customHeight="false" outlineLevel="0" collapsed="false">
      <c r="A29" s="26" t="n">
        <v>1011</v>
      </c>
      <c r="B29" s="27" t="s">
        <v>22</v>
      </c>
      <c r="C29" s="28" t="n">
        <v>37054</v>
      </c>
      <c r="D29" s="29" t="n">
        <v>15401</v>
      </c>
      <c r="E29" s="26" t="s">
        <v>16</v>
      </c>
      <c r="F29" s="32" t="n">
        <v>3838.57</v>
      </c>
      <c r="G29" s="31" t="n">
        <f aca="false">+F29/$F$76</f>
        <v>4.62269366730657E-006</v>
      </c>
    </row>
    <row r="30" customFormat="false" ht="12.75" hidden="false" customHeight="false" outlineLevel="0" collapsed="false">
      <c r="A30" s="26" t="n">
        <v>2528</v>
      </c>
      <c r="B30" s="27" t="s">
        <v>23</v>
      </c>
      <c r="C30" s="28" t="n">
        <v>37035</v>
      </c>
      <c r="D30" s="29" t="n">
        <v>15170</v>
      </c>
      <c r="E30" s="26" t="s">
        <v>16</v>
      </c>
      <c r="F30" s="32" t="n">
        <v>199000.28</v>
      </c>
      <c r="G30" s="31" t="n">
        <f aca="false">+F30/$F$76</f>
        <v>0.000239651050820549</v>
      </c>
    </row>
    <row r="31" customFormat="false" ht="12.75" hidden="false" customHeight="false" outlineLevel="0" collapsed="false">
      <c r="A31" s="26" t="n">
        <v>1010</v>
      </c>
      <c r="B31" s="27" t="s">
        <v>24</v>
      </c>
      <c r="C31" s="28" t="n">
        <v>37035</v>
      </c>
      <c r="D31" s="29" t="n">
        <v>15202</v>
      </c>
      <c r="E31" s="26" t="s">
        <v>16</v>
      </c>
      <c r="F31" s="32" t="n">
        <v>3586669.37</v>
      </c>
      <c r="G31" s="31" t="n">
        <f aca="false">+F31/$F$76</f>
        <v>0.00431933605051398</v>
      </c>
    </row>
    <row r="32" customFormat="false" ht="12.75" hidden="false" customHeight="false" outlineLevel="0" collapsed="false">
      <c r="A32" s="26" t="n">
        <v>1010</v>
      </c>
      <c r="B32" s="27" t="s">
        <v>24</v>
      </c>
      <c r="C32" s="28" t="n">
        <v>37054</v>
      </c>
      <c r="D32" s="29" t="n">
        <v>15402</v>
      </c>
      <c r="E32" s="26" t="s">
        <v>16</v>
      </c>
      <c r="F32" s="32" t="n">
        <v>53768.11</v>
      </c>
      <c r="G32" s="31" t="n">
        <f aca="false">+F32/$F$76</f>
        <v>6.47515875964339E-005</v>
      </c>
    </row>
    <row r="33" customFormat="false" ht="12.75" hidden="false" customHeight="false" outlineLevel="0" collapsed="false">
      <c r="A33" s="26" t="n">
        <v>1924</v>
      </c>
      <c r="B33" s="27" t="s">
        <v>25</v>
      </c>
      <c r="C33" s="28" t="n">
        <v>37035</v>
      </c>
      <c r="D33" s="29" t="n">
        <v>15241</v>
      </c>
      <c r="E33" s="26" t="s">
        <v>26</v>
      </c>
      <c r="F33" s="32" t="n">
        <v>159815.43</v>
      </c>
      <c r="G33" s="31" t="n">
        <f aca="false">+F33/$F$76</f>
        <v>0.000192461717826919</v>
      </c>
    </row>
    <row r="34" customFormat="false" ht="12.75" hidden="false" customHeight="false" outlineLevel="0" collapsed="false">
      <c r="A34" s="26" t="n">
        <v>1924</v>
      </c>
      <c r="B34" s="27" t="s">
        <v>25</v>
      </c>
      <c r="C34" s="28" t="n">
        <v>37054</v>
      </c>
      <c r="D34" s="29" t="n">
        <v>15442</v>
      </c>
      <c r="E34" s="26" t="s">
        <v>26</v>
      </c>
      <c r="F34" s="32" t="n">
        <v>24618.66</v>
      </c>
      <c r="G34" s="31" t="n">
        <f aca="false">+F34/$F$76</f>
        <v>2.96476353641001E-005</v>
      </c>
    </row>
    <row r="35" customFormat="false" ht="12.75" hidden="false" customHeight="false" outlineLevel="0" collapsed="false">
      <c r="A35" s="26" t="n">
        <v>1007</v>
      </c>
      <c r="B35" s="27" t="s">
        <v>17</v>
      </c>
      <c r="C35" s="28" t="n">
        <v>37035</v>
      </c>
      <c r="D35" s="29" t="n">
        <v>15276</v>
      </c>
      <c r="E35" s="26" t="s">
        <v>26</v>
      </c>
      <c r="F35" s="32" t="n">
        <v>10566.4</v>
      </c>
      <c r="G35" s="31" t="n">
        <f aca="false">+F35/$F$76</f>
        <v>1.27248507559399E-005</v>
      </c>
    </row>
    <row r="36" customFormat="false" ht="12.75" hidden="false" customHeight="false" outlineLevel="0" collapsed="false">
      <c r="A36" s="26" t="n">
        <v>1007</v>
      </c>
      <c r="B36" s="27" t="s">
        <v>17</v>
      </c>
      <c r="C36" s="28" t="n">
        <v>37054</v>
      </c>
      <c r="D36" s="29" t="n">
        <v>15477</v>
      </c>
      <c r="E36" s="26" t="s">
        <v>26</v>
      </c>
      <c r="F36" s="32" t="n">
        <v>35686.06</v>
      </c>
      <c r="G36" s="31" t="n">
        <f aca="false">+F36/$F$76</f>
        <v>4.29758278663988E-005</v>
      </c>
    </row>
    <row r="37" customFormat="false" ht="12.75" hidden="false" customHeight="false" outlineLevel="0" collapsed="false">
      <c r="A37" s="26" t="n">
        <v>2606</v>
      </c>
      <c r="B37" s="27" t="s">
        <v>18</v>
      </c>
      <c r="C37" s="28" t="n">
        <v>37035</v>
      </c>
      <c r="D37" s="29" t="n">
        <v>15228</v>
      </c>
      <c r="E37" s="26" t="s">
        <v>26</v>
      </c>
      <c r="F37" s="32" t="n">
        <v>3859521.81</v>
      </c>
      <c r="G37" s="31" t="n">
        <f aca="false">+F37/$F$76</f>
        <v>0.00464792540709655</v>
      </c>
    </row>
    <row r="38" customFormat="false" ht="12.75" hidden="false" customHeight="false" outlineLevel="0" collapsed="false">
      <c r="A38" s="26" t="n">
        <v>2606</v>
      </c>
      <c r="B38" s="27" t="s">
        <v>18</v>
      </c>
      <c r="C38" s="28" t="n">
        <v>37054</v>
      </c>
      <c r="D38" s="29" t="n">
        <v>15429</v>
      </c>
      <c r="E38" s="26" t="s">
        <v>26</v>
      </c>
      <c r="F38" s="32" t="n">
        <v>2887840.08</v>
      </c>
      <c r="G38" s="31" t="n">
        <f aca="false">+F38/$F$76</f>
        <v>0.00347775344724992</v>
      </c>
    </row>
    <row r="39" customFormat="false" ht="12.75" hidden="false" customHeight="false" outlineLevel="0" collapsed="false">
      <c r="A39" s="26" t="n">
        <v>1584</v>
      </c>
      <c r="B39" s="27" t="s">
        <v>27</v>
      </c>
      <c r="C39" s="28" t="n">
        <v>37054</v>
      </c>
      <c r="D39" s="29" t="n">
        <v>15447</v>
      </c>
      <c r="E39" s="26" t="s">
        <v>26</v>
      </c>
      <c r="F39" s="32" t="n">
        <v>206636.42</v>
      </c>
      <c r="G39" s="31" t="n">
        <f aca="false">+F39/$F$76</f>
        <v>0.000248847062882506</v>
      </c>
    </row>
    <row r="40" customFormat="false" ht="12.75" hidden="false" customHeight="false" outlineLevel="0" collapsed="false">
      <c r="A40" s="26" t="n">
        <v>1684</v>
      </c>
      <c r="B40" s="27" t="s">
        <v>28</v>
      </c>
      <c r="C40" s="28" t="n">
        <v>37054</v>
      </c>
      <c r="D40" s="29" t="n">
        <v>15444</v>
      </c>
      <c r="E40" s="26" t="s">
        <v>26</v>
      </c>
      <c r="F40" s="32" t="n">
        <v>228.65</v>
      </c>
      <c r="G40" s="31" t="n">
        <f aca="false">+F40/$F$76</f>
        <v>2.75357465678533E-007</v>
      </c>
    </row>
    <row r="41" customFormat="false" ht="12.75" hidden="false" customHeight="false" outlineLevel="0" collapsed="false">
      <c r="A41" s="26" t="n">
        <v>1685</v>
      </c>
      <c r="B41" s="27" t="s">
        <v>29</v>
      </c>
      <c r="C41" s="28" t="n">
        <v>37054</v>
      </c>
      <c r="D41" s="29" t="n">
        <v>15443</v>
      </c>
      <c r="E41" s="26" t="s">
        <v>26</v>
      </c>
      <c r="F41" s="32" t="n">
        <v>13824.19</v>
      </c>
      <c r="G41" s="31" t="n">
        <f aca="false">+F41/$F$76</f>
        <v>1.66481256219485E-005</v>
      </c>
    </row>
    <row r="42" customFormat="false" ht="12.75" hidden="false" customHeight="false" outlineLevel="0" collapsed="false">
      <c r="A42" s="26" t="n">
        <v>1504</v>
      </c>
      <c r="B42" s="27" t="s">
        <v>30</v>
      </c>
      <c r="C42" s="28" t="n">
        <v>37035</v>
      </c>
      <c r="D42" s="29" t="n">
        <v>15248</v>
      </c>
      <c r="E42" s="26" t="s">
        <v>26</v>
      </c>
      <c r="F42" s="32" t="n">
        <v>15853.26</v>
      </c>
      <c r="G42" s="31" t="n">
        <f aca="false">+F42/$F$76</f>
        <v>1.90916837802006E-005</v>
      </c>
    </row>
    <row r="43" customFormat="false" ht="12.75" hidden="false" customHeight="false" outlineLevel="0" collapsed="false">
      <c r="A43" s="26" t="n">
        <v>1504</v>
      </c>
      <c r="B43" s="27" t="s">
        <v>30</v>
      </c>
      <c r="C43" s="28" t="n">
        <v>37054</v>
      </c>
      <c r="D43" s="29" t="n">
        <v>15449</v>
      </c>
      <c r="E43" s="26" t="s">
        <v>26</v>
      </c>
      <c r="F43" s="32" t="n">
        <v>47046.31</v>
      </c>
      <c r="G43" s="31" t="n">
        <f aca="false">+F43/$F$76</f>
        <v>5.66566922857059E-005</v>
      </c>
    </row>
    <row r="44" customFormat="false" ht="12.75" hidden="false" customHeight="false" outlineLevel="0" collapsed="false">
      <c r="A44" s="26" t="n">
        <v>1103</v>
      </c>
      <c r="B44" s="27" t="s">
        <v>19</v>
      </c>
      <c r="C44" s="28" t="n">
        <v>37054</v>
      </c>
      <c r="D44" s="29" t="n">
        <v>15462</v>
      </c>
      <c r="E44" s="26" t="s">
        <v>26</v>
      </c>
      <c r="F44" s="32" t="n">
        <v>384728.44</v>
      </c>
      <c r="G44" s="31" t="n">
        <f aca="false">+F44/$F$76</f>
        <v>0.000463318820086839</v>
      </c>
    </row>
    <row r="45" customFormat="false" ht="12.75" hidden="false" customHeight="false" outlineLevel="0" collapsed="false">
      <c r="A45" s="33" t="n">
        <v>2405</v>
      </c>
      <c r="B45" s="34" t="s">
        <v>31</v>
      </c>
      <c r="C45" s="28" t="n">
        <v>37054</v>
      </c>
      <c r="D45" s="33" t="n">
        <v>15438</v>
      </c>
      <c r="E45" s="26" t="s">
        <v>26</v>
      </c>
      <c r="F45" s="32" t="n">
        <v>45344.51</v>
      </c>
      <c r="G45" s="31" t="n">
        <f aca="false">+F45/$F$76</f>
        <v>5.46072571879944E-005</v>
      </c>
    </row>
    <row r="46" customFormat="false" ht="12.75" hidden="false" customHeight="false" outlineLevel="0" collapsed="false">
      <c r="A46" s="33" t="n">
        <v>1017</v>
      </c>
      <c r="B46" s="34" t="s">
        <v>32</v>
      </c>
      <c r="C46" s="28" t="n">
        <v>37035</v>
      </c>
      <c r="D46" s="33" t="n">
        <v>15269</v>
      </c>
      <c r="E46" s="26" t="s">
        <v>26</v>
      </c>
      <c r="F46" s="32" t="n">
        <v>3396277.53</v>
      </c>
      <c r="G46" s="31" t="n">
        <f aca="false">+F46/$F$76</f>
        <v>0.00409005192828231</v>
      </c>
    </row>
    <row r="47" customFormat="false" ht="12.75" hidden="false" customHeight="false" outlineLevel="0" collapsed="false">
      <c r="A47" s="33" t="n">
        <v>1017</v>
      </c>
      <c r="B47" s="34" t="s">
        <v>32</v>
      </c>
      <c r="C47" s="28" t="n">
        <v>37054</v>
      </c>
      <c r="D47" s="33" t="n">
        <v>15470</v>
      </c>
      <c r="E47" s="26" t="s">
        <v>26</v>
      </c>
      <c r="F47" s="32" t="n">
        <v>1151755.45</v>
      </c>
      <c r="G47" s="31" t="n">
        <f aca="false">+F47/$F$76</f>
        <v>0.00138703022870518</v>
      </c>
    </row>
    <row r="48" customFormat="false" ht="12.75" hidden="false" customHeight="false" outlineLevel="0" collapsed="false">
      <c r="A48" s="33" t="n">
        <v>1000</v>
      </c>
      <c r="B48" s="34" t="s">
        <v>33</v>
      </c>
      <c r="C48" s="28" t="n">
        <v>37035</v>
      </c>
      <c r="D48" s="33" t="n">
        <v>15283</v>
      </c>
      <c r="E48" s="26" t="s">
        <v>26</v>
      </c>
      <c r="F48" s="32" t="n">
        <v>41.41</v>
      </c>
      <c r="G48" s="31" t="n">
        <f aca="false">+F48/$F$76</f>
        <v>4.98690253826725E-008</v>
      </c>
    </row>
    <row r="49" customFormat="false" ht="12.75" hidden="false" customHeight="false" outlineLevel="0" collapsed="false">
      <c r="A49" s="33" t="n">
        <v>1464</v>
      </c>
      <c r="B49" s="34" t="s">
        <v>34</v>
      </c>
      <c r="C49" s="28" t="n">
        <v>37035</v>
      </c>
      <c r="D49" s="33" t="n">
        <v>15249</v>
      </c>
      <c r="E49" s="26" t="s">
        <v>26</v>
      </c>
      <c r="F49" s="32" t="n">
        <v>140.66</v>
      </c>
      <c r="G49" s="31" t="n">
        <f aca="false">+F49/$F$76</f>
        <v>1.69393313458747E-007</v>
      </c>
    </row>
    <row r="50" customFormat="false" ht="12.75" hidden="false" customHeight="false" outlineLevel="0" collapsed="false">
      <c r="C50" s="23"/>
    </row>
    <row r="51" customFormat="false" ht="12.75" hidden="false" customHeight="false" outlineLevel="0" collapsed="false">
      <c r="C51" s="23"/>
    </row>
    <row r="52" customFormat="false" ht="12.75" hidden="false" customHeight="false" outlineLevel="0" collapsed="false">
      <c r="C52" s="23"/>
    </row>
    <row r="53" customFormat="false" ht="15.75" hidden="false" customHeight="false" outlineLevel="0" collapsed="false">
      <c r="A53" s="35"/>
      <c r="B53" s="5" t="str">
        <f aca="false">+B1</f>
        <v>Certification for Market Settlement June 19, 2001</v>
      </c>
      <c r="C53" s="36"/>
      <c r="D53" s="37"/>
      <c r="E53" s="35"/>
      <c r="F53" s="38"/>
      <c r="G53" s="39"/>
    </row>
    <row r="54" customFormat="false" ht="15.75" hidden="false" customHeight="false" outlineLevel="0" collapsed="false">
      <c r="A54" s="35"/>
      <c r="B54" s="5"/>
      <c r="C54" s="36"/>
      <c r="D54" s="37"/>
      <c r="E54" s="35"/>
      <c r="F54" s="38"/>
      <c r="G54" s="39"/>
    </row>
    <row r="55" customFormat="false" ht="15.75" hidden="false" customHeight="false" outlineLevel="0" collapsed="false">
      <c r="A55" s="35"/>
      <c r="B55" s="5" t="str">
        <f aca="false">+B3</f>
        <v>For the Trade Month of March 2001</v>
      </c>
      <c r="C55" s="36"/>
      <c r="D55" s="37"/>
      <c r="E55" s="35"/>
      <c r="F55" s="38"/>
      <c r="G55" s="39"/>
    </row>
    <row r="56" customFormat="false" ht="12.75" hidden="false" customHeight="false" outlineLevel="0" collapsed="false">
      <c r="A56" s="35"/>
      <c r="B56" s="40"/>
      <c r="C56" s="36"/>
      <c r="D56" s="37"/>
      <c r="E56" s="35"/>
      <c r="F56" s="38"/>
      <c r="G56" s="39"/>
    </row>
    <row r="57" customFormat="false" ht="12.75" hidden="false" customHeight="false" outlineLevel="0" collapsed="false">
      <c r="A57" s="35"/>
      <c r="B57" s="40"/>
      <c r="C57" s="36"/>
      <c r="D57" s="37"/>
      <c r="E57" s="35"/>
      <c r="F57" s="38"/>
      <c r="G57" s="39"/>
    </row>
    <row r="58" customFormat="false" ht="12.75" hidden="false" customHeight="false" outlineLevel="0" collapsed="false">
      <c r="A58" s="35"/>
      <c r="B58" s="40"/>
      <c r="C58" s="36"/>
      <c r="D58" s="37"/>
      <c r="E58" s="35"/>
      <c r="F58" s="38"/>
      <c r="G58" s="39"/>
    </row>
    <row r="59" customFormat="false" ht="16.5" hidden="false" customHeight="false" outlineLevel="0" collapsed="false">
      <c r="A59" s="5" t="s">
        <v>35</v>
      </c>
      <c r="C59" s="23"/>
    </row>
    <row r="60" customFormat="false" ht="24" hidden="false" customHeight="false" outlineLevel="0" collapsed="false">
      <c r="A60" s="6" t="s">
        <v>3</v>
      </c>
      <c r="B60" s="6" t="s">
        <v>4</v>
      </c>
      <c r="C60" s="24" t="s">
        <v>10</v>
      </c>
      <c r="D60" s="6" t="s">
        <v>11</v>
      </c>
      <c r="E60" s="6" t="s">
        <v>12</v>
      </c>
      <c r="F60" s="25" t="s">
        <v>13</v>
      </c>
      <c r="G60" s="10" t="s">
        <v>14</v>
      </c>
    </row>
    <row r="61" customFormat="false" ht="13.5" hidden="false" customHeight="false" outlineLevel="0" collapsed="false">
      <c r="A61" s="26"/>
      <c r="B61" s="27"/>
      <c r="C61" s="28"/>
      <c r="D61" s="29"/>
      <c r="E61" s="26"/>
      <c r="F61" s="32"/>
      <c r="G61" s="31"/>
    </row>
    <row r="62" customFormat="false" ht="12.75" hidden="false" customHeight="false" outlineLevel="0" collapsed="false">
      <c r="A62" s="26" t="n">
        <v>1544</v>
      </c>
      <c r="B62" s="27" t="s">
        <v>21</v>
      </c>
      <c r="C62" s="28" t="n">
        <v>37035</v>
      </c>
      <c r="D62" s="33" t="n">
        <v>15245</v>
      </c>
      <c r="E62" s="26" t="s">
        <v>26</v>
      </c>
      <c r="F62" s="32" t="n">
        <v>9664579.1</v>
      </c>
      <c r="G62" s="31" t="n">
        <f aca="false">+F62/$F$76</f>
        <v>0.0116388104431477</v>
      </c>
    </row>
    <row r="63" customFormat="false" ht="12.75" hidden="false" customHeight="false" outlineLevel="0" collapsed="false">
      <c r="A63" s="26" t="n">
        <v>1544</v>
      </c>
      <c r="B63" s="27" t="s">
        <v>21</v>
      </c>
      <c r="C63" s="28" t="n">
        <v>37054</v>
      </c>
      <c r="D63" s="33" t="n">
        <v>15446</v>
      </c>
      <c r="E63" s="26" t="s">
        <v>26</v>
      </c>
      <c r="F63" s="32" t="n">
        <v>1378767.61</v>
      </c>
      <c r="G63" s="31" t="n">
        <f aca="false">+F63/$F$76</f>
        <v>0.00166041528471134</v>
      </c>
    </row>
    <row r="64" customFormat="false" ht="12.75" hidden="false" customHeight="false" outlineLevel="0" collapsed="false">
      <c r="A64" s="26" t="n">
        <v>1185</v>
      </c>
      <c r="B64" s="27" t="s">
        <v>36</v>
      </c>
      <c r="C64" s="28" t="n">
        <v>37054</v>
      </c>
      <c r="D64" s="33" t="n">
        <v>15456</v>
      </c>
      <c r="E64" s="26" t="s">
        <v>26</v>
      </c>
      <c r="F64" s="32" t="n">
        <v>23970.6</v>
      </c>
      <c r="G64" s="31" t="n">
        <f aca="false">+F64/$F$76</f>
        <v>2.88671929446484E-005</v>
      </c>
    </row>
    <row r="65" customFormat="false" ht="12.75" hidden="false" customHeight="false" outlineLevel="0" collapsed="false">
      <c r="A65" s="26" t="n">
        <v>1005</v>
      </c>
      <c r="B65" s="27" t="s">
        <v>37</v>
      </c>
      <c r="C65" s="28" t="n">
        <v>37035</v>
      </c>
      <c r="D65" s="33" t="n">
        <v>15278</v>
      </c>
      <c r="E65" s="26" t="s">
        <v>26</v>
      </c>
      <c r="F65" s="32" t="n">
        <v>21271.47</v>
      </c>
      <c r="G65" s="31" t="n">
        <f aca="false">+F65/$F$76</f>
        <v>2.56166983182023E-005</v>
      </c>
    </row>
    <row r="66" customFormat="false" ht="12.75" hidden="false" customHeight="false" outlineLevel="0" collapsed="false">
      <c r="A66" s="26" t="n">
        <v>3106</v>
      </c>
      <c r="B66" s="27" t="s">
        <v>22</v>
      </c>
      <c r="C66" s="28" t="n">
        <v>37035</v>
      </c>
      <c r="D66" s="33" t="n">
        <v>15212</v>
      </c>
      <c r="E66" s="26" t="s">
        <v>26</v>
      </c>
      <c r="F66" s="32" t="n">
        <v>250061586.25</v>
      </c>
      <c r="G66" s="31" t="n">
        <f aca="false">+F66/$F$76</f>
        <v>0.301142902485694</v>
      </c>
    </row>
    <row r="67" customFormat="false" ht="12.75" hidden="false" customHeight="false" outlineLevel="0" collapsed="false">
      <c r="A67" s="26" t="n">
        <v>3106</v>
      </c>
      <c r="B67" s="27" t="s">
        <v>22</v>
      </c>
      <c r="C67" s="28" t="n">
        <v>37054</v>
      </c>
      <c r="D67" s="33" t="n">
        <v>15413</v>
      </c>
      <c r="E67" s="26" t="s">
        <v>26</v>
      </c>
      <c r="F67" s="32" t="n">
        <v>26829644.83</v>
      </c>
      <c r="G67" s="31" t="n">
        <f aca="false">+F67/$F$76</f>
        <v>0.0323102689938507</v>
      </c>
    </row>
    <row r="68" customFormat="false" ht="12.75" hidden="false" customHeight="false" outlineLevel="0" collapsed="false">
      <c r="A68" s="26" t="n">
        <v>1011</v>
      </c>
      <c r="B68" s="27" t="s">
        <v>22</v>
      </c>
      <c r="C68" s="28" t="n">
        <v>37035</v>
      </c>
      <c r="D68" s="33" t="n">
        <v>15273</v>
      </c>
      <c r="E68" s="26" t="s">
        <v>26</v>
      </c>
      <c r="F68" s="32" t="n">
        <v>11636159.73</v>
      </c>
      <c r="G68" s="31" t="n">
        <f aca="false">+F68/$F$76</f>
        <v>0.0140131355936296</v>
      </c>
    </row>
    <row r="69" customFormat="false" ht="12.75" hidden="false" customHeight="false" outlineLevel="0" collapsed="false">
      <c r="A69" s="26" t="n">
        <v>1011</v>
      </c>
      <c r="B69" s="27" t="s">
        <v>22</v>
      </c>
      <c r="C69" s="28" t="n">
        <v>37054</v>
      </c>
      <c r="D69" s="33" t="n">
        <v>15474</v>
      </c>
      <c r="E69" s="26" t="s">
        <v>26</v>
      </c>
      <c r="F69" s="32" t="n">
        <v>1220018.43</v>
      </c>
      <c r="G69" s="31" t="n">
        <f aca="false">+F69/$F$76</f>
        <v>0.00146923762504222</v>
      </c>
    </row>
    <row r="70" customFormat="false" ht="12.75" hidden="false" customHeight="false" outlineLevel="0" collapsed="false">
      <c r="A70" s="26" t="n">
        <v>1012</v>
      </c>
      <c r="B70" s="27" t="s">
        <v>38</v>
      </c>
      <c r="C70" s="28" t="n">
        <v>37035</v>
      </c>
      <c r="D70" s="33" t="n">
        <v>15272</v>
      </c>
      <c r="E70" s="26" t="s">
        <v>26</v>
      </c>
      <c r="F70" s="32" t="n">
        <v>251.74</v>
      </c>
      <c r="G70" s="31" t="n">
        <f aca="false">+F70/$F$76</f>
        <v>3.03164174108524E-007</v>
      </c>
    </row>
    <row r="71" customFormat="false" ht="12.75" hidden="false" customHeight="false" outlineLevel="0" collapsed="false">
      <c r="A71" s="26" t="n">
        <v>2528</v>
      </c>
      <c r="B71" s="27" t="s">
        <v>23</v>
      </c>
      <c r="C71" s="28" t="n">
        <v>37035</v>
      </c>
      <c r="D71" s="33" t="n">
        <v>15232</v>
      </c>
      <c r="E71" s="26" t="s">
        <v>26</v>
      </c>
      <c r="F71" s="32" t="n">
        <v>2359.04</v>
      </c>
      <c r="G71" s="31" t="n">
        <f aca="false">+F71/$F$76</f>
        <v>2.84093276113837E-006</v>
      </c>
    </row>
    <row r="72" customFormat="false" ht="12.75" hidden="false" customHeight="false" outlineLevel="0" collapsed="false">
      <c r="A72" s="26" t="n">
        <v>1010</v>
      </c>
      <c r="B72" s="27" t="s">
        <v>24</v>
      </c>
      <c r="C72" s="28" t="n">
        <v>37035</v>
      </c>
      <c r="D72" s="33" t="n">
        <v>15274</v>
      </c>
      <c r="E72" s="26" t="s">
        <v>26</v>
      </c>
      <c r="F72" s="32" t="n">
        <v>416053783.75</v>
      </c>
      <c r="G72" s="31" t="n">
        <f aca="false">+F72/$F$76</f>
        <v>0.501043146640562</v>
      </c>
    </row>
    <row r="73" customFormat="false" ht="12.75" hidden="false" customHeight="false" outlineLevel="0" collapsed="false">
      <c r="A73" s="26" t="n">
        <v>1010</v>
      </c>
      <c r="B73" s="27" t="s">
        <v>24</v>
      </c>
      <c r="C73" s="28" t="n">
        <v>37054</v>
      </c>
      <c r="D73" s="33" t="n">
        <v>15475</v>
      </c>
      <c r="E73" s="26" t="s">
        <v>26</v>
      </c>
      <c r="F73" s="32" t="n">
        <v>88939559.7</v>
      </c>
      <c r="G73" s="31" t="n">
        <f aca="false">+F73/$F$76</f>
        <v>0.107107683173219</v>
      </c>
    </row>
    <row r="74" customFormat="false" ht="12.75" hidden="false" customHeight="false" outlineLevel="0" collapsed="false">
      <c r="A74" s="26" t="n">
        <v>2465</v>
      </c>
      <c r="B74" s="27" t="s">
        <v>39</v>
      </c>
      <c r="C74" s="28" t="n">
        <v>37054</v>
      </c>
      <c r="D74" s="33" t="n">
        <v>15436</v>
      </c>
      <c r="E74" s="26" t="s">
        <v>26</v>
      </c>
      <c r="F74" s="41" t="n">
        <v>53494.83</v>
      </c>
      <c r="G74" s="42" t="n">
        <f aca="false">+F74/$F$76</f>
        <v>6.44224833400568E-005</v>
      </c>
    </row>
    <row r="75" customFormat="false" ht="12.75" hidden="false" customHeight="false" outlineLevel="0" collapsed="false">
      <c r="A75" s="43"/>
      <c r="B75" s="44"/>
      <c r="C75" s="45"/>
      <c r="D75" s="43"/>
      <c r="E75" s="46"/>
      <c r="F75" s="38"/>
      <c r="G75" s="47"/>
    </row>
    <row r="76" customFormat="false" ht="13.5" hidden="false" customHeight="false" outlineLevel="0" collapsed="false">
      <c r="B76" s="15" t="s">
        <v>40</v>
      </c>
      <c r="F76" s="18" t="n">
        <f aca="false">SUM(F17:F75)</f>
        <v>830375161.38</v>
      </c>
      <c r="G76" s="19" t="n">
        <f aca="false">+F76/F76</f>
        <v>1</v>
      </c>
    </row>
    <row r="77" customFormat="false" ht="13.5" hidden="false" customHeight="false" outlineLevel="0" collapsed="false"/>
    <row r="80" customFormat="false" ht="12.75" hidden="false" customHeight="false" outlineLevel="0" collapsed="false">
      <c r="B80" s="0" t="s">
        <v>41</v>
      </c>
    </row>
    <row r="81" customFormat="false" ht="12.75" hidden="false" customHeight="false" outlineLevel="0" collapsed="false">
      <c r="B81" s="0" t="s">
        <v>42</v>
      </c>
    </row>
    <row r="83" customFormat="false" ht="15.75" hidden="false" customHeight="false" outlineLevel="0" collapsed="false">
      <c r="B83" s="5" t="str">
        <f aca="false">+B1</f>
        <v>Certification for Market Settlement June 19, 2001</v>
      </c>
    </row>
    <row r="84" customFormat="false" ht="15.75" hidden="false" customHeight="false" outlineLevel="0" collapsed="false">
      <c r="B84" s="5"/>
    </row>
    <row r="85" customFormat="false" ht="15.75" hidden="false" customHeight="false" outlineLevel="0" collapsed="false">
      <c r="B85" s="5" t="str">
        <f aca="false">+B55</f>
        <v>For the Trade Month of March 2001</v>
      </c>
    </row>
    <row r="86" customFormat="false" ht="15.75" hidden="false" customHeight="false" outlineLevel="0" collapsed="false">
      <c r="B86" s="5"/>
    </row>
    <row r="87" customFormat="false" ht="15.75" hidden="false" customHeight="false" outlineLevel="0" collapsed="false">
      <c r="B87" s="5"/>
    </row>
    <row r="88" customFormat="false" ht="15.75" hidden="false" customHeight="false" outlineLevel="0" collapsed="false">
      <c r="B88" s="5" t="s">
        <v>43</v>
      </c>
    </row>
    <row r="89" customFormat="false" ht="15.75" hidden="false" customHeight="false" outlineLevel="0" collapsed="false">
      <c r="B89" s="5"/>
    </row>
    <row r="90" customFormat="false" ht="12.75" hidden="false" customHeight="false" outlineLevel="0" collapsed="false">
      <c r="B90" s="48" t="s">
        <v>44</v>
      </c>
      <c r="C90" s="37"/>
      <c r="D90" s="49"/>
      <c r="E90" s="49"/>
      <c r="F90" s="50" t="n">
        <v>832494154.59</v>
      </c>
      <c r="G90" s="3" t="n">
        <f aca="false">+F90/F92</f>
        <v>0.853910625141615</v>
      </c>
    </row>
    <row r="91" customFormat="false" ht="12.75" hidden="false" customHeight="false" outlineLevel="0" collapsed="false">
      <c r="B91" s="48" t="s">
        <v>45</v>
      </c>
      <c r="C91" s="37"/>
      <c r="D91" s="49"/>
      <c r="E91" s="49"/>
      <c r="F91" s="51" t="n">
        <v>142425386.26</v>
      </c>
      <c r="G91" s="3" t="n">
        <f aca="false">+F91/F92</f>
        <v>0.146089374858385</v>
      </c>
    </row>
    <row r="92" customFormat="false" ht="12.75" hidden="false" customHeight="false" outlineLevel="0" collapsed="false">
      <c r="B92" s="52" t="s">
        <v>46</v>
      </c>
      <c r="C92" s="37"/>
      <c r="D92" s="49"/>
      <c r="E92" s="49"/>
      <c r="F92" s="51" t="n">
        <f aca="false">SUM(F90:F91)</f>
        <v>974919540.85</v>
      </c>
      <c r="G92" s="53" t="n">
        <f aca="false">+F92/F92</f>
        <v>1</v>
      </c>
    </row>
    <row r="93" customFormat="false" ht="15.75" hidden="false" customHeight="false" outlineLevel="0" collapsed="false">
      <c r="B93" s="5"/>
    </row>
    <row r="94" customFormat="false" ht="12.75" hidden="false" customHeight="false" outlineLevel="0" collapsed="false">
      <c r="B94" s="48" t="s">
        <v>47</v>
      </c>
      <c r="C94" s="37"/>
      <c r="D94" s="49"/>
      <c r="E94" s="49"/>
      <c r="F94" s="38" t="n">
        <v>25834711.77</v>
      </c>
    </row>
    <row r="95" customFormat="false" ht="12.75" hidden="false" customHeight="false" outlineLevel="0" collapsed="false">
      <c r="B95" s="48" t="s">
        <v>48</v>
      </c>
      <c r="C95" s="37"/>
      <c r="D95" s="49"/>
      <c r="E95" s="49"/>
      <c r="F95" s="51" t="n">
        <v>42129119.37</v>
      </c>
    </row>
    <row r="96" customFormat="false" ht="12.75" hidden="false" customHeight="false" outlineLevel="0" collapsed="false">
      <c r="B96" s="52" t="s">
        <v>49</v>
      </c>
      <c r="C96" s="37"/>
      <c r="D96" s="49"/>
      <c r="E96" s="49"/>
      <c r="F96" s="51" t="n">
        <f aca="false">SUM(F94:F95)</f>
        <v>67963831.14</v>
      </c>
      <c r="G96" s="53" t="n">
        <f aca="false">+F96/F92</f>
        <v>0.069712246285211</v>
      </c>
    </row>
    <row r="97" customFormat="false" ht="15.75" hidden="false" customHeight="false" outlineLevel="0" collapsed="false">
      <c r="B97" s="5"/>
    </row>
    <row r="98" customFormat="false" ht="12.75" hidden="false" customHeight="false" outlineLevel="0" collapsed="false">
      <c r="A98" s="37"/>
      <c r="B98" s="48" t="s">
        <v>50</v>
      </c>
      <c r="C98" s="37"/>
      <c r="D98" s="49"/>
      <c r="E98" s="49"/>
      <c r="F98" s="38" t="n">
        <v>1321875.76</v>
      </c>
      <c r="G98" s="47"/>
    </row>
    <row r="99" customFormat="false" ht="12.75" hidden="false" customHeight="false" outlineLevel="0" collapsed="false">
      <c r="A99" s="37"/>
      <c r="B99" s="48" t="s">
        <v>51</v>
      </c>
      <c r="C99" s="37"/>
      <c r="D99" s="49"/>
      <c r="E99" s="49"/>
      <c r="F99" s="38" t="n">
        <v>2962776.9</v>
      </c>
      <c r="G99" s="47"/>
    </row>
    <row r="100" customFormat="false" ht="12.75" hidden="false" customHeight="false" outlineLevel="0" collapsed="false">
      <c r="A100" s="37"/>
      <c r="B100" s="48" t="s">
        <v>52</v>
      </c>
      <c r="C100" s="37"/>
      <c r="D100" s="49"/>
      <c r="E100" s="49"/>
      <c r="F100" s="38" t="n">
        <v>882262.79</v>
      </c>
      <c r="G100" s="47"/>
    </row>
    <row r="101" customFormat="false" ht="12.75" hidden="false" customHeight="false" outlineLevel="0" collapsed="false">
      <c r="A101" s="37"/>
      <c r="B101" s="48" t="s">
        <v>53</v>
      </c>
      <c r="C101" s="37"/>
      <c r="D101" s="49"/>
      <c r="E101" s="49"/>
      <c r="F101" s="38" t="n">
        <v>6.32</v>
      </c>
      <c r="G101" s="47"/>
    </row>
    <row r="102" customFormat="false" ht="12.75" hidden="false" customHeight="false" outlineLevel="0" collapsed="false">
      <c r="A102" s="37"/>
      <c r="B102" s="48" t="s">
        <v>54</v>
      </c>
      <c r="C102" s="37"/>
      <c r="D102" s="49"/>
      <c r="E102" s="49"/>
      <c r="F102" s="38" t="n">
        <v>-120400.45</v>
      </c>
      <c r="G102" s="47"/>
    </row>
    <row r="103" customFormat="false" ht="12.75" hidden="false" customHeight="false" outlineLevel="0" collapsed="false">
      <c r="A103" s="37"/>
      <c r="B103" s="48" t="s">
        <v>55</v>
      </c>
      <c r="C103" s="37"/>
      <c r="D103" s="49"/>
      <c r="E103" s="49"/>
      <c r="F103" s="38" t="n">
        <v>10.33</v>
      </c>
      <c r="G103" s="47"/>
    </row>
    <row r="104" customFormat="false" ht="12.75" hidden="false" customHeight="false" outlineLevel="0" collapsed="false">
      <c r="A104" s="37"/>
      <c r="B104" s="48" t="s">
        <v>56</v>
      </c>
      <c r="C104" s="37"/>
      <c r="D104" s="49"/>
      <c r="E104" s="49"/>
      <c r="F104" s="38" t="n">
        <v>19892.77</v>
      </c>
      <c r="G104" s="47"/>
    </row>
    <row r="105" customFormat="false" ht="12.75" hidden="false" customHeight="false" outlineLevel="0" collapsed="false">
      <c r="A105" s="37"/>
      <c r="B105" s="48" t="s">
        <v>57</v>
      </c>
      <c r="C105" s="37"/>
      <c r="D105" s="49"/>
      <c r="E105" s="49"/>
      <c r="F105" s="51" t="n">
        <v>83763912.94</v>
      </c>
      <c r="G105" s="47"/>
    </row>
    <row r="106" customFormat="false" ht="12.75" hidden="false" customHeight="false" outlineLevel="0" collapsed="false">
      <c r="B106" s="15" t="s">
        <v>58</v>
      </c>
      <c r="F106" s="54" t="n">
        <f aca="false">SUM(F98:F105)</f>
        <v>88830337.36</v>
      </c>
      <c r="G106" s="53" t="n">
        <f aca="false">+F106/F92</f>
        <v>0.0911155573746648</v>
      </c>
    </row>
    <row r="107" customFormat="false" ht="12.75" hidden="false" customHeight="false" outlineLevel="0" collapsed="false">
      <c r="B107" s="15"/>
      <c r="F107" s="55"/>
      <c r="G107" s="53"/>
    </row>
    <row r="108" customFormat="false" ht="12.75" hidden="false" customHeight="false" outlineLevel="0" collapsed="false">
      <c r="A108" s="37"/>
      <c r="B108" s="48" t="s">
        <v>59</v>
      </c>
      <c r="C108" s="37"/>
      <c r="D108" s="49"/>
      <c r="E108" s="49"/>
      <c r="F108" s="51" t="n">
        <v>12249789.03</v>
      </c>
      <c r="G108" s="53" t="n">
        <f aca="false">+F108/F92</f>
        <v>0.0125649230697744</v>
      </c>
    </row>
    <row r="109" customFormat="false" ht="15.75" hidden="false" customHeight="false" outlineLevel="0" collapsed="false">
      <c r="B109" s="5"/>
    </row>
    <row r="110" customFormat="false" ht="16.5" hidden="false" customHeight="false" outlineLevel="0" collapsed="false">
      <c r="B110" s="56" t="s">
        <v>60</v>
      </c>
      <c r="C110" s="57"/>
      <c r="D110" s="58"/>
      <c r="E110" s="58"/>
      <c r="F110" s="59" t="n">
        <f aca="false">+F92-F96-F106+F108</f>
        <v>830375161.38</v>
      </c>
      <c r="G110" s="60" t="n">
        <f aca="false">+F110/F92</f>
        <v>0.851737119409899</v>
      </c>
    </row>
    <row r="111" customFormat="false" ht="15.75" hidden="false" customHeight="false" outlineLevel="0" collapsed="false">
      <c r="B111" s="61"/>
      <c r="C111" s="37"/>
      <c r="D111" s="49"/>
      <c r="E111" s="49"/>
      <c r="F111" s="62"/>
    </row>
    <row r="112" customFormat="false" ht="15.75" hidden="false" customHeight="false" outlineLevel="0" collapsed="false">
      <c r="B112" s="5"/>
    </row>
    <row r="113" customFormat="false" ht="15.75" hidden="false" customHeight="false" outlineLevel="0" collapsed="false">
      <c r="B113" s="61" t="s">
        <v>61</v>
      </c>
      <c r="C113" s="37"/>
      <c r="D113" s="49"/>
      <c r="E113" s="49"/>
      <c r="F113" s="48"/>
    </row>
    <row r="114" customFormat="false" ht="15.75" hidden="false" customHeight="false" outlineLevel="0" collapsed="false">
      <c r="B114" s="61"/>
      <c r="C114" s="37"/>
      <c r="D114" s="49"/>
      <c r="E114" s="49"/>
      <c r="F114" s="48"/>
    </row>
    <row r="115" customFormat="false" ht="12.75" hidden="false" customHeight="false" outlineLevel="0" collapsed="false">
      <c r="A115" s="37"/>
      <c r="B115" s="48" t="s">
        <v>44</v>
      </c>
      <c r="C115" s="37"/>
      <c r="D115" s="49"/>
      <c r="E115" s="49"/>
      <c r="F115" s="50" t="n">
        <v>846325629.7</v>
      </c>
      <c r="G115" s="63" t="n">
        <f aca="false">+F115/F117</f>
        <v>0.855954252729211</v>
      </c>
    </row>
    <row r="116" customFormat="false" ht="12.75" hidden="false" customHeight="false" outlineLevel="0" collapsed="false">
      <c r="B116" s="48" t="s">
        <v>45</v>
      </c>
      <c r="C116" s="37"/>
      <c r="D116" s="49"/>
      <c r="E116" s="49"/>
      <c r="F116" s="51" t="n">
        <v>142425377.73</v>
      </c>
      <c r="G116" s="63" t="n">
        <f aca="false">+F116/F117</f>
        <v>0.144045747270789</v>
      </c>
    </row>
    <row r="117" customFormat="false" ht="12.75" hidden="false" customHeight="false" outlineLevel="0" collapsed="false">
      <c r="B117" s="52" t="s">
        <v>46</v>
      </c>
      <c r="C117" s="37"/>
      <c r="D117" s="49"/>
      <c r="E117" s="49"/>
      <c r="F117" s="51" t="n">
        <f aca="false">SUM(F115:F116)</f>
        <v>988751007.43</v>
      </c>
      <c r="G117" s="53" t="n">
        <f aca="false">+F117/F117</f>
        <v>1</v>
      </c>
    </row>
    <row r="118" customFormat="false" ht="15.75" hidden="false" customHeight="false" outlineLevel="0" collapsed="false">
      <c r="B118" s="5"/>
    </row>
    <row r="119" customFormat="false" ht="12.75" hidden="false" customHeight="false" outlineLevel="0" collapsed="false">
      <c r="B119" s="48" t="s">
        <v>62</v>
      </c>
      <c r="C119" s="37"/>
      <c r="D119" s="49"/>
      <c r="E119" s="49"/>
      <c r="F119" s="38" t="n">
        <v>12908276.5</v>
      </c>
    </row>
    <row r="120" customFormat="false" ht="12.75" hidden="false" customHeight="false" outlineLevel="0" collapsed="false">
      <c r="B120" s="48" t="s">
        <v>63</v>
      </c>
      <c r="C120" s="37"/>
      <c r="D120" s="49"/>
      <c r="E120" s="49"/>
      <c r="F120" s="51" t="n">
        <v>42048639.13</v>
      </c>
    </row>
    <row r="121" customFormat="false" ht="12.75" hidden="false" customHeight="false" outlineLevel="0" collapsed="false">
      <c r="B121" s="52" t="s">
        <v>64</v>
      </c>
      <c r="C121" s="37"/>
      <c r="D121" s="49"/>
      <c r="E121" s="49"/>
      <c r="F121" s="51" t="n">
        <f aca="false">SUM(F119:F120)</f>
        <v>54956915.63</v>
      </c>
      <c r="G121" s="53" t="n">
        <f aca="false">+F121/F117</f>
        <v>0.0555821589227465</v>
      </c>
    </row>
    <row r="122" customFormat="false" ht="15.75" hidden="false" customHeight="false" outlineLevel="0" collapsed="false">
      <c r="B122" s="5"/>
    </row>
    <row r="123" customFormat="false" ht="12.75" hidden="false" customHeight="false" outlineLevel="0" collapsed="false">
      <c r="B123" s="48" t="s">
        <v>65</v>
      </c>
      <c r="C123" s="37"/>
      <c r="D123" s="49"/>
      <c r="E123" s="49"/>
      <c r="F123" s="55" t="n">
        <v>1202.39</v>
      </c>
    </row>
    <row r="124" customFormat="false" ht="12.75" hidden="false" customHeight="false" outlineLevel="0" collapsed="false">
      <c r="B124" s="48" t="s">
        <v>66</v>
      </c>
      <c r="C124" s="37"/>
      <c r="D124" s="49"/>
      <c r="E124" s="49"/>
      <c r="F124" s="55" t="n">
        <v>7944.92</v>
      </c>
    </row>
    <row r="125" customFormat="false" ht="12.75" hidden="false" customHeight="false" outlineLevel="0" collapsed="false">
      <c r="B125" s="48" t="s">
        <v>67</v>
      </c>
      <c r="C125" s="37"/>
      <c r="D125" s="49"/>
      <c r="E125" s="49"/>
      <c r="F125" s="55" t="n">
        <v>34176.54</v>
      </c>
    </row>
    <row r="126" customFormat="false" ht="12.75" hidden="false" customHeight="false" outlineLevel="0" collapsed="false">
      <c r="B126" s="48" t="s">
        <v>68</v>
      </c>
      <c r="C126" s="37"/>
      <c r="D126" s="49"/>
      <c r="E126" s="49"/>
      <c r="F126" s="55" t="n">
        <v>4951.29</v>
      </c>
    </row>
    <row r="127" customFormat="false" ht="12.75" hidden="false" customHeight="false" outlineLevel="0" collapsed="false">
      <c r="B127" s="48" t="s">
        <v>69</v>
      </c>
      <c r="C127" s="37"/>
      <c r="D127" s="49"/>
      <c r="E127" s="49"/>
      <c r="F127" s="55" t="n">
        <v>604563.39</v>
      </c>
    </row>
    <row r="128" customFormat="false" ht="12.75" hidden="false" customHeight="false" outlineLevel="0" collapsed="false">
      <c r="B128" s="48" t="s">
        <v>70</v>
      </c>
      <c r="C128" s="37"/>
      <c r="D128" s="49"/>
      <c r="E128" s="49"/>
      <c r="F128" s="55" t="n">
        <v>-120400.45</v>
      </c>
    </row>
    <row r="129" customFormat="false" ht="12.75" hidden="false" customHeight="false" outlineLevel="0" collapsed="false">
      <c r="B129" s="48" t="s">
        <v>71</v>
      </c>
      <c r="C129" s="37"/>
      <c r="D129" s="49"/>
      <c r="E129" s="49"/>
      <c r="F129" s="55" t="n">
        <v>5100.63</v>
      </c>
    </row>
    <row r="130" customFormat="false" ht="12.75" hidden="false" customHeight="false" outlineLevel="0" collapsed="false">
      <c r="B130" s="48" t="s">
        <v>72</v>
      </c>
      <c r="C130" s="37"/>
      <c r="D130" s="49"/>
      <c r="E130" s="49"/>
      <c r="F130" s="55" t="n">
        <v>31955.82</v>
      </c>
    </row>
    <row r="131" customFormat="false" ht="12.75" hidden="false" customHeight="false" outlineLevel="0" collapsed="false">
      <c r="B131" s="48" t="s">
        <v>73</v>
      </c>
      <c r="C131" s="37"/>
      <c r="D131" s="49"/>
      <c r="E131" s="49"/>
      <c r="F131" s="55" t="n">
        <v>522.23</v>
      </c>
    </row>
    <row r="132" customFormat="false" ht="12.75" hidden="false" customHeight="false" outlineLevel="0" collapsed="false">
      <c r="B132" s="48" t="s">
        <v>74</v>
      </c>
      <c r="C132" s="37"/>
      <c r="D132" s="49"/>
      <c r="E132" s="49"/>
      <c r="F132" s="55" t="n">
        <v>41846.3</v>
      </c>
    </row>
    <row r="133" customFormat="false" ht="12.75" hidden="false" customHeight="false" outlineLevel="0" collapsed="false">
      <c r="B133" s="48" t="s">
        <v>75</v>
      </c>
      <c r="C133" s="37"/>
      <c r="D133" s="49"/>
      <c r="E133" s="49"/>
      <c r="F133" s="54" t="n">
        <v>83763912.94</v>
      </c>
    </row>
    <row r="134" customFormat="false" ht="12.75" hidden="false" customHeight="false" outlineLevel="0" collapsed="false">
      <c r="B134" s="15" t="s">
        <v>58</v>
      </c>
      <c r="C134" s="37"/>
      <c r="D134" s="49"/>
      <c r="E134" s="49"/>
      <c r="F134" s="54" t="n">
        <f aca="false">SUM(F123:F133)</f>
        <v>84375776</v>
      </c>
      <c r="G134" s="53" t="n">
        <f aca="false">+F134/F117</f>
        <v>0.0853357168447421</v>
      </c>
    </row>
    <row r="135" customFormat="false" ht="15.75" hidden="false" customHeight="false" outlineLevel="0" collapsed="false">
      <c r="B135" s="5"/>
    </row>
    <row r="136" customFormat="false" ht="16.5" hidden="false" customHeight="false" outlineLevel="0" collapsed="false">
      <c r="B136" s="56" t="s">
        <v>76</v>
      </c>
      <c r="C136" s="57"/>
      <c r="D136" s="58"/>
      <c r="E136" s="58"/>
      <c r="F136" s="59" t="n">
        <f aca="false">+F117-F121-F134</f>
        <v>849418315.8</v>
      </c>
      <c r="G136" s="60" t="n">
        <f aca="false">+F136/F117</f>
        <v>0.859082124232511</v>
      </c>
    </row>
    <row r="137" customFormat="false" ht="15.75" hidden="false" customHeight="false" outlineLevel="0" collapsed="false">
      <c r="B137" s="5"/>
    </row>
    <row r="138" customFormat="false" ht="15.75" hidden="false" customHeight="false" outlineLevel="0" collapsed="false">
      <c r="B138" s="61" t="s">
        <v>77</v>
      </c>
      <c r="C138" s="37"/>
      <c r="D138" s="49"/>
      <c r="E138" s="49"/>
    </row>
    <row r="139" customFormat="false" ht="15.75" hidden="false" customHeight="false" outlineLevel="0" collapsed="false">
      <c r="B139" s="61"/>
      <c r="C139" s="37"/>
      <c r="D139" s="49"/>
      <c r="E139" s="49"/>
    </row>
    <row r="140" customFormat="false" ht="12.75" hidden="false" customHeight="false" outlineLevel="0" collapsed="false">
      <c r="B140" s="64" t="s">
        <v>78</v>
      </c>
      <c r="C140" s="37"/>
      <c r="D140" s="49"/>
      <c r="E140" s="49"/>
      <c r="F140" s="65" t="n">
        <f aca="false">+F141</f>
        <v>19043154.4200001</v>
      </c>
    </row>
    <row r="141" customFormat="false" ht="16.5" hidden="false" customHeight="false" outlineLevel="0" collapsed="false">
      <c r="B141" s="61" t="s">
        <v>79</v>
      </c>
      <c r="F141" s="66" t="n">
        <f aca="false">+F136-F110</f>
        <v>19043154.4200001</v>
      </c>
    </row>
    <row r="142" customFormat="false" ht="13.5" hidden="false" customHeight="false" outlineLevel="0" collapsed="false"/>
  </sheetData>
  <printOptions headings="false" gridLines="false" gridLinesSet="true" horizontalCentered="false" verticalCentered="false"/>
  <pageMargins left="0.5" right="0.25" top="0.5" bottom="0.5" header="0.511811023622047" footer="0"/>
  <pageSetup paperSize="1" scale="8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&amp;LCertification June 19, 2001&amp;CPage &amp;P of &amp;N&amp;RTrade Month March 2001</oddFooter>
  </headerFooter>
  <rowBreaks count="2" manualBreakCount="2">
    <brk id="52" man="true" max="16383" min="0"/>
    <brk id="82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1998-02-16T23:11:47Z</dcterms:created>
  <dc:creator>Brown and Caldwell</dc:creator>
  <dc:description/>
  <dc:language>en-US</dc:language>
  <cp:lastModifiedBy>IBM</cp:lastModifiedBy>
  <cp:lastPrinted>2001-07-09T20:01:36Z</cp:lastPrinted>
  <dcterms:modified xsi:type="dcterms:W3CDTF">2001-07-09T20:02:50Z</dcterms:modified>
  <cp:revision>0</cp:revision>
  <dc:subject/>
  <dc:title/>
</cp:coreProperties>
</file>