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Debtor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'Jan Debtor'!$A$1:$G$92</definedName>
    <definedName function="false" hidden="false" name="database_dec" vbProcedure="false">#REF!</definedName>
    <definedName function="false" hidden="false" name="database_feb01" vbProcedure="false">'[2]list Feb-01'!$A$4:$G$30</definedName>
    <definedName function="false" hidden="false" name="database_jan01" vbProcedure="false">#REF!</definedName>
    <definedName function="false" hidden="false" name="database_nov" vbProcedure="false">#REF!</definedName>
    <definedName function="false" hidden="false" name="_MARKET_AP" vbProcedure="false">[1]Summary!$F$8</definedName>
    <definedName function="false" hidden="false" name="_MARKET_SHORTFALL" vbProcedure="false">[1]Summary!$F$12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<sst xmlns="http://schemas.openxmlformats.org/spreadsheetml/2006/main" count="90" uniqueCount="64">
  <si>
    <t xml:space="preserve">Certification for Market Settlement June 19, 2001</t>
  </si>
  <si>
    <t xml:space="preserve">For the Trade Month of January 2001</t>
  </si>
  <si>
    <t xml:space="preserve">ISO Creditors to whom amounts are Owed:</t>
  </si>
  <si>
    <t xml:space="preserve"> #</t>
  </si>
  <si>
    <t xml:space="preserve">Customer Name</t>
  </si>
  <si>
    <t xml:space="preserve">Trade Month</t>
  </si>
  <si>
    <t xml:space="preserve">Amount Owed</t>
  </si>
  <si>
    <t xml:space="preserve">% of total owed to Creditors</t>
  </si>
  <si>
    <t xml:space="preserve">Total Due to 53 SCs (Creditors)</t>
  </si>
  <si>
    <t xml:space="preserve">Amounts owed by ISO Debtor that remain unpaid:</t>
  </si>
  <si>
    <t xml:space="preserve">Date</t>
  </si>
  <si>
    <t xml:space="preserve">Inv #</t>
  </si>
  <si>
    <t xml:space="preserve">Type</t>
  </si>
  <si>
    <t xml:space="preserve">Unpaid Balance</t>
  </si>
  <si>
    <t xml:space="preserve">% of total due from Debtors</t>
  </si>
  <si>
    <t xml:space="preserve">Aquila Power</t>
  </si>
  <si>
    <t xml:space="preserve">GMC</t>
  </si>
  <si>
    <t xml:space="preserve">British Columbia power Exchange</t>
  </si>
  <si>
    <t xml:space="preserve">Idaho Power Company</t>
  </si>
  <si>
    <t xml:space="preserve">Sacramento Municipal Utility District</t>
  </si>
  <si>
    <t xml:space="preserve">Sierra Pacific Power Company</t>
  </si>
  <si>
    <t xml:space="preserve">Southern California Edison</t>
  </si>
  <si>
    <t xml:space="preserve">Turlock Irrigation District</t>
  </si>
  <si>
    <t xml:space="preserve">Mkt</t>
  </si>
  <si>
    <t xml:space="preserve">British Columbia Power Exchange</t>
  </si>
  <si>
    <t xml:space="preserve">California Power Exchange</t>
  </si>
  <si>
    <t xml:space="preserve">Pacific Gas and Electric (California Power Exchange)</t>
  </si>
  <si>
    <t xml:space="preserve">Pacific Gas and Electric</t>
  </si>
  <si>
    <t xml:space="preserve">Strategic Energy</t>
  </si>
  <si>
    <t xml:space="preserve">Total Due From SCs (Debtors)</t>
  </si>
  <si>
    <t xml:space="preserve">Summary of activity for Trade Month of January 2001:</t>
  </si>
  <si>
    <t xml:space="preserve">Due from SCs</t>
  </si>
  <si>
    <t xml:space="preserve">Preliminary Invoices</t>
  </si>
  <si>
    <t xml:space="preserve">Final Invoices</t>
  </si>
  <si>
    <t xml:space="preserve">Total Invoiced</t>
  </si>
  <si>
    <t xml:space="preserve">Collected 4/2/01</t>
  </si>
  <si>
    <t xml:space="preserve">Collected 4/20/01</t>
  </si>
  <si>
    <t xml:space="preserve">Total Collected</t>
  </si>
  <si>
    <t xml:space="preserve">Applied against Jan-01 Market AP 4/2/01</t>
  </si>
  <si>
    <t xml:space="preserve">Cancelled invoices 4/2/01</t>
  </si>
  <si>
    <t xml:space="preserve">Applied against Dec-00 Market AP 4/13/01</t>
  </si>
  <si>
    <t xml:space="preserve">Applied against Jan-01 Market AP 4/20/01</t>
  </si>
  <si>
    <t xml:space="preserve">Applied against Nov-00 Market AP 5/17/01</t>
  </si>
  <si>
    <t xml:space="preserve">Applied against Dec-00 Market AP 5/17/01</t>
  </si>
  <si>
    <t xml:space="preserve">Total Adjustments</t>
  </si>
  <si>
    <t xml:space="preserve">Add Uncollected Jan-01 GMC 6/19/01</t>
  </si>
  <si>
    <t xml:space="preserve">Balance Due from SCs</t>
  </si>
  <si>
    <t xml:space="preserve">Due to SCs</t>
  </si>
  <si>
    <t xml:space="preserve">Paid 4/2/01</t>
  </si>
  <si>
    <t xml:space="preserve">Paid 4/27/01</t>
  </si>
  <si>
    <t xml:space="preserve">Total Paid</t>
  </si>
  <si>
    <t xml:space="preserve">Applied against Jan-01 GMC 4/2/01</t>
  </si>
  <si>
    <t xml:space="preserve">Add Invoice Jan-01 AP 4/2/01</t>
  </si>
  <si>
    <t xml:space="preserve">Applied against Jan-01 Market AR 4/2/01</t>
  </si>
  <si>
    <t xml:space="preserve">Applied against Jan-01 Market AR 4/13/01</t>
  </si>
  <si>
    <t xml:space="preserve">Cancelled invoice 4/13/01</t>
  </si>
  <si>
    <t xml:space="preserve">Applied against Dec-00 Market AR 4/27/01</t>
  </si>
  <si>
    <t xml:space="preserve">Applied against Jan-01 GMC 4/27/01</t>
  </si>
  <si>
    <t xml:space="preserve">Applied against Mar-01 Market AR 5/31/01</t>
  </si>
  <si>
    <t xml:space="preserve">Balance Due to SCs</t>
  </si>
  <si>
    <t xml:space="preserve">Excess of Balance Due to SCs over Due from SCs</t>
  </si>
  <si>
    <t xml:space="preserve">Attributable to Trade Month of November 2000</t>
  </si>
  <si>
    <t xml:space="preserve">Attributable to Trade Month of December 2000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</si>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</sst>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0%"/>
    <numFmt numFmtId="168" formatCode="0.000%"/>
    <numFmt numFmtId="169" formatCode="dd\-mmm\-yy"/>
    <numFmt numFmtId="170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/>
      <right/>
      <top/>
      <bottom style="double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losing%20061901%20certificatio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U:/MKIverson/Market/PRELIM%20MKT%202-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 Nov-00"/>
      <sheetName val="Cert Nov-00"/>
      <sheetName val="list Dec-00"/>
      <sheetName val="Cert Dec-00"/>
      <sheetName val="list Jan-01"/>
      <sheetName val="Cert Jan-01"/>
      <sheetName val="list Feb-01"/>
      <sheetName val="Cert Feb-01"/>
      <sheetName val="list Mar-01"/>
      <sheetName val="Cert Mar-01"/>
      <sheetName val="Certifi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Market_AR"/>
      <sheetName val="GMC_AR"/>
      <sheetName val="Market_AP"/>
      <sheetName val="GMC_AP"/>
      <sheetName val="Accounts"/>
      <sheetName val="NameMap"/>
      <sheetName val="Invoices"/>
      <sheetName val="Wi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4.99"/>
    <col collapsed="false" customWidth="true" hidden="false" outlineLevel="0" max="2" min="2" style="0" width="49.99"/>
    <col collapsed="false" customWidth="true" hidden="false" outlineLevel="0" max="3" min="3" style="1" width="8.14"/>
    <col collapsed="false" customWidth="true" hidden="false" outlineLevel="0" max="4" min="4" style="2" width="5.99"/>
    <col collapsed="false" customWidth="true" hidden="false" outlineLevel="0" max="5" min="5" style="2" width="4.99"/>
    <col collapsed="false" customWidth="true" hidden="false" outlineLevel="0" max="6" min="6" style="0" width="17.42"/>
    <col collapsed="false" customWidth="true" hidden="false" outlineLevel="0" max="7" min="7" style="0" width="9.28"/>
  </cols>
  <sheetData>
    <row r="1" customFormat="false" ht="15.75" hidden="false" customHeight="false" outlineLevel="0" collapsed="false">
      <c r="B1" s="3" t="s">
        <v>0</v>
      </c>
    </row>
    <row r="2" customFormat="false" ht="15.75" hidden="false" customHeight="false" outlineLevel="0" collapsed="false">
      <c r="B2" s="4"/>
    </row>
    <row r="3" customFormat="false" ht="15.75" hidden="false" customHeight="false" outlineLevel="0" collapsed="false">
      <c r="B3" s="4" t="s">
        <v>1</v>
      </c>
    </row>
    <row r="4" customFormat="false" ht="15.75" hidden="false" customHeight="false" outlineLevel="0" collapsed="false">
      <c r="B4" s="4"/>
    </row>
    <row r="5" customFormat="false" ht="15.75" hidden="false" customHeight="false" outlineLevel="0" collapsed="false">
      <c r="B5" s="4"/>
    </row>
    <row r="6" customFormat="false" ht="15.75" hidden="false" customHeight="false" outlineLevel="0" collapsed="false">
      <c r="B6" s="4"/>
    </row>
    <row r="7" customFormat="false" ht="16.5" hidden="false" customHeight="false" outlineLevel="0" collapsed="false">
      <c r="A7" s="4" t="s">
        <v>2</v>
      </c>
    </row>
    <row r="8" customFormat="false" ht="35.25" hidden="false" customHeight="false" outlineLevel="0" collapsed="false">
      <c r="A8" s="5" t="s">
        <v>3</v>
      </c>
      <c r="B8" s="5" t="s">
        <v>4</v>
      </c>
      <c r="C8" s="5" t="s">
        <v>5</v>
      </c>
      <c r="D8" s="6"/>
      <c r="E8" s="7"/>
      <c r="F8" s="8" t="s">
        <v>6</v>
      </c>
      <c r="G8" s="9" t="s">
        <v>7</v>
      </c>
    </row>
    <row r="9" customFormat="false" ht="13.5" hidden="false" customHeight="true" outlineLevel="0" collapsed="false">
      <c r="A9" s="10"/>
      <c r="B9" s="10"/>
      <c r="C9" s="10"/>
      <c r="D9" s="10"/>
      <c r="E9" s="10"/>
      <c r="F9" s="11"/>
      <c r="G9" s="10"/>
    </row>
    <row r="10" customFormat="false" ht="13.5" hidden="false" customHeight="false" outlineLevel="0" collapsed="false">
      <c r="A10" s="12"/>
      <c r="B10" s="13" t="s">
        <v>8</v>
      </c>
      <c r="C10" s="12"/>
      <c r="D10" s="14"/>
      <c r="E10" s="14"/>
      <c r="F10" s="15" t="n">
        <v>824467724.6</v>
      </c>
      <c r="G10" s="16" t="n">
        <f aca="false">+F10/F$10</f>
        <v>1</v>
      </c>
    </row>
    <row r="11" customFormat="false" ht="16.5" hidden="false" customHeight="false" outlineLevel="0" collapsed="false">
      <c r="B11" s="4"/>
    </row>
    <row r="12" customFormat="false" ht="15.75" hidden="false" customHeight="false" outlineLevel="0" collapsed="false">
      <c r="B12" s="4"/>
    </row>
    <row r="13" customFormat="false" ht="15.75" hidden="false" customHeight="false" outlineLevel="0" collapsed="false">
      <c r="B13" s="4"/>
    </row>
    <row r="14" customFormat="false" ht="15.75" hidden="false" customHeight="false" outlineLevel="0" collapsed="false">
      <c r="B14" s="4"/>
    </row>
    <row r="15" customFormat="false" ht="15.75" hidden="false" customHeight="false" outlineLevel="0" collapsed="false">
      <c r="B15" s="4"/>
    </row>
    <row r="16" customFormat="false" ht="16.5" hidden="false" customHeight="false" outlineLevel="0" collapsed="false">
      <c r="A16" s="4" t="s">
        <v>9</v>
      </c>
    </row>
    <row r="17" customFormat="false" ht="35.25" hidden="false" customHeight="false" outlineLevel="0" collapsed="false">
      <c r="A17" s="5" t="s">
        <v>3</v>
      </c>
      <c r="B17" s="5" t="s">
        <v>4</v>
      </c>
      <c r="C17" s="5" t="s">
        <v>10</v>
      </c>
      <c r="D17" s="5" t="s">
        <v>11</v>
      </c>
      <c r="E17" s="5" t="s">
        <v>12</v>
      </c>
      <c r="F17" s="9" t="s">
        <v>13</v>
      </c>
      <c r="G17" s="9" t="s">
        <v>14</v>
      </c>
    </row>
    <row r="18" customFormat="false" ht="13.5" hidden="false" customHeight="false" outlineLevel="0" collapsed="false"/>
    <row r="19" customFormat="false" ht="12.75" hidden="false" customHeight="false" outlineLevel="0" collapsed="false">
      <c r="A19" s="17" t="n">
        <v>1924</v>
      </c>
      <c r="B19" s="18" t="s">
        <v>15</v>
      </c>
      <c r="C19" s="19" t="n">
        <v>36977</v>
      </c>
      <c r="D19" s="20" t="n">
        <v>14426</v>
      </c>
      <c r="E19" s="17" t="s">
        <v>16</v>
      </c>
      <c r="F19" s="21" t="n">
        <v>4502.96</v>
      </c>
      <c r="G19" s="22" t="n">
        <f aca="false">+F19/$F$37</f>
        <v>5.58980091487405E-006</v>
      </c>
    </row>
    <row r="20" customFormat="false" ht="12.75" hidden="false" customHeight="false" outlineLevel="0" collapsed="false">
      <c r="A20" s="17" t="n">
        <v>2606</v>
      </c>
      <c r="B20" s="18" t="s">
        <v>17</v>
      </c>
      <c r="C20" s="19" t="n">
        <v>36977</v>
      </c>
      <c r="D20" s="20" t="n">
        <v>14415</v>
      </c>
      <c r="E20" s="17" t="s">
        <v>16</v>
      </c>
      <c r="F20" s="23" t="n">
        <v>145848.15</v>
      </c>
      <c r="G20" s="22" t="n">
        <f aca="false">+F20/$F$37</f>
        <v>0.00018105026966766</v>
      </c>
    </row>
    <row r="21" customFormat="false" ht="12.75" hidden="false" customHeight="false" outlineLevel="0" collapsed="false">
      <c r="A21" s="17" t="n">
        <v>1544</v>
      </c>
      <c r="B21" s="18" t="s">
        <v>18</v>
      </c>
      <c r="C21" s="19" t="n">
        <v>36977</v>
      </c>
      <c r="D21" s="20" t="n">
        <v>14431</v>
      </c>
      <c r="E21" s="17" t="s">
        <v>16</v>
      </c>
      <c r="F21" s="23" t="n">
        <v>80164.4</v>
      </c>
      <c r="G21" s="22" t="n">
        <f aca="false">+F21/$F$37</f>
        <v>9.95129951099564E-005</v>
      </c>
    </row>
    <row r="22" customFormat="false" ht="12.75" hidden="false" customHeight="false" outlineLevel="0" collapsed="false">
      <c r="A22" s="17" t="n">
        <v>2528</v>
      </c>
      <c r="B22" s="18" t="s">
        <v>19</v>
      </c>
      <c r="C22" s="19" t="n">
        <v>36977</v>
      </c>
      <c r="D22" s="20" t="n">
        <v>14418</v>
      </c>
      <c r="E22" s="17" t="s">
        <v>16</v>
      </c>
      <c r="F22" s="23" t="n">
        <v>159458.66</v>
      </c>
      <c r="G22" s="22" t="n">
        <f aca="false">+F22/$F$37</f>
        <v>0.000197945831975543</v>
      </c>
    </row>
    <row r="23" customFormat="false" ht="12.75" hidden="false" customHeight="false" outlineLevel="0" collapsed="false">
      <c r="A23" s="17" t="n">
        <v>2767</v>
      </c>
      <c r="B23" s="18" t="s">
        <v>20</v>
      </c>
      <c r="C23" s="19" t="n">
        <v>36994</v>
      </c>
      <c r="D23" s="20" t="n">
        <v>14607</v>
      </c>
      <c r="E23" s="17" t="s">
        <v>16</v>
      </c>
      <c r="F23" s="23" t="n">
        <v>1151.36</v>
      </c>
      <c r="G23" s="22" t="n">
        <f aca="false">+F23/$F$37</f>
        <v>1.42925390883983E-006</v>
      </c>
    </row>
    <row r="24" customFormat="false" ht="12.75" hidden="false" customHeight="false" outlineLevel="0" collapsed="false">
      <c r="A24" s="17" t="n">
        <v>1010</v>
      </c>
      <c r="B24" s="18" t="s">
        <v>21</v>
      </c>
      <c r="C24" s="19" t="n">
        <v>36977</v>
      </c>
      <c r="D24" s="20" t="n">
        <v>14459</v>
      </c>
      <c r="E24" s="17" t="s">
        <v>16</v>
      </c>
      <c r="F24" s="23" t="n">
        <v>2678130.43</v>
      </c>
      <c r="G24" s="22" t="n">
        <f aca="false">+F24/$F$37</f>
        <v>0.00332452785007329</v>
      </c>
    </row>
    <row r="25" customFormat="false" ht="12.75" hidden="false" customHeight="false" outlineLevel="0" collapsed="false">
      <c r="A25" s="17" t="n">
        <v>2966</v>
      </c>
      <c r="B25" s="18" t="s">
        <v>22</v>
      </c>
      <c r="C25" s="19" t="n">
        <v>36994</v>
      </c>
      <c r="D25" s="20" t="n">
        <v>14602</v>
      </c>
      <c r="E25" s="17" t="s">
        <v>16</v>
      </c>
      <c r="F25" s="23" t="n">
        <v>617.11</v>
      </c>
      <c r="G25" s="22" t="n">
        <f aca="false">+F25/$F$37</f>
        <v>7.66056558925224E-007</v>
      </c>
    </row>
    <row r="26" customFormat="false" ht="12.75" hidden="false" customHeight="false" outlineLevel="0" collapsed="false">
      <c r="A26" s="17" t="n">
        <v>1924</v>
      </c>
      <c r="B26" s="18" t="s">
        <v>15</v>
      </c>
      <c r="C26" s="19" t="n">
        <v>36977</v>
      </c>
      <c r="D26" s="20" t="n">
        <v>14495</v>
      </c>
      <c r="E26" s="17" t="s">
        <v>23</v>
      </c>
      <c r="F26" s="23" t="n">
        <v>361251.6</v>
      </c>
      <c r="G26" s="22" t="n">
        <f aca="false">+F26/$F$37</f>
        <v>0.000448443806780366</v>
      </c>
    </row>
    <row r="27" customFormat="false" ht="12.75" hidden="false" customHeight="false" outlineLevel="0" collapsed="false">
      <c r="A27" s="17" t="n">
        <v>2606</v>
      </c>
      <c r="B27" s="18" t="s">
        <v>24</v>
      </c>
      <c r="C27" s="19" t="n">
        <v>36977</v>
      </c>
      <c r="D27" s="20" t="n">
        <v>14483</v>
      </c>
      <c r="E27" s="17" t="s">
        <v>23</v>
      </c>
      <c r="F27" s="23" t="n">
        <v>2008731.95</v>
      </c>
      <c r="G27" s="22" t="n">
        <f aca="false">+F27/$F$37</f>
        <v>0.00249356238826166</v>
      </c>
    </row>
    <row r="28" customFormat="false" ht="12.75" hidden="false" customHeight="false" outlineLevel="0" collapsed="false">
      <c r="A28" s="17" t="n">
        <v>1243</v>
      </c>
      <c r="B28" s="18" t="s">
        <v>25</v>
      </c>
      <c r="C28" s="19" t="n">
        <v>36977</v>
      </c>
      <c r="D28" s="20" t="n">
        <v>14510</v>
      </c>
      <c r="E28" s="17" t="s">
        <v>23</v>
      </c>
      <c r="F28" s="23" t="n">
        <v>415999776.3</v>
      </c>
      <c r="G28" s="22" t="n">
        <f aca="false">+F28/$F$37</f>
        <v>0.516406081810441</v>
      </c>
    </row>
    <row r="29" customFormat="false" ht="12.75" hidden="false" customHeight="false" outlineLevel="0" collapsed="false">
      <c r="A29" s="17" t="n">
        <v>1243</v>
      </c>
      <c r="B29" s="18" t="s">
        <v>25</v>
      </c>
      <c r="C29" s="19" t="n">
        <v>36994</v>
      </c>
      <c r="D29" s="20" t="n">
        <v>14709</v>
      </c>
      <c r="E29" s="17" t="s">
        <v>23</v>
      </c>
      <c r="F29" s="23" t="n">
        <v>14624579.52</v>
      </c>
      <c r="G29" s="22" t="n">
        <f aca="false">+F29/$F$37</f>
        <v>0.0181543891086184</v>
      </c>
    </row>
    <row r="30" customFormat="false" ht="12.75" hidden="false" customHeight="false" outlineLevel="0" collapsed="false">
      <c r="A30" s="17" t="n">
        <v>2769</v>
      </c>
      <c r="B30" s="18" t="s">
        <v>26</v>
      </c>
      <c r="C30" s="19" t="n">
        <v>36977</v>
      </c>
      <c r="D30" s="20" t="n">
        <v>14475</v>
      </c>
      <c r="E30" s="17" t="s">
        <v>23</v>
      </c>
      <c r="F30" s="23" t="n">
        <f aca="false">206727081.73-2136592.33</f>
        <v>204590489.4</v>
      </c>
      <c r="G30" s="22" t="n">
        <f aca="false">+F30/$F$37</f>
        <v>0.253970744759591</v>
      </c>
    </row>
    <row r="31" customFormat="false" ht="12.75" hidden="false" customHeight="false" outlineLevel="0" collapsed="false">
      <c r="A31" s="17" t="n">
        <v>2769</v>
      </c>
      <c r="B31" s="18" t="s">
        <v>25</v>
      </c>
      <c r="C31" s="19" t="n">
        <v>36977</v>
      </c>
      <c r="D31" s="20" t="n">
        <v>14475</v>
      </c>
      <c r="E31" s="17" t="s">
        <v>23</v>
      </c>
      <c r="F31" s="23" t="n">
        <v>2136592.33</v>
      </c>
      <c r="G31" s="22" t="n">
        <f aca="false">+F31/$F$37</f>
        <v>0.00265228333383972</v>
      </c>
    </row>
    <row r="32" customFormat="false" ht="12.75" hidden="false" customHeight="false" outlineLevel="0" collapsed="false">
      <c r="A32" s="17" t="n">
        <v>1544</v>
      </c>
      <c r="B32" s="18" t="s">
        <v>18</v>
      </c>
      <c r="C32" s="19" t="n">
        <v>36977</v>
      </c>
      <c r="D32" s="20" t="n">
        <v>14500</v>
      </c>
      <c r="E32" s="17" t="s">
        <v>23</v>
      </c>
      <c r="F32" s="23" t="n">
        <v>1844911.74</v>
      </c>
      <c r="G32" s="22" t="n">
        <f aca="false">+F32/$F$37</f>
        <v>0.00229020229629263</v>
      </c>
    </row>
    <row r="33" customFormat="false" ht="12.75" hidden="false" customHeight="false" outlineLevel="0" collapsed="false">
      <c r="A33" s="17" t="n">
        <v>1011</v>
      </c>
      <c r="B33" s="18" t="s">
        <v>27</v>
      </c>
      <c r="C33" s="19" t="n">
        <v>36977</v>
      </c>
      <c r="D33" s="20" t="n">
        <v>14531</v>
      </c>
      <c r="E33" s="17" t="s">
        <v>23</v>
      </c>
      <c r="F33" s="23" t="n">
        <v>3798392.4</v>
      </c>
      <c r="G33" s="22" t="n">
        <f aca="false">+F33/$F$37</f>
        <v>0.00471517786357655</v>
      </c>
    </row>
    <row r="34" customFormat="false" ht="12.75" hidden="false" customHeight="false" outlineLevel="0" collapsed="false">
      <c r="A34" s="17" t="n">
        <v>1010</v>
      </c>
      <c r="B34" s="18" t="s">
        <v>21</v>
      </c>
      <c r="C34" s="19" t="n">
        <v>36977</v>
      </c>
      <c r="D34" s="20" t="n">
        <v>14532</v>
      </c>
      <c r="E34" s="17" t="s">
        <v>23</v>
      </c>
      <c r="F34" s="23" t="n">
        <v>155833733.33</v>
      </c>
      <c r="G34" s="22" t="n">
        <f aca="false">+F34/$F$37</f>
        <v>0.193445987780543</v>
      </c>
    </row>
    <row r="35" customFormat="false" ht="12.75" hidden="false" customHeight="false" outlineLevel="0" collapsed="false">
      <c r="A35" s="17" t="n">
        <v>2465</v>
      </c>
      <c r="B35" s="18" t="s">
        <v>28</v>
      </c>
      <c r="C35" s="19" t="n">
        <v>36977</v>
      </c>
      <c r="D35" s="20" t="n">
        <v>14489</v>
      </c>
      <c r="E35" s="17" t="s">
        <v>23</v>
      </c>
      <c r="F35" s="24" t="n">
        <v>1298819.78</v>
      </c>
      <c r="G35" s="25" t="n">
        <f aca="false">+F35/$F$37</f>
        <v>0.00161230479384683</v>
      </c>
    </row>
    <row r="36" customFormat="false" ht="12.75" hidden="false" customHeight="false" outlineLevel="0" collapsed="false">
      <c r="A36" s="26"/>
      <c r="B36" s="27"/>
      <c r="C36" s="28"/>
      <c r="D36" s="26"/>
      <c r="E36" s="29"/>
      <c r="F36" s="30"/>
      <c r="G36" s="31"/>
    </row>
    <row r="37" customFormat="false" ht="13.5" hidden="false" customHeight="false" outlineLevel="0" collapsed="false">
      <c r="B37" s="13" t="s">
        <v>29</v>
      </c>
      <c r="F37" s="15" t="n">
        <f aca="false">SUM(F19:F36)</f>
        <v>805567151.42</v>
      </c>
      <c r="G37" s="16" t="n">
        <f aca="false">+F37/F37</f>
        <v>1</v>
      </c>
    </row>
    <row r="38" customFormat="false" ht="13.5" hidden="false" customHeight="false" outlineLevel="0" collapsed="false"/>
    <row r="39" customFormat="false" ht="15.75" hidden="false" customHeight="false" outlineLevel="0" collapsed="false">
      <c r="B39" s="4" t="str">
        <f aca="false">+B1</f>
        <v>Certification for Market Settlement June 19, 2001</v>
      </c>
    </row>
    <row r="40" customFormat="false" ht="15.75" hidden="false" customHeight="false" outlineLevel="0" collapsed="false">
      <c r="B40" s="4"/>
    </row>
    <row r="41" customFormat="false" ht="15.75" hidden="false" customHeight="false" outlineLevel="0" collapsed="false">
      <c r="B41" s="4" t="s">
        <v>30</v>
      </c>
    </row>
    <row r="42" customFormat="false" ht="15.75" hidden="false" customHeight="false" outlineLevel="0" collapsed="false">
      <c r="B42" s="4"/>
    </row>
    <row r="43" customFormat="false" ht="15.75" hidden="false" customHeight="false" outlineLevel="0" collapsed="false">
      <c r="B43" s="4" t="s">
        <v>31</v>
      </c>
    </row>
    <row r="44" customFormat="false" ht="15.75" hidden="false" customHeight="false" outlineLevel="0" collapsed="false">
      <c r="B44" s="4"/>
    </row>
    <row r="45" customFormat="false" ht="12.75" hidden="false" customHeight="false" outlineLevel="0" collapsed="false">
      <c r="B45" s="31" t="s">
        <v>32</v>
      </c>
      <c r="C45" s="32"/>
      <c r="D45" s="33"/>
      <c r="E45" s="33"/>
      <c r="F45" s="34" t="n">
        <v>852880070.61</v>
      </c>
      <c r="G45" s="35" t="n">
        <f aca="false">+F45/F47</f>
        <v>0.94701907326549</v>
      </c>
    </row>
    <row r="46" customFormat="false" ht="12.75" hidden="false" customHeight="false" outlineLevel="0" collapsed="false">
      <c r="B46" s="31" t="s">
        <v>33</v>
      </c>
      <c r="C46" s="32"/>
      <c r="D46" s="33"/>
      <c r="E46" s="33"/>
      <c r="F46" s="36" t="n">
        <v>47714325.73</v>
      </c>
      <c r="G46" s="35" t="n">
        <f aca="false">+F46/F47</f>
        <v>0.0529809267345102</v>
      </c>
    </row>
    <row r="47" customFormat="false" ht="12.75" hidden="false" customHeight="false" outlineLevel="0" collapsed="false">
      <c r="B47" s="37" t="s">
        <v>34</v>
      </c>
      <c r="C47" s="32"/>
      <c r="D47" s="33"/>
      <c r="E47" s="33"/>
      <c r="F47" s="36" t="n">
        <f aca="false">SUM(F45:F46)</f>
        <v>900594396.34</v>
      </c>
      <c r="G47" s="38" t="n">
        <f aca="false">+F47/F47</f>
        <v>1</v>
      </c>
    </row>
    <row r="48" customFormat="false" ht="15.75" hidden="false" customHeight="false" outlineLevel="0" collapsed="false">
      <c r="B48" s="4"/>
    </row>
    <row r="49" customFormat="false" ht="12.75" hidden="false" customHeight="false" outlineLevel="0" collapsed="false">
      <c r="B49" s="31" t="s">
        <v>35</v>
      </c>
      <c r="C49" s="32"/>
      <c r="D49" s="33"/>
      <c r="E49" s="33"/>
      <c r="F49" s="30" t="n">
        <v>12952984.79</v>
      </c>
    </row>
    <row r="50" customFormat="false" ht="12.75" hidden="false" customHeight="false" outlineLevel="0" collapsed="false">
      <c r="B50" s="31" t="s">
        <v>36</v>
      </c>
      <c r="C50" s="32"/>
      <c r="D50" s="33"/>
      <c r="E50" s="33"/>
      <c r="F50" s="36" t="n">
        <v>1948770.11</v>
      </c>
    </row>
    <row r="51" customFormat="false" ht="12.75" hidden="false" customHeight="false" outlineLevel="0" collapsed="false">
      <c r="B51" s="37" t="s">
        <v>37</v>
      </c>
      <c r="C51" s="32"/>
      <c r="D51" s="33"/>
      <c r="E51" s="33"/>
      <c r="F51" s="36" t="n">
        <f aca="false">SUM(F49:F50)</f>
        <v>14901754.9</v>
      </c>
      <c r="G51" s="38" t="n">
        <f aca="false">+F51/F47</f>
        <v>0.0165465774166045</v>
      </c>
    </row>
    <row r="52" customFormat="false" ht="15.75" hidden="false" customHeight="false" outlineLevel="0" collapsed="false">
      <c r="B52" s="4"/>
    </row>
    <row r="53" customFormat="false" ht="12.75" hidden="false" customHeight="false" outlineLevel="0" collapsed="false">
      <c r="A53" s="32"/>
      <c r="B53" s="31" t="s">
        <v>38</v>
      </c>
      <c r="C53" s="32"/>
      <c r="D53" s="33"/>
      <c r="E53" s="33"/>
      <c r="F53" s="30" t="n">
        <v>816816.06</v>
      </c>
      <c r="G53" s="31"/>
    </row>
    <row r="54" customFormat="false" ht="12.75" hidden="false" customHeight="false" outlineLevel="0" collapsed="false">
      <c r="A54" s="32"/>
      <c r="B54" s="31" t="s">
        <v>39</v>
      </c>
      <c r="C54" s="32"/>
      <c r="D54" s="33"/>
      <c r="E54" s="33"/>
      <c r="F54" s="30" t="n">
        <v>30344780.58</v>
      </c>
      <c r="G54" s="31"/>
    </row>
    <row r="55" customFormat="false" ht="12.75" hidden="false" customHeight="false" outlineLevel="0" collapsed="false">
      <c r="A55" s="32"/>
      <c r="B55" s="31" t="s">
        <v>40</v>
      </c>
      <c r="C55" s="32"/>
      <c r="D55" s="33"/>
      <c r="E55" s="33"/>
      <c r="F55" s="30" t="n">
        <f aca="false">5033877.99+13.44</f>
        <v>5033891.43</v>
      </c>
      <c r="G55" s="31"/>
    </row>
    <row r="56" customFormat="false" ht="12.75" hidden="false" customHeight="false" outlineLevel="0" collapsed="false">
      <c r="A56" s="32"/>
      <c r="B56" s="31" t="s">
        <v>41</v>
      </c>
      <c r="C56" s="32"/>
      <c r="D56" s="33"/>
      <c r="E56" s="33"/>
      <c r="F56" s="30" t="n">
        <v>46774875.92</v>
      </c>
      <c r="G56" s="31"/>
    </row>
    <row r="57" customFormat="false" ht="12.75" hidden="false" customHeight="false" outlineLevel="0" collapsed="false">
      <c r="A57" s="32"/>
      <c r="B57" s="31" t="s">
        <v>42</v>
      </c>
      <c r="C57" s="32"/>
      <c r="D57" s="33"/>
      <c r="E57" s="33"/>
      <c r="F57" s="30" t="n">
        <v>7683.69</v>
      </c>
      <c r="G57" s="31"/>
    </row>
    <row r="58" customFormat="false" ht="12.75" hidden="false" customHeight="false" outlineLevel="0" collapsed="false">
      <c r="A58" s="32"/>
      <c r="B58" s="31" t="s">
        <v>43</v>
      </c>
      <c r="C58" s="32"/>
      <c r="D58" s="33"/>
      <c r="E58" s="33"/>
      <c r="F58" s="36" t="n">
        <v>217315.41</v>
      </c>
      <c r="G58" s="31"/>
    </row>
    <row r="59" customFormat="false" ht="12.75" hidden="false" customHeight="false" outlineLevel="0" collapsed="false">
      <c r="B59" s="13" t="s">
        <v>44</v>
      </c>
      <c r="F59" s="39" t="n">
        <f aca="false">SUM(F53:F58)</f>
        <v>83195363.09</v>
      </c>
      <c r="G59" s="38" t="n">
        <f aca="false">+F59/F47</f>
        <v>0.0923782819747763</v>
      </c>
    </row>
    <row r="60" customFormat="false" ht="12.75" hidden="false" customHeight="false" outlineLevel="0" collapsed="false">
      <c r="B60" s="13"/>
      <c r="F60" s="40"/>
      <c r="G60" s="38"/>
    </row>
    <row r="61" customFormat="false" ht="12.75" hidden="false" customHeight="false" outlineLevel="0" collapsed="false">
      <c r="A61" s="32"/>
      <c r="B61" s="31" t="s">
        <v>45</v>
      </c>
      <c r="C61" s="32"/>
      <c r="D61" s="33"/>
      <c r="E61" s="33"/>
      <c r="F61" s="36" t="n">
        <f aca="false">3077817.99-7944.92</f>
        <v>3069873.07</v>
      </c>
      <c r="G61" s="38" t="n">
        <f aca="false">+F61/F47</f>
        <v>0.00340871882223109</v>
      </c>
    </row>
    <row r="62" customFormat="false" ht="15.75" hidden="false" customHeight="false" outlineLevel="0" collapsed="false">
      <c r="B62" s="4"/>
    </row>
    <row r="63" customFormat="false" ht="16.5" hidden="false" customHeight="false" outlineLevel="0" collapsed="false">
      <c r="B63" s="41" t="s">
        <v>46</v>
      </c>
      <c r="C63" s="42"/>
      <c r="D63" s="43"/>
      <c r="E63" s="43"/>
      <c r="F63" s="44" t="n">
        <f aca="false">+F47-F51-F59+F61</f>
        <v>805567151.42</v>
      </c>
      <c r="G63" s="45" t="n">
        <f aca="false">+F63/F47</f>
        <v>0.89448385943085</v>
      </c>
    </row>
    <row r="64" customFormat="false" ht="15.75" hidden="false" customHeight="false" outlineLevel="0" collapsed="false">
      <c r="B64" s="46"/>
      <c r="C64" s="32"/>
      <c r="D64" s="33"/>
      <c r="E64" s="33"/>
      <c r="F64" s="47"/>
    </row>
    <row r="65" customFormat="false" ht="15.75" hidden="false" customHeight="false" outlineLevel="0" collapsed="false">
      <c r="B65" s="46" t="s">
        <v>47</v>
      </c>
      <c r="C65" s="32"/>
      <c r="D65" s="33"/>
      <c r="E65" s="33"/>
      <c r="F65" s="31"/>
    </row>
    <row r="66" customFormat="false" ht="15.75" hidden="false" customHeight="false" outlineLevel="0" collapsed="false">
      <c r="B66" s="46"/>
      <c r="C66" s="32"/>
      <c r="D66" s="33"/>
      <c r="E66" s="33"/>
      <c r="F66" s="31"/>
    </row>
    <row r="67" customFormat="false" ht="12.75" hidden="false" customHeight="false" outlineLevel="0" collapsed="false">
      <c r="A67" s="32"/>
      <c r="B67" s="31" t="s">
        <v>32</v>
      </c>
      <c r="C67" s="32"/>
      <c r="D67" s="33"/>
      <c r="E67" s="33"/>
      <c r="F67" s="34" t="n">
        <v>835450696.8</v>
      </c>
      <c r="G67" s="48" t="n">
        <f aca="false">+F67/F69</f>
        <v>0.945662176333512</v>
      </c>
    </row>
    <row r="68" customFormat="false" ht="12.75" hidden="false" customHeight="false" outlineLevel="0" collapsed="false">
      <c r="B68" s="31" t="s">
        <v>33</v>
      </c>
      <c r="C68" s="32"/>
      <c r="D68" s="33"/>
      <c r="E68" s="33"/>
      <c r="F68" s="36" t="n">
        <v>48005063.31</v>
      </c>
      <c r="G68" s="48" t="n">
        <f aca="false">+F68/F69</f>
        <v>0.0543378236664877</v>
      </c>
    </row>
    <row r="69" customFormat="false" ht="12.75" hidden="false" customHeight="false" outlineLevel="0" collapsed="false">
      <c r="B69" s="37" t="s">
        <v>34</v>
      </c>
      <c r="C69" s="32"/>
      <c r="D69" s="33"/>
      <c r="E69" s="33"/>
      <c r="F69" s="36" t="n">
        <f aca="false">SUM(F67:F68)</f>
        <v>883455760.11</v>
      </c>
      <c r="G69" s="38" t="n">
        <f aca="false">+F69/F69</f>
        <v>1</v>
      </c>
    </row>
    <row r="70" customFormat="false" ht="15.75" hidden="false" customHeight="false" outlineLevel="0" collapsed="false">
      <c r="B70" s="4"/>
    </row>
    <row r="71" customFormat="false" ht="12.75" hidden="false" customHeight="false" outlineLevel="0" collapsed="false">
      <c r="B71" s="31" t="s">
        <v>48</v>
      </c>
      <c r="C71" s="32"/>
      <c r="D71" s="33"/>
      <c r="E71" s="33"/>
      <c r="F71" s="30" t="n">
        <v>5980329.05</v>
      </c>
    </row>
    <row r="72" customFormat="false" ht="12.75" hidden="false" customHeight="false" outlineLevel="0" collapsed="false">
      <c r="B72" s="31" t="s">
        <v>49</v>
      </c>
      <c r="C72" s="32"/>
      <c r="D72" s="33"/>
      <c r="E72" s="33"/>
      <c r="F72" s="36" t="n">
        <v>3500845.61</v>
      </c>
    </row>
    <row r="73" customFormat="false" ht="12.75" hidden="false" customHeight="false" outlineLevel="0" collapsed="false">
      <c r="B73" s="37" t="s">
        <v>50</v>
      </c>
      <c r="C73" s="32"/>
      <c r="D73" s="33"/>
      <c r="E73" s="33"/>
      <c r="F73" s="36" t="n">
        <f aca="false">SUM(F71:F72)</f>
        <v>9481174.66</v>
      </c>
      <c r="G73" s="38" t="n">
        <f aca="false">+F73/F69</f>
        <v>0.0107319178708162</v>
      </c>
    </row>
    <row r="74" customFormat="false" ht="15.75" hidden="false" customHeight="false" outlineLevel="0" collapsed="false">
      <c r="B74" s="4"/>
    </row>
    <row r="75" customFormat="false" ht="12.75" hidden="false" customHeight="false" outlineLevel="0" collapsed="false">
      <c r="B75" s="31" t="s">
        <v>51</v>
      </c>
      <c r="C75" s="32"/>
      <c r="D75" s="33"/>
      <c r="E75" s="33"/>
      <c r="F75" s="40" t="n">
        <v>2355642.34</v>
      </c>
    </row>
    <row r="76" customFormat="false" ht="12.75" hidden="false" customHeight="false" outlineLevel="0" collapsed="false">
      <c r="B76" s="31" t="s">
        <v>52</v>
      </c>
      <c r="C76" s="32"/>
      <c r="D76" s="33"/>
      <c r="E76" s="33"/>
      <c r="F76" s="40" t="n">
        <f aca="false">-5855172.13+4097000</f>
        <v>-1758172.13</v>
      </c>
    </row>
    <row r="77" customFormat="false" ht="12.75" hidden="false" customHeight="false" outlineLevel="0" collapsed="false">
      <c r="B77" s="31" t="s">
        <v>53</v>
      </c>
      <c r="C77" s="32"/>
      <c r="D77" s="33"/>
      <c r="E77" s="33"/>
      <c r="F77" s="40" t="n">
        <v>838299.18</v>
      </c>
    </row>
    <row r="78" customFormat="false" ht="12.75" hidden="false" customHeight="false" outlineLevel="0" collapsed="false">
      <c r="B78" s="31" t="s">
        <v>54</v>
      </c>
      <c r="C78" s="32"/>
      <c r="D78" s="33"/>
      <c r="E78" s="33"/>
      <c r="F78" s="40" t="n">
        <v>46774875.92</v>
      </c>
    </row>
    <row r="79" customFormat="false" ht="12.75" hidden="false" customHeight="false" outlineLevel="0" collapsed="false">
      <c r="B79" s="31" t="s">
        <v>55</v>
      </c>
      <c r="C79" s="32"/>
      <c r="D79" s="33"/>
      <c r="E79" s="33"/>
      <c r="F79" s="40" t="n">
        <f aca="false">4388030.55-4097000</f>
        <v>291030.55</v>
      </c>
    </row>
    <row r="80" customFormat="false" ht="12.75" hidden="false" customHeight="false" outlineLevel="0" collapsed="false">
      <c r="B80" s="31" t="s">
        <v>56</v>
      </c>
      <c r="C80" s="32"/>
      <c r="D80" s="33"/>
      <c r="E80" s="33"/>
      <c r="F80" s="40" t="n">
        <f aca="false">122896.33-4775.87+21.04</f>
        <v>118141.5</v>
      </c>
    </row>
    <row r="81" customFormat="false" ht="12.75" hidden="false" customHeight="false" outlineLevel="0" collapsed="false">
      <c r="B81" s="31" t="s">
        <v>57</v>
      </c>
      <c r="C81" s="32"/>
      <c r="D81" s="33"/>
      <c r="E81" s="33"/>
      <c r="F81" s="40" t="n">
        <f aca="false">4775.87+4.83</f>
        <v>4780.7</v>
      </c>
    </row>
    <row r="82" customFormat="false" ht="12.75" hidden="false" customHeight="false" outlineLevel="0" collapsed="false">
      <c r="B82" s="49" t="s">
        <v>58</v>
      </c>
      <c r="C82" s="32"/>
      <c r="D82" s="33"/>
      <c r="E82" s="33"/>
      <c r="F82" s="39" t="n">
        <v>882262.79</v>
      </c>
    </row>
    <row r="83" customFormat="false" ht="12.75" hidden="false" customHeight="false" outlineLevel="0" collapsed="false">
      <c r="B83" s="13" t="s">
        <v>44</v>
      </c>
      <c r="C83" s="32"/>
      <c r="D83" s="33"/>
      <c r="E83" s="33"/>
      <c r="F83" s="39" t="n">
        <f aca="false">SUM(F75:F82)</f>
        <v>49506860.85</v>
      </c>
      <c r="G83" s="38" t="n">
        <f aca="false">+F83/F69</f>
        <v>0.0560377362233009</v>
      </c>
    </row>
    <row r="84" customFormat="false" ht="15.75" hidden="false" customHeight="false" outlineLevel="0" collapsed="false">
      <c r="B84" s="4"/>
    </row>
    <row r="85" customFormat="false" ht="16.5" hidden="false" customHeight="false" outlineLevel="0" collapsed="false">
      <c r="B85" s="41" t="s">
        <v>59</v>
      </c>
      <c r="C85" s="42"/>
      <c r="D85" s="43"/>
      <c r="E85" s="43"/>
      <c r="F85" s="44" t="n">
        <f aca="false">+F69-F73-F83</f>
        <v>824467724.6</v>
      </c>
      <c r="G85" s="45" t="n">
        <f aca="false">+F85/F69</f>
        <v>0.933230345905883</v>
      </c>
    </row>
    <row r="86" customFormat="false" ht="15.75" hidden="false" customHeight="false" outlineLevel="0" collapsed="false">
      <c r="B86" s="46"/>
      <c r="C86" s="32"/>
      <c r="D86" s="33"/>
      <c r="E86" s="33"/>
      <c r="F86" s="47"/>
      <c r="G86" s="50"/>
    </row>
    <row r="87" customFormat="false" ht="15.75" hidden="false" customHeight="false" outlineLevel="0" collapsed="false">
      <c r="B87" s="46" t="s">
        <v>60</v>
      </c>
      <c r="C87" s="32"/>
      <c r="D87" s="33"/>
      <c r="E87" s="33"/>
      <c r="G87" s="50"/>
    </row>
    <row r="88" customFormat="false" ht="15.75" hidden="false" customHeight="false" outlineLevel="0" collapsed="false">
      <c r="B88" s="46"/>
      <c r="C88" s="32"/>
      <c r="D88" s="33"/>
      <c r="E88" s="33"/>
      <c r="G88" s="50"/>
    </row>
    <row r="89" customFormat="false" ht="12.75" hidden="false" customHeight="false" outlineLevel="0" collapsed="false">
      <c r="B89" s="51" t="s">
        <v>61</v>
      </c>
      <c r="C89" s="32"/>
      <c r="D89" s="33"/>
      <c r="E89" s="33"/>
      <c r="F89" s="34" t="n">
        <f aca="false">507623448.14-498463066.47</f>
        <v>9160381.66999996</v>
      </c>
      <c r="G89" s="50"/>
    </row>
    <row r="90" customFormat="false" ht="12.75" hidden="false" customHeight="false" outlineLevel="0" collapsed="false">
      <c r="B90" s="51" t="s">
        <v>62</v>
      </c>
      <c r="C90" s="32"/>
      <c r="D90" s="33"/>
      <c r="E90" s="33"/>
      <c r="F90" s="36" t="n">
        <f aca="false">+F91-F89</f>
        <v>9740191.50999987</v>
      </c>
      <c r="G90" s="50"/>
    </row>
    <row r="91" customFormat="false" ht="16.5" hidden="false" customHeight="false" outlineLevel="0" collapsed="false">
      <c r="B91" s="46" t="s">
        <v>63</v>
      </c>
      <c r="F91" s="52" t="n">
        <f aca="false">+F85-F63</f>
        <v>18900573.1799998</v>
      </c>
    </row>
    <row r="92" customFormat="false" ht="13.5" hidden="false" customHeight="false" outlineLevel="0" collapsed="false"/>
    <row r="93" customFormat="false" ht="12.75" hidden="false" customHeight="false" outlineLevel="0" collapsed="false">
      <c r="F93" s="2"/>
    </row>
    <row r="94" customFormat="false" ht="12.75" hidden="false" customHeight="false" outlineLevel="0" collapsed="false">
      <c r="F94" s="2"/>
    </row>
  </sheetData>
  <printOptions headings="false" gridLines="false" gridLinesSet="true" horizontalCentered="false" verticalCentered="false"/>
  <pageMargins left="0.5" right="0.25" top="0.5" bottom="0.5" header="0.511811023622047" footer="0"/>
  <pageSetup paperSize="1" scale="9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&amp;LCertification June 19, 2001&amp;CPage &amp;P of &amp;N&amp;RTrade Month January 2001</oddFooter>
  </headerFooter>
  <rowBreaks count="1" manualBreakCount="1">
    <brk id="38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1998-02-16T23:11:47Z</dcterms:created>
  <dc:creator>Brown and Caldwell</dc:creator>
  <dc:description/>
  <dc:language>en-US</dc:language>
  <cp:lastModifiedBy>IBM</cp:lastModifiedBy>
  <cp:lastPrinted>2001-07-09T19:46:14Z</cp:lastPrinted>
  <dcterms:modified xsi:type="dcterms:W3CDTF">2001-07-09T20:04:05Z</dcterms:modified>
  <cp:revision>0</cp:revision>
  <dc:subject/>
  <dc:title/>
</cp:coreProperties>
</file>