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  <externalReference r:id="rId5"/>
  </externalReferences>
  <definedNames>
    <definedName function="false" hidden="false" name="database_dec" vbProcedure="false">#REF!</definedName>
    <definedName function="false" hidden="false" name="database_feb01" vbProcedure="false">'[2]list Feb-01'!$A$4:$G$30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<sst xmlns="http://schemas.openxmlformats.org/spreadsheetml/2006/main" count="155" uniqueCount="70">
  <si>
    <t xml:space="preserve">Certification for Market Settlement June 19, 2001</t>
  </si>
  <si>
    <t xml:space="preserve">For the Trade Month of February 2001</t>
  </si>
  <si>
    <t xml:space="preserve">ISO Creditors to whom amounts are Owed:</t>
  </si>
  <si>
    <t xml:space="preserve"> #</t>
  </si>
  <si>
    <t xml:space="preserve">Customer Name</t>
  </si>
  <si>
    <t xml:space="preserve">Trade Month</t>
  </si>
  <si>
    <t xml:space="preserve">Amount Owed</t>
  </si>
  <si>
    <t xml:space="preserve">% of total owed to Creditors</t>
  </si>
  <si>
    <t xml:space="preserve">Total Due to 27 SCs (Creditors)</t>
  </si>
  <si>
    <t xml:space="preserve">Amounts owed by ISO Debtor that remain unpaid:</t>
  </si>
  <si>
    <t xml:space="preserve">Date</t>
  </si>
  <si>
    <t xml:space="preserve">Inv #</t>
  </si>
  <si>
    <t xml:space="preserve">Type</t>
  </si>
  <si>
    <t xml:space="preserve">Unpaid Balance</t>
  </si>
  <si>
    <t xml:space="preserve">% of total due from Debtors</t>
  </si>
  <si>
    <t xml:space="preserve">Aquila Power</t>
  </si>
  <si>
    <t xml:space="preserve">GMC</t>
  </si>
  <si>
    <t xml:space="preserve">Arizona Public Service</t>
  </si>
  <si>
    <t xml:space="preserve">British Columbia Power Exchange</t>
  </si>
  <si>
    <t xml:space="preserve">California Power Exchange</t>
  </si>
  <si>
    <t xml:space="preserve">Pacific Gas and Electric (California Power Exchange)</t>
  </si>
  <si>
    <t xml:space="preserve">City of Riverside</t>
  </si>
  <si>
    <t xml:space="preserve">Idaho Power Company</t>
  </si>
  <si>
    <t xml:space="preserve">Pacific Gas and Electric</t>
  </si>
  <si>
    <t xml:space="preserve">Sacramento Municipal Utility District</t>
  </si>
  <si>
    <t xml:space="preserve">Seattle City Light</t>
  </si>
  <si>
    <t xml:space="preserve">Southern California Edison</t>
  </si>
  <si>
    <t xml:space="preserve">Mkt</t>
  </si>
  <si>
    <t xml:space="preserve">City of Anaheim</t>
  </si>
  <si>
    <t xml:space="preserve">City of Azuza</t>
  </si>
  <si>
    <t xml:space="preserve">Amounts owed by ISO Debtor that remain unpaid (continued):</t>
  </si>
  <si>
    <t xml:space="preserve">Koch Energy Trading</t>
  </si>
  <si>
    <t xml:space="preserve">Los Angeles Department of Water and Power</t>
  </si>
  <si>
    <t xml:space="preserve">Puget Sound Energy</t>
  </si>
  <si>
    <t xml:space="preserve">Salt River Project</t>
  </si>
  <si>
    <t xml:space="preserve">Total Due From SCs (Debtors)</t>
  </si>
  <si>
    <t xml:space="preserve">Due from SCs</t>
  </si>
  <si>
    <t xml:space="preserve">Preliminary Invoices</t>
  </si>
  <si>
    <t xml:space="preserve">Final Invoices</t>
  </si>
  <si>
    <t xml:space="preserve">Total Invoiced</t>
  </si>
  <si>
    <t xml:space="preserve">Collected 5/2/01</t>
  </si>
  <si>
    <t xml:space="preserve">Collected 5/1701</t>
  </si>
  <si>
    <t xml:space="preserve">Collected 5/31/01</t>
  </si>
  <si>
    <t xml:space="preserve">Collected 6/1901</t>
  </si>
  <si>
    <t xml:space="preserve">Total Collected</t>
  </si>
  <si>
    <t xml:space="preserve">Applied against Feb-01 Market AP 5/2/01</t>
  </si>
  <si>
    <t xml:space="preserve">Cancelled invoices 5/2/01</t>
  </si>
  <si>
    <t xml:space="preserve">Applied against Feb-01 Market AP 5/17/01</t>
  </si>
  <si>
    <t xml:space="preserve">Applied against Feb-01 Market AP 5/31/01</t>
  </si>
  <si>
    <t xml:space="preserve">Applied against Mar-01 Market AP 5/31/01</t>
  </si>
  <si>
    <t xml:space="preserve">Total Adjustments</t>
  </si>
  <si>
    <t xml:space="preserve">Add Uncollected Feb-01 GMC 6/19/01</t>
  </si>
  <si>
    <t xml:space="preserve">Balance Due from SCs</t>
  </si>
  <si>
    <t xml:space="preserve">Due to SCs</t>
  </si>
  <si>
    <t xml:space="preserve">Paid 5/3/01</t>
  </si>
  <si>
    <t xml:space="preserve">Paid 5/17/01</t>
  </si>
  <si>
    <t xml:space="preserve">Paid 6/19/01</t>
  </si>
  <si>
    <t xml:space="preserve">Total Paid</t>
  </si>
  <si>
    <t xml:space="preserve">Applied against Feb-01 GMC 5/3/01</t>
  </si>
  <si>
    <t xml:space="preserve">Applied against Dec-00 Market AR 5/3/01</t>
  </si>
  <si>
    <t xml:space="preserve">Applied against Jan-01 GMC 5/3/01</t>
  </si>
  <si>
    <t xml:space="preserve">Applied against Feb-01 Market AR 5/3/01</t>
  </si>
  <si>
    <t xml:space="preserve">Applied against Dec-00 Market AR 5/17/01</t>
  </si>
  <si>
    <t xml:space="preserve">Applied against Jan-01 GMC 5/17/01</t>
  </si>
  <si>
    <t xml:space="preserve">Applied against Feb-01 GMC 5/17/01</t>
  </si>
  <si>
    <t xml:space="preserve">Applied against Feb-01 Market AR 5/17/01</t>
  </si>
  <si>
    <t xml:space="preserve">Applied against Dec-00 Market AR 6/19/01</t>
  </si>
  <si>
    <t xml:space="preserve">Applied against Feb-01 Market AR 6/19/01</t>
  </si>
  <si>
    <t xml:space="preserve">Applied against Mar-01 Market AR 6/19/01</t>
  </si>
  <si>
    <t xml:space="preserve">Balance Due to SCs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</si>
</sst>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0%"/>
    <numFmt numFmtId="168" formatCode="0.000%"/>
    <numFmt numFmtId="169" formatCode="dd\-mmm\-yy"/>
    <numFmt numFmtId="170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losing%20061901%20certific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Nov-00"/>
      <sheetName val="Cert Nov-00"/>
      <sheetName val="list Dec-00"/>
      <sheetName val="Cert Dec-00"/>
      <sheetName val="list Jan-01"/>
      <sheetName val="Cert Jan-01"/>
      <sheetName val="list Feb-01"/>
      <sheetName val="Cert Feb-01"/>
      <sheetName val="list Mar-01"/>
      <sheetName val="Cert Mar-01"/>
      <sheetName val="Cert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0" width="49.99"/>
    <col collapsed="false" customWidth="true" hidden="false" outlineLevel="0" max="3" min="3" style="1" width="8.41"/>
    <col collapsed="false" customWidth="true" hidden="false" outlineLevel="0" max="4" min="4" style="2" width="5.99"/>
    <col collapsed="false" customWidth="true" hidden="false" outlineLevel="0" max="5" min="5" style="2" width="4.99"/>
    <col collapsed="false" customWidth="true" hidden="false" outlineLevel="0" max="6" min="6" style="0" width="17.42"/>
    <col collapsed="false" customWidth="true" hidden="false" outlineLevel="0" max="7" min="7" style="0" width="9.28"/>
  </cols>
  <sheetData>
    <row r="1" customFormat="false" ht="15.75" hidden="false" customHeight="false" outlineLevel="0" collapsed="false">
      <c r="B1" s="3" t="s">
        <v>0</v>
      </c>
    </row>
    <row r="2" customFormat="false" ht="15.75" hidden="false" customHeight="false" outlineLevel="0" collapsed="false">
      <c r="B2" s="4"/>
    </row>
    <row r="3" customFormat="false" ht="15.75" hidden="false" customHeight="false" outlineLevel="0" collapsed="false">
      <c r="B3" s="4" t="s">
        <v>1</v>
      </c>
    </row>
    <row r="4" customFormat="false" ht="15.75" hidden="false" customHeight="false" outlineLevel="0" collapsed="false">
      <c r="B4" s="4"/>
    </row>
    <row r="5" customFormat="false" ht="15.75" hidden="false" customHeight="false" outlineLevel="0" collapsed="false">
      <c r="B5" s="4"/>
    </row>
    <row r="6" customFormat="false" ht="15.75" hidden="false" customHeight="false" outlineLevel="0" collapsed="false">
      <c r="B6" s="4"/>
    </row>
    <row r="7" customFormat="false" ht="16.5" hidden="false" customHeight="false" outlineLevel="0" collapsed="false">
      <c r="A7" s="4" t="s">
        <v>2</v>
      </c>
    </row>
    <row r="8" customFormat="false" ht="35.25" hidden="false" customHeight="false" outlineLevel="0" collapsed="false">
      <c r="A8" s="5" t="s">
        <v>3</v>
      </c>
      <c r="B8" s="5" t="s">
        <v>4</v>
      </c>
      <c r="C8" s="5" t="s">
        <v>5</v>
      </c>
      <c r="D8" s="6"/>
      <c r="E8" s="7"/>
      <c r="F8" s="8" t="s">
        <v>6</v>
      </c>
      <c r="G8" s="9" t="s">
        <v>7</v>
      </c>
    </row>
    <row r="9" customFormat="false" ht="12" hidden="false" customHeight="false" outlineLevel="0" collapsed="false">
      <c r="A9" s="10"/>
      <c r="B9" s="10"/>
      <c r="C9" s="10"/>
      <c r="D9" s="10"/>
      <c r="E9" s="10"/>
      <c r="F9" s="11"/>
      <c r="G9" s="10"/>
    </row>
    <row r="10" customFormat="false" ht="13.5" hidden="false" customHeight="false" outlineLevel="0" collapsed="false">
      <c r="A10" s="12"/>
      <c r="B10" s="13" t="s">
        <v>8</v>
      </c>
      <c r="C10" s="12"/>
      <c r="D10" s="14"/>
      <c r="E10" s="14"/>
      <c r="F10" s="15" t="n">
        <v>979008014.49</v>
      </c>
      <c r="G10" s="16" t="n">
        <f aca="false">+F10/F$10</f>
        <v>1</v>
      </c>
    </row>
    <row r="11" customFormat="false" ht="13.5" hidden="false" customHeight="false" outlineLevel="0" collapsed="false">
      <c r="A11" s="12"/>
      <c r="B11" s="13"/>
      <c r="C11" s="12"/>
      <c r="D11" s="14"/>
      <c r="E11" s="14"/>
      <c r="F11" s="17"/>
      <c r="G11" s="18"/>
    </row>
    <row r="12" customFormat="false" ht="12.75" hidden="false" customHeight="false" outlineLevel="0" collapsed="false">
      <c r="A12" s="12"/>
      <c r="B12" s="13"/>
      <c r="C12" s="12"/>
      <c r="D12" s="14"/>
      <c r="E12" s="14"/>
      <c r="F12" s="17"/>
      <c r="G12" s="18"/>
    </row>
    <row r="13" customFormat="false" ht="12.75" hidden="false" customHeight="false" outlineLevel="0" collapsed="false">
      <c r="A13" s="12"/>
      <c r="B13" s="12"/>
      <c r="C13" s="13"/>
      <c r="D13" s="14"/>
      <c r="E13" s="14"/>
      <c r="F13" s="17"/>
      <c r="G13" s="18"/>
    </row>
    <row r="14" customFormat="false" ht="15.75" hidden="false" customHeight="false" outlineLevel="0" collapsed="false">
      <c r="B14" s="4"/>
    </row>
    <row r="15" customFormat="false" ht="15.75" hidden="false" customHeight="false" outlineLevel="0" collapsed="false">
      <c r="B15" s="4"/>
    </row>
    <row r="16" customFormat="false" ht="16.5" hidden="false" customHeight="false" outlineLevel="0" collapsed="false">
      <c r="A16" s="4" t="s">
        <v>9</v>
      </c>
    </row>
    <row r="17" customFormat="false" ht="35.25" hidden="false" customHeight="false" outlineLevel="0" collapsed="false">
      <c r="A17" s="5" t="s">
        <v>3</v>
      </c>
      <c r="B17" s="5" t="s">
        <v>4</v>
      </c>
      <c r="C17" s="5" t="s">
        <v>10</v>
      </c>
      <c r="D17" s="5" t="s">
        <v>11</v>
      </c>
      <c r="E17" s="5" t="s">
        <v>12</v>
      </c>
      <c r="F17" s="9" t="s">
        <v>13</v>
      </c>
      <c r="G17" s="9" t="s">
        <v>14</v>
      </c>
    </row>
    <row r="18" customFormat="false" ht="13.5" hidden="false" customHeight="false" outlineLevel="0" collapsed="false"/>
    <row r="19" customFormat="false" ht="12.75" hidden="false" customHeight="false" outlineLevel="0" collapsed="false">
      <c r="A19" s="19" t="n">
        <v>1924</v>
      </c>
      <c r="B19" s="20" t="s">
        <v>15</v>
      </c>
      <c r="C19" s="21" t="n">
        <v>37005</v>
      </c>
      <c r="D19" s="22" t="n">
        <v>14803</v>
      </c>
      <c r="E19" s="19" t="s">
        <v>16</v>
      </c>
      <c r="F19" s="23" t="n">
        <v>9619.33</v>
      </c>
      <c r="G19" s="24" t="n">
        <f aca="false">+F19/$F$76</f>
        <v>9.6180946014344E-006</v>
      </c>
    </row>
    <row r="20" customFormat="false" ht="12.75" hidden="false" customHeight="false" outlineLevel="0" collapsed="false">
      <c r="A20" s="19" t="n">
        <v>1007</v>
      </c>
      <c r="B20" s="20" t="s">
        <v>17</v>
      </c>
      <c r="C20" s="21" t="n">
        <v>37005</v>
      </c>
      <c r="D20" s="22" t="n">
        <v>14832</v>
      </c>
      <c r="E20" s="19" t="s">
        <v>16</v>
      </c>
      <c r="F20" s="25" t="n">
        <v>22082.1</v>
      </c>
      <c r="G20" s="24" t="n">
        <f aca="false">+F20/$F$76</f>
        <v>2.20792640234127E-005</v>
      </c>
    </row>
    <row r="21" customFormat="false" ht="12.75" hidden="false" customHeight="false" outlineLevel="0" collapsed="false">
      <c r="A21" s="19" t="n">
        <v>2606</v>
      </c>
      <c r="B21" s="20" t="s">
        <v>18</v>
      </c>
      <c r="C21" s="21" t="n">
        <v>37005</v>
      </c>
      <c r="D21" s="22" t="n">
        <v>14792</v>
      </c>
      <c r="E21" s="19" t="s">
        <v>16</v>
      </c>
      <c r="F21" s="25" t="n">
        <v>275048.66</v>
      </c>
      <c r="G21" s="24" t="n">
        <f aca="false">+F21/$F$76</f>
        <v>0.000275013335843324</v>
      </c>
    </row>
    <row r="22" customFormat="false" ht="12.75" hidden="false" customHeight="false" outlineLevel="0" collapsed="false">
      <c r="A22" s="19" t="n">
        <v>2606</v>
      </c>
      <c r="B22" s="20" t="s">
        <v>18</v>
      </c>
      <c r="C22" s="21" t="n">
        <v>37021</v>
      </c>
      <c r="D22" s="22" t="n">
        <v>14992</v>
      </c>
      <c r="E22" s="19" t="s">
        <v>16</v>
      </c>
      <c r="F22" s="25" t="n">
        <v>684.97</v>
      </c>
      <c r="G22" s="24" t="n">
        <f aca="false">+F22/$F$76</f>
        <v>6.84882030156416E-007</v>
      </c>
    </row>
    <row r="23" customFormat="false" ht="12.75" hidden="false" customHeight="false" outlineLevel="0" collapsed="false">
      <c r="A23" s="19" t="n">
        <v>1243</v>
      </c>
      <c r="B23" s="20" t="s">
        <v>19</v>
      </c>
      <c r="C23" s="21" t="n">
        <v>37005</v>
      </c>
      <c r="D23" s="22" t="n">
        <v>14812</v>
      </c>
      <c r="E23" s="19" t="s">
        <v>16</v>
      </c>
      <c r="F23" s="25" t="n">
        <v>2576.97</v>
      </c>
      <c r="G23" s="24" t="n">
        <f aca="false">+F23/$F$76</f>
        <v>2.57663904295397E-006</v>
      </c>
    </row>
    <row r="24" customFormat="false" ht="12.75" hidden="false" customHeight="false" outlineLevel="0" collapsed="false">
      <c r="A24" s="19" t="n">
        <v>2769</v>
      </c>
      <c r="B24" s="20" t="s">
        <v>20</v>
      </c>
      <c r="C24" s="21" t="n">
        <v>37005</v>
      </c>
      <c r="D24" s="22" t="n">
        <v>14788</v>
      </c>
      <c r="E24" s="19" t="s">
        <v>16</v>
      </c>
      <c r="F24" s="25" t="n">
        <v>3568650.18</v>
      </c>
      <c r="G24" s="24" t="n">
        <f aca="false">+F24/$F$76</f>
        <v>0.00356819186270415</v>
      </c>
    </row>
    <row r="25" customFormat="false" ht="12.75" hidden="false" customHeight="false" outlineLevel="0" collapsed="false">
      <c r="A25" s="19" t="n">
        <v>2769</v>
      </c>
      <c r="B25" s="20" t="s">
        <v>20</v>
      </c>
      <c r="C25" s="21" t="n">
        <v>37021</v>
      </c>
      <c r="D25" s="22" t="n">
        <v>14988</v>
      </c>
      <c r="E25" s="19" t="s">
        <v>16</v>
      </c>
      <c r="F25" s="25" t="n">
        <v>90679.93</v>
      </c>
      <c r="G25" s="24" t="n">
        <f aca="false">+F25/$F$76</f>
        <v>9.0668284089583E-005</v>
      </c>
    </row>
    <row r="26" customFormat="false" ht="12.75" hidden="false" customHeight="false" outlineLevel="0" collapsed="false">
      <c r="A26" s="19" t="n">
        <v>1103</v>
      </c>
      <c r="B26" s="20" t="s">
        <v>21</v>
      </c>
      <c r="C26" s="21" t="n">
        <v>37021</v>
      </c>
      <c r="D26" s="22" t="n">
        <v>15018</v>
      </c>
      <c r="E26" s="19" t="s">
        <v>16</v>
      </c>
      <c r="F26" s="25" t="n">
        <v>252.41</v>
      </c>
      <c r="G26" s="24" t="n">
        <f aca="false">+F26/$F$76</f>
        <v>2.52377583298219E-007</v>
      </c>
    </row>
    <row r="27" customFormat="false" ht="12.75" hidden="false" customHeight="false" outlineLevel="0" collapsed="false">
      <c r="A27" s="19" t="n">
        <v>1544</v>
      </c>
      <c r="B27" s="20" t="s">
        <v>22</v>
      </c>
      <c r="C27" s="21" t="n">
        <v>37005</v>
      </c>
      <c r="D27" s="22" t="n">
        <v>14807</v>
      </c>
      <c r="E27" s="19" t="s">
        <v>16</v>
      </c>
      <c r="F27" s="25" t="n">
        <v>105256.55</v>
      </c>
      <c r="G27" s="24" t="n">
        <f aca="false">+F27/$F$76</f>
        <v>0.00010524303203244</v>
      </c>
    </row>
    <row r="28" customFormat="false" ht="12.75" hidden="false" customHeight="false" outlineLevel="0" collapsed="false">
      <c r="A28" s="19" t="n">
        <v>1544</v>
      </c>
      <c r="B28" s="20" t="s">
        <v>22</v>
      </c>
      <c r="C28" s="21" t="n">
        <v>37021</v>
      </c>
      <c r="D28" s="22" t="n">
        <v>15007</v>
      </c>
      <c r="E28" s="19" t="s">
        <v>16</v>
      </c>
      <c r="F28" s="25" t="n">
        <v>207.76</v>
      </c>
      <c r="G28" s="24" t="n">
        <f aca="false">+F28/$F$76</f>
        <v>2.07733317642082E-007</v>
      </c>
    </row>
    <row r="29" customFormat="false" ht="12.75" hidden="false" customHeight="false" outlineLevel="0" collapsed="false">
      <c r="A29" s="19" t="n">
        <v>3103</v>
      </c>
      <c r="B29" s="20" t="s">
        <v>23</v>
      </c>
      <c r="C29" s="21" t="n">
        <v>37005</v>
      </c>
      <c r="D29" s="22" t="n">
        <v>14781</v>
      </c>
      <c r="E29" s="19" t="s">
        <v>16</v>
      </c>
      <c r="F29" s="25" t="n">
        <v>4291209.47</v>
      </c>
      <c r="G29" s="24" t="n">
        <f aca="false">+F29/$F$76</f>
        <v>0.00429065835531489</v>
      </c>
    </row>
    <row r="30" customFormat="false" ht="12.75" hidden="false" customHeight="false" outlineLevel="0" collapsed="false">
      <c r="A30" s="19" t="n">
        <v>1011</v>
      </c>
      <c r="B30" s="20" t="s">
        <v>23</v>
      </c>
      <c r="C30" s="21" t="n">
        <v>37005</v>
      </c>
      <c r="D30" s="22" t="n">
        <v>14829</v>
      </c>
      <c r="E30" s="19" t="s">
        <v>16</v>
      </c>
      <c r="F30" s="25" t="n">
        <v>639755.47</v>
      </c>
      <c r="G30" s="24" t="n">
        <f aca="false">+F30/$F$76</f>
        <v>0.000639673307002164</v>
      </c>
    </row>
    <row r="31" customFormat="false" ht="12.75" hidden="false" customHeight="false" outlineLevel="0" collapsed="false">
      <c r="A31" s="19" t="n">
        <v>2528</v>
      </c>
      <c r="B31" s="20" t="s">
        <v>24</v>
      </c>
      <c r="C31" s="21" t="n">
        <v>37005</v>
      </c>
      <c r="D31" s="22" t="n">
        <v>14795</v>
      </c>
      <c r="E31" s="19" t="s">
        <v>16</v>
      </c>
      <c r="F31" s="25" t="n">
        <v>157012.97</v>
      </c>
      <c r="G31" s="24" t="n">
        <f aca="false">+F31/$F$76</f>
        <v>0.000156992805019911</v>
      </c>
    </row>
    <row r="32" customFormat="false" ht="12.75" hidden="false" customHeight="false" outlineLevel="0" collapsed="false">
      <c r="A32" s="19" t="n">
        <v>1024</v>
      </c>
      <c r="B32" s="20" t="s">
        <v>25</v>
      </c>
      <c r="C32" s="21" t="n">
        <v>37005</v>
      </c>
      <c r="D32" s="22" t="n">
        <v>14821</v>
      </c>
      <c r="E32" s="19" t="s">
        <v>16</v>
      </c>
      <c r="F32" s="25" t="n">
        <v>2141.81</v>
      </c>
      <c r="G32" s="24" t="n">
        <f aca="false">+F32/$F$76</f>
        <v>2.14153493001053E-006</v>
      </c>
    </row>
    <row r="33" customFormat="false" ht="12.75" hidden="false" customHeight="false" outlineLevel="0" collapsed="false">
      <c r="A33" s="19" t="n">
        <v>1010</v>
      </c>
      <c r="B33" s="20" t="s">
        <v>26</v>
      </c>
      <c r="C33" s="21" t="n">
        <v>37005</v>
      </c>
      <c r="D33" s="22" t="n">
        <v>14830</v>
      </c>
      <c r="E33" s="19" t="s">
        <v>16</v>
      </c>
      <c r="F33" s="25" t="n">
        <v>5142134.4</v>
      </c>
      <c r="G33" s="24" t="n">
        <f aca="false">+F33/$F$76</f>
        <v>0.00514147400208643</v>
      </c>
    </row>
    <row r="34" customFormat="false" ht="12.75" hidden="false" customHeight="false" outlineLevel="0" collapsed="false">
      <c r="A34" s="19" t="n">
        <v>1924</v>
      </c>
      <c r="B34" s="20" t="s">
        <v>15</v>
      </c>
      <c r="C34" s="21" t="n">
        <v>37005</v>
      </c>
      <c r="D34" s="22" t="n">
        <v>14870</v>
      </c>
      <c r="E34" s="19" t="s">
        <v>27</v>
      </c>
      <c r="F34" s="25" t="n">
        <v>508508.33</v>
      </c>
      <c r="G34" s="24" t="n">
        <f aca="false">+F34/$F$76</f>
        <v>0.000508443022908812</v>
      </c>
    </row>
    <row r="35" customFormat="false" ht="12.75" hidden="false" customHeight="false" outlineLevel="0" collapsed="false">
      <c r="A35" s="19" t="n">
        <v>1924</v>
      </c>
      <c r="B35" s="20" t="s">
        <v>15</v>
      </c>
      <c r="C35" s="21" t="n">
        <v>37021</v>
      </c>
      <c r="D35" s="22" t="n">
        <v>15070</v>
      </c>
      <c r="E35" s="19" t="s">
        <v>27</v>
      </c>
      <c r="F35" s="25" t="n">
        <v>45068.84</v>
      </c>
      <c r="G35" s="24" t="n">
        <f aca="false">+F35/$F$76</f>
        <v>4.50630518650374E-005</v>
      </c>
    </row>
    <row r="36" customFormat="false" ht="12.75" hidden="false" customHeight="false" outlineLevel="0" collapsed="false">
      <c r="A36" s="19" t="n">
        <v>1007</v>
      </c>
      <c r="B36" s="20" t="s">
        <v>17</v>
      </c>
      <c r="C36" s="21" t="n">
        <v>37005</v>
      </c>
      <c r="D36" s="22" t="n">
        <v>14908</v>
      </c>
      <c r="E36" s="19" t="s">
        <v>27</v>
      </c>
      <c r="F36" s="25" t="n">
        <v>1024112.25</v>
      </c>
      <c r="G36" s="24" t="n">
        <f aca="false">+F36/$F$76</f>
        <v>0.00102398072453984</v>
      </c>
    </row>
    <row r="37" customFormat="false" ht="12.75" hidden="false" customHeight="false" outlineLevel="0" collapsed="false">
      <c r="A37" s="19" t="n">
        <v>2606</v>
      </c>
      <c r="B37" s="20" t="s">
        <v>18</v>
      </c>
      <c r="C37" s="21" t="n">
        <v>37005</v>
      </c>
      <c r="D37" s="22" t="n">
        <v>14857</v>
      </c>
      <c r="E37" s="19" t="s">
        <v>27</v>
      </c>
      <c r="F37" s="25" t="n">
        <v>6897234.62</v>
      </c>
      <c r="G37" s="24" t="n">
        <f aca="false">+F37/$F$76</f>
        <v>0.00689634881675215</v>
      </c>
    </row>
    <row r="38" customFormat="false" ht="12.75" hidden="false" customHeight="false" outlineLevel="0" collapsed="false">
      <c r="A38" s="19" t="n">
        <v>2606</v>
      </c>
      <c r="B38" s="20" t="s">
        <v>18</v>
      </c>
      <c r="C38" s="21" t="n">
        <v>37021</v>
      </c>
      <c r="D38" s="22" t="n">
        <v>15057</v>
      </c>
      <c r="E38" s="19" t="s">
        <v>27</v>
      </c>
      <c r="F38" s="25" t="n">
        <v>1350389.95</v>
      </c>
      <c r="G38" s="24" t="n">
        <f aca="false">+F38/$F$76</f>
        <v>0.00135021652110139</v>
      </c>
    </row>
    <row r="39" customFormat="false" ht="12.75" hidden="false" customHeight="false" outlineLevel="0" collapsed="false">
      <c r="A39" s="19" t="n">
        <v>1243</v>
      </c>
      <c r="B39" s="20" t="s">
        <v>19</v>
      </c>
      <c r="C39" s="21" t="n">
        <v>37005</v>
      </c>
      <c r="D39" s="22" t="n">
        <v>14884</v>
      </c>
      <c r="E39" s="19" t="s">
        <v>27</v>
      </c>
      <c r="F39" s="25" t="n">
        <v>9016270.52</v>
      </c>
      <c r="G39" s="24" t="n">
        <f aca="false">+F39/$F$76</f>
        <v>0.00901511257161196</v>
      </c>
    </row>
    <row r="40" customFormat="false" ht="12.75" hidden="false" customHeight="false" outlineLevel="0" collapsed="false">
      <c r="A40" s="19" t="n">
        <v>2769</v>
      </c>
      <c r="B40" s="20" t="s">
        <v>20</v>
      </c>
      <c r="C40" s="21" t="n">
        <v>37005</v>
      </c>
      <c r="D40" s="22" t="n">
        <v>14850</v>
      </c>
      <c r="E40" s="19" t="s">
        <v>27</v>
      </c>
      <c r="F40" s="25" t="n">
        <v>298219558.92</v>
      </c>
      <c r="G40" s="24" t="n">
        <f aca="false">+F40/$F$76</f>
        <v>0.298181258953648</v>
      </c>
    </row>
    <row r="41" customFormat="false" ht="12.75" hidden="false" customHeight="false" outlineLevel="0" collapsed="false">
      <c r="A41" s="19" t="n">
        <v>2769</v>
      </c>
      <c r="B41" s="20" t="s">
        <v>20</v>
      </c>
      <c r="C41" s="21" t="n">
        <v>37021</v>
      </c>
      <c r="D41" s="22" t="n">
        <v>15050</v>
      </c>
      <c r="E41" s="19" t="s">
        <v>27</v>
      </c>
      <c r="F41" s="25" t="n">
        <v>22318778.21</v>
      </c>
      <c r="G41" s="24" t="n">
        <f aca="false">+F41/$F$76</f>
        <v>0.0223159118371251</v>
      </c>
    </row>
    <row r="42" customFormat="false" ht="12.75" hidden="false" customHeight="false" outlineLevel="0" collapsed="false">
      <c r="A42" s="19" t="n">
        <v>1584</v>
      </c>
      <c r="B42" s="20" t="s">
        <v>28</v>
      </c>
      <c r="C42" s="21" t="n">
        <v>37005</v>
      </c>
      <c r="D42" s="22" t="n">
        <v>14876</v>
      </c>
      <c r="E42" s="19" t="s">
        <v>27</v>
      </c>
      <c r="F42" s="25" t="n">
        <v>291092.85</v>
      </c>
      <c r="G42" s="24" t="n">
        <f aca="false">+F42/$F$76</f>
        <v>0.000291055465307995</v>
      </c>
    </row>
    <row r="43" customFormat="false" ht="12.75" hidden="false" customHeight="false" outlineLevel="0" collapsed="false">
      <c r="A43" s="19" t="n">
        <v>1584</v>
      </c>
      <c r="B43" s="20" t="s">
        <v>28</v>
      </c>
      <c r="C43" s="21" t="n">
        <v>37021</v>
      </c>
      <c r="D43" s="22" t="n">
        <v>15076</v>
      </c>
      <c r="E43" s="19" t="s">
        <v>27</v>
      </c>
      <c r="F43" s="25" t="n">
        <v>127265.99</v>
      </c>
      <c r="G43" s="24" t="n">
        <f aca="false">+F43/$F$76</f>
        <v>0.000127249645387486</v>
      </c>
    </row>
    <row r="44" customFormat="false" ht="12.75" hidden="false" customHeight="false" outlineLevel="0" collapsed="false">
      <c r="A44" s="19" t="n">
        <v>1684</v>
      </c>
      <c r="B44" s="20" t="s">
        <v>29</v>
      </c>
      <c r="C44" s="21" t="n">
        <v>37005</v>
      </c>
      <c r="D44" s="22" t="n">
        <v>14873</v>
      </c>
      <c r="E44" s="19" t="s">
        <v>27</v>
      </c>
      <c r="F44" s="25" t="n">
        <v>74944.38</v>
      </c>
      <c r="G44" s="24" t="n">
        <f aca="false">+F44/$F$76</f>
        <v>7.49347549866621E-005</v>
      </c>
    </row>
    <row r="45" customFormat="false" ht="12.75" hidden="false" customHeight="false" outlineLevel="0" collapsed="false">
      <c r="A45" s="19" t="n">
        <v>1684</v>
      </c>
      <c r="B45" s="20" t="s">
        <v>29</v>
      </c>
      <c r="C45" s="21" t="n">
        <v>37021</v>
      </c>
      <c r="D45" s="22" t="n">
        <v>15073</v>
      </c>
      <c r="E45" s="19" t="s">
        <v>27</v>
      </c>
      <c r="F45" s="25" t="n">
        <v>38533.39</v>
      </c>
      <c r="G45" s="24" t="n">
        <f aca="false">+F45/$F$76</f>
        <v>3.85284412047373E-005</v>
      </c>
    </row>
    <row r="48" customFormat="false" ht="15.75" hidden="false" customHeight="false" outlineLevel="0" collapsed="false">
      <c r="A48" s="26"/>
      <c r="B48" s="4" t="str">
        <f aca="false">+B1</f>
        <v>Certification for Market Settlement June 19, 2001</v>
      </c>
      <c r="C48" s="27"/>
      <c r="D48" s="28"/>
      <c r="E48" s="26"/>
      <c r="F48" s="29"/>
      <c r="G48" s="30"/>
    </row>
    <row r="49" customFormat="false" ht="15.75" hidden="false" customHeight="false" outlineLevel="0" collapsed="false">
      <c r="A49" s="26"/>
      <c r="B49" s="4"/>
      <c r="C49" s="27"/>
      <c r="D49" s="28"/>
      <c r="E49" s="26"/>
      <c r="F49" s="29"/>
      <c r="G49" s="30"/>
    </row>
    <row r="50" customFormat="false" ht="15.75" hidden="false" customHeight="false" outlineLevel="0" collapsed="false">
      <c r="A50" s="26"/>
      <c r="B50" s="4" t="s">
        <v>1</v>
      </c>
      <c r="C50" s="27"/>
      <c r="D50" s="28"/>
      <c r="E50" s="26"/>
      <c r="F50" s="29"/>
      <c r="G50" s="30"/>
    </row>
    <row r="51" customFormat="false" ht="12.75" hidden="false" customHeight="false" outlineLevel="0" collapsed="false">
      <c r="A51" s="26"/>
      <c r="B51" s="31"/>
      <c r="C51" s="27"/>
      <c r="D51" s="28"/>
      <c r="E51" s="26"/>
      <c r="F51" s="29"/>
      <c r="G51" s="30"/>
    </row>
    <row r="52" customFormat="false" ht="12.75" hidden="false" customHeight="false" outlineLevel="0" collapsed="false">
      <c r="A52" s="26"/>
      <c r="B52" s="31"/>
      <c r="C52" s="27"/>
      <c r="D52" s="28"/>
      <c r="E52" s="26"/>
      <c r="F52" s="29"/>
      <c r="G52" s="30"/>
    </row>
    <row r="53" customFormat="false" ht="12.75" hidden="false" customHeight="false" outlineLevel="0" collapsed="false">
      <c r="A53" s="26"/>
      <c r="B53" s="31"/>
      <c r="C53" s="27"/>
      <c r="D53" s="28"/>
      <c r="E53" s="26"/>
      <c r="F53" s="29"/>
      <c r="G53" s="30"/>
    </row>
    <row r="54" customFormat="false" ht="16.5" hidden="false" customHeight="false" outlineLevel="0" collapsed="false">
      <c r="A54" s="4" t="s">
        <v>30</v>
      </c>
    </row>
    <row r="55" customFormat="false" ht="35.25" hidden="false" customHeight="false" outlineLevel="0" collapsed="false">
      <c r="A55" s="5" t="s">
        <v>3</v>
      </c>
      <c r="B55" s="5" t="s">
        <v>4</v>
      </c>
      <c r="C55" s="5" t="s">
        <v>10</v>
      </c>
      <c r="D55" s="5" t="s">
        <v>11</v>
      </c>
      <c r="E55" s="5" t="s">
        <v>12</v>
      </c>
      <c r="F55" s="9" t="s">
        <v>13</v>
      </c>
      <c r="G55" s="9" t="s">
        <v>14</v>
      </c>
    </row>
    <row r="56" customFormat="false" ht="13.5" hidden="false" customHeight="false" outlineLevel="0" collapsed="false">
      <c r="A56" s="19"/>
      <c r="B56" s="20"/>
      <c r="C56" s="32"/>
      <c r="D56" s="22"/>
      <c r="E56" s="19"/>
      <c r="F56" s="25"/>
      <c r="G56" s="24"/>
    </row>
    <row r="57" customFormat="false" ht="12.75" hidden="false" customHeight="false" outlineLevel="0" collapsed="false">
      <c r="A57" s="19" t="n">
        <v>1103</v>
      </c>
      <c r="B57" s="20" t="s">
        <v>21</v>
      </c>
      <c r="C57" s="21" t="n">
        <v>37021</v>
      </c>
      <c r="D57" s="22" t="n">
        <v>15093</v>
      </c>
      <c r="E57" s="19" t="s">
        <v>27</v>
      </c>
      <c r="F57" s="25" t="n">
        <v>201892.28</v>
      </c>
      <c r="G57" s="24" t="n">
        <f aca="false">+F57/$F$76</f>
        <v>0.00020186635122605</v>
      </c>
    </row>
    <row r="58" customFormat="false" ht="12.75" hidden="false" customHeight="false" outlineLevel="0" collapsed="false">
      <c r="A58" s="19" t="n">
        <v>1544</v>
      </c>
      <c r="B58" s="20" t="s">
        <v>22</v>
      </c>
      <c r="C58" s="21" t="n">
        <v>37005</v>
      </c>
      <c r="D58" s="22" t="n">
        <v>14875</v>
      </c>
      <c r="E58" s="19" t="s">
        <v>27</v>
      </c>
      <c r="F58" s="25" t="n">
        <v>1784223.49</v>
      </c>
      <c r="G58" s="24" t="n">
        <f aca="false">+F58/$F$76</f>
        <v>0.00178399434440044</v>
      </c>
    </row>
    <row r="59" customFormat="false" ht="12.75" hidden="false" customHeight="false" outlineLevel="0" collapsed="false">
      <c r="A59" s="19" t="n">
        <v>1544</v>
      </c>
      <c r="B59" s="20" t="s">
        <v>22</v>
      </c>
      <c r="C59" s="21" t="n">
        <v>37021</v>
      </c>
      <c r="D59" s="22" t="n">
        <v>15075</v>
      </c>
      <c r="E59" s="19" t="s">
        <v>27</v>
      </c>
      <c r="F59" s="25" t="n">
        <v>357475.41</v>
      </c>
      <c r="G59" s="24" t="n">
        <f aca="false">+F59/$F$76</f>
        <v>0.000357429499878531</v>
      </c>
    </row>
    <row r="60" customFormat="false" ht="12.75" hidden="false" customHeight="false" outlineLevel="0" collapsed="false">
      <c r="A60" s="19" t="n">
        <v>2531</v>
      </c>
      <c r="B60" s="20" t="s">
        <v>31</v>
      </c>
      <c r="C60" s="21" t="n">
        <v>37005</v>
      </c>
      <c r="D60" s="22" t="n">
        <v>14859</v>
      </c>
      <c r="E60" s="19" t="s">
        <v>27</v>
      </c>
      <c r="F60" s="25" t="n">
        <v>16.35</v>
      </c>
      <c r="G60" s="24" t="n">
        <f aca="false">+F60/$F$76</f>
        <v>1.63479001898731E-008</v>
      </c>
    </row>
    <row r="61" customFormat="false" ht="12.75" hidden="false" customHeight="false" outlineLevel="0" collapsed="false">
      <c r="A61" s="19" t="n">
        <v>1185</v>
      </c>
      <c r="B61" s="20" t="s">
        <v>32</v>
      </c>
      <c r="C61" s="21" t="n">
        <v>37005</v>
      </c>
      <c r="D61" s="22" t="n">
        <v>14887</v>
      </c>
      <c r="E61" s="19" t="s">
        <v>27</v>
      </c>
      <c r="F61" s="25" t="n">
        <v>423720.01</v>
      </c>
      <c r="G61" s="24" t="n">
        <f aca="false">+F61/$F$76</f>
        <v>0.000423665592167098</v>
      </c>
    </row>
    <row r="62" customFormat="false" ht="12.75" hidden="false" customHeight="false" outlineLevel="0" collapsed="false">
      <c r="A62" s="19" t="n">
        <v>1185</v>
      </c>
      <c r="B62" s="20" t="s">
        <v>32</v>
      </c>
      <c r="C62" s="21" t="n">
        <v>37021</v>
      </c>
      <c r="D62" s="22" t="n">
        <v>15087</v>
      </c>
      <c r="E62" s="19" t="s">
        <v>27</v>
      </c>
      <c r="F62" s="25" t="n">
        <v>45082.91</v>
      </c>
      <c r="G62" s="24" t="n">
        <f aca="false">+F62/$F$76</f>
        <v>4.50771200580449E-005</v>
      </c>
    </row>
    <row r="63" customFormat="false" ht="12.75" hidden="false" customHeight="false" outlineLevel="0" collapsed="false">
      <c r="A63" s="19" t="n">
        <v>3103</v>
      </c>
      <c r="B63" s="20" t="s">
        <v>23</v>
      </c>
      <c r="C63" s="21" t="n">
        <v>37005</v>
      </c>
      <c r="D63" s="22" t="n">
        <v>14839</v>
      </c>
      <c r="E63" s="19" t="s">
        <v>27</v>
      </c>
      <c r="F63" s="25" t="n">
        <v>156420353.66</v>
      </c>
      <c r="G63" s="24" t="n">
        <f aca="false">+F63/$F$76</f>
        <v>0.156400264788889</v>
      </c>
    </row>
    <row r="64" customFormat="false" ht="12.75" hidden="false" customHeight="false" outlineLevel="0" collapsed="false">
      <c r="A64" s="19" t="n">
        <v>3103</v>
      </c>
      <c r="B64" s="20" t="s">
        <v>23</v>
      </c>
      <c r="C64" s="21" t="n">
        <v>37021</v>
      </c>
      <c r="D64" s="22" t="n">
        <v>15039</v>
      </c>
      <c r="E64" s="19" t="s">
        <v>27</v>
      </c>
      <c r="F64" s="25" t="n">
        <v>10964758.17</v>
      </c>
      <c r="G64" s="24" t="n">
        <f aca="false">+F64/$F$76</f>
        <v>0.010963349979771</v>
      </c>
    </row>
    <row r="65" customFormat="false" ht="12.75" hidden="false" customHeight="false" outlineLevel="0" collapsed="false">
      <c r="A65" s="19" t="n">
        <v>1011</v>
      </c>
      <c r="B65" s="20" t="s">
        <v>23</v>
      </c>
      <c r="C65" s="21" t="n">
        <v>37005</v>
      </c>
      <c r="D65" s="22" t="n">
        <v>14905</v>
      </c>
      <c r="E65" s="19" t="s">
        <v>27</v>
      </c>
      <c r="F65" s="25" t="n">
        <v>16247132.24</v>
      </c>
      <c r="G65" s="24" t="n">
        <f aca="false">+F65/$F$76</f>
        <v>0.0162450456410514</v>
      </c>
    </row>
    <row r="66" customFormat="false" ht="12.75" hidden="false" customHeight="false" outlineLevel="0" collapsed="false">
      <c r="A66" s="19" t="n">
        <v>1011</v>
      </c>
      <c r="B66" s="20" t="s">
        <v>23</v>
      </c>
      <c r="C66" s="21" t="n">
        <v>37021</v>
      </c>
      <c r="D66" s="22" t="n">
        <v>15105</v>
      </c>
      <c r="E66" s="19" t="s">
        <v>27</v>
      </c>
      <c r="F66" s="25" t="n">
        <v>2153805.64</v>
      </c>
      <c r="G66" s="24" t="n">
        <f aca="false">+F66/$F$76</f>
        <v>0.00215352902942543</v>
      </c>
    </row>
    <row r="67" customFormat="false" ht="12.75" hidden="false" customHeight="false" outlineLevel="0" collapsed="false">
      <c r="A67" s="19" t="n">
        <v>2626</v>
      </c>
      <c r="B67" s="20" t="s">
        <v>33</v>
      </c>
      <c r="C67" s="21" t="n">
        <v>37005</v>
      </c>
      <c r="D67" s="22" t="n">
        <v>14856</v>
      </c>
      <c r="E67" s="19" t="s">
        <v>27</v>
      </c>
      <c r="F67" s="25" t="n">
        <v>26050.3</v>
      </c>
      <c r="G67" s="24" t="n">
        <f aca="false">+F67/$F$76</f>
        <v>2.60469543924313E-005</v>
      </c>
    </row>
    <row r="68" customFormat="false" ht="12.75" hidden="false" customHeight="false" outlineLevel="0" collapsed="false">
      <c r="A68" s="19" t="n">
        <v>2528</v>
      </c>
      <c r="B68" s="20" t="s">
        <v>24</v>
      </c>
      <c r="C68" s="21" t="n">
        <v>37005</v>
      </c>
      <c r="D68" s="22" t="n">
        <v>14861</v>
      </c>
      <c r="E68" s="19" t="s">
        <v>27</v>
      </c>
      <c r="F68" s="25" t="n">
        <v>1223.99</v>
      </c>
      <c r="G68" s="24" t="n">
        <f aca="false">+F68/$F$76</f>
        <v>1.22383280448947E-006</v>
      </c>
    </row>
    <row r="69" customFormat="false" ht="12.75" hidden="false" customHeight="false" outlineLevel="0" collapsed="false">
      <c r="A69" s="19" t="n">
        <v>1008</v>
      </c>
      <c r="B69" s="20" t="s">
        <v>34</v>
      </c>
      <c r="C69" s="21" t="n">
        <v>37005</v>
      </c>
      <c r="D69" s="22" t="n">
        <v>14907</v>
      </c>
      <c r="E69" s="19" t="s">
        <v>27</v>
      </c>
      <c r="F69" s="25" t="n">
        <v>38142.15</v>
      </c>
      <c r="G69" s="24" t="n">
        <f aca="false">+F69/$F$76</f>
        <v>3.8137251451203E-005</v>
      </c>
    </row>
    <row r="70" customFormat="false" ht="12.75" hidden="false" customHeight="false" outlineLevel="0" collapsed="false">
      <c r="A70" s="19" t="n">
        <v>1008</v>
      </c>
      <c r="B70" s="20" t="s">
        <v>34</v>
      </c>
      <c r="C70" s="21" t="n">
        <v>37021</v>
      </c>
      <c r="D70" s="22" t="n">
        <v>15107</v>
      </c>
      <c r="E70" s="19" t="s">
        <v>27</v>
      </c>
      <c r="F70" s="25" t="n">
        <v>8419.49</v>
      </c>
      <c r="G70" s="24" t="n">
        <f aca="false">+F70/$F$76</f>
        <v>8.41840869539052E-006</v>
      </c>
    </row>
    <row r="71" customFormat="false" ht="12.75" hidden="false" customHeight="false" outlineLevel="0" collapsed="false">
      <c r="A71" s="19" t="n">
        <v>1024</v>
      </c>
      <c r="B71" s="20" t="s">
        <v>25</v>
      </c>
      <c r="C71" s="21" t="n">
        <v>37005</v>
      </c>
      <c r="D71" s="22" t="n">
        <v>14896</v>
      </c>
      <c r="E71" s="19" t="s">
        <v>27</v>
      </c>
      <c r="F71" s="25" t="n">
        <v>203919.45</v>
      </c>
      <c r="G71" s="24" t="n">
        <f aca="false">+F71/$F$76</f>
        <v>0.000203893260879133</v>
      </c>
    </row>
    <row r="72" customFormat="false" ht="12.75" hidden="false" customHeight="false" outlineLevel="0" collapsed="false">
      <c r="A72" s="19" t="n">
        <v>1024</v>
      </c>
      <c r="B72" s="20" t="s">
        <v>25</v>
      </c>
      <c r="C72" s="21" t="n">
        <v>37021</v>
      </c>
      <c r="D72" s="22" t="n">
        <v>15096</v>
      </c>
      <c r="E72" s="19" t="s">
        <v>27</v>
      </c>
      <c r="F72" s="25" t="n">
        <v>18881.31</v>
      </c>
      <c r="G72" s="24" t="n">
        <f aca="false">+F72/$F$76</f>
        <v>1.8878885096884E-005</v>
      </c>
    </row>
    <row r="73" customFormat="false" ht="12.75" hidden="false" customHeight="false" outlineLevel="0" collapsed="false">
      <c r="A73" s="19" t="n">
        <v>1010</v>
      </c>
      <c r="B73" s="20" t="s">
        <v>26</v>
      </c>
      <c r="C73" s="21" t="n">
        <v>37005</v>
      </c>
      <c r="D73" s="22" t="n">
        <v>14906</v>
      </c>
      <c r="E73" s="19" t="s">
        <v>27</v>
      </c>
      <c r="F73" s="25" t="n">
        <v>420279224.4</v>
      </c>
      <c r="G73" s="24" t="n">
        <f aca="false">+F73/$F$76</f>
        <v>0.420225248462905</v>
      </c>
    </row>
    <row r="74" customFormat="false" ht="12.75" hidden="false" customHeight="false" outlineLevel="0" collapsed="false">
      <c r="A74" s="19" t="n">
        <v>1010</v>
      </c>
      <c r="B74" s="20" t="s">
        <v>26</v>
      </c>
      <c r="C74" s="21" t="n">
        <v>37021</v>
      </c>
      <c r="D74" s="22" t="n">
        <v>15106</v>
      </c>
      <c r="E74" s="19" t="s">
        <v>27</v>
      </c>
      <c r="F74" s="33" t="n">
        <v>36735052.77</v>
      </c>
      <c r="G74" s="34" t="n">
        <f aca="false">+F74/$F$76</f>
        <v>0.036730334932947</v>
      </c>
    </row>
    <row r="75" customFormat="false" ht="12.75" hidden="false" customHeight="false" outlineLevel="0" collapsed="false">
      <c r="A75" s="35"/>
      <c r="B75" s="36"/>
      <c r="C75" s="37"/>
      <c r="D75" s="35"/>
      <c r="E75" s="38"/>
      <c r="F75" s="29"/>
      <c r="G75" s="39"/>
    </row>
    <row r="76" customFormat="false" ht="13.5" hidden="false" customHeight="false" outlineLevel="0" collapsed="false">
      <c r="B76" s="13" t="s">
        <v>35</v>
      </c>
      <c r="F76" s="15" t="n">
        <f aca="false">SUM(F19:F75)</f>
        <v>1000128445.25</v>
      </c>
      <c r="G76" s="16" t="n">
        <f aca="false">+F76/F76</f>
        <v>1</v>
      </c>
    </row>
    <row r="77" customFormat="false" ht="13.5" hidden="false" customHeight="false" outlineLevel="0" collapsed="false"/>
    <row r="78" customFormat="false" ht="15.75" hidden="false" customHeight="false" outlineLevel="0" collapsed="false">
      <c r="B78" s="4" t="str">
        <f aca="false">+B1</f>
        <v>Certification for Market Settlement June 19, 2001</v>
      </c>
    </row>
    <row r="79" customFormat="false" ht="15.75" hidden="false" customHeight="false" outlineLevel="0" collapsed="false">
      <c r="B79" s="4"/>
    </row>
    <row r="80" customFormat="false" ht="15.75" hidden="false" customHeight="false" outlineLevel="0" collapsed="false">
      <c r="B80" s="4" t="str">
        <f aca="false">+B50</f>
        <v>For the Trade Month of February 2001</v>
      </c>
    </row>
    <row r="81" customFormat="false" ht="15.75" hidden="false" customHeight="false" outlineLevel="0" collapsed="false">
      <c r="B81" s="4"/>
    </row>
    <row r="82" customFormat="false" ht="15.75" hidden="false" customHeight="false" outlineLevel="0" collapsed="false">
      <c r="B82" s="4" t="s">
        <v>36</v>
      </c>
    </row>
    <row r="83" customFormat="false" ht="15.75" hidden="false" customHeight="false" outlineLevel="0" collapsed="false">
      <c r="B83" s="4"/>
    </row>
    <row r="84" customFormat="false" ht="12.75" hidden="false" customHeight="false" outlineLevel="0" collapsed="false">
      <c r="B84" s="39" t="s">
        <v>37</v>
      </c>
      <c r="C84" s="28"/>
      <c r="D84" s="40"/>
      <c r="E84" s="40"/>
      <c r="F84" s="41" t="n">
        <v>972588030.84</v>
      </c>
      <c r="G84" s="42" t="n">
        <f aca="false">+F84/F86</f>
        <v>0.922275987237755</v>
      </c>
    </row>
    <row r="85" customFormat="false" ht="12.75" hidden="false" customHeight="false" outlineLevel="0" collapsed="false">
      <c r="B85" s="39" t="s">
        <v>38</v>
      </c>
      <c r="C85" s="28"/>
      <c r="D85" s="40"/>
      <c r="E85" s="40"/>
      <c r="F85" s="43" t="n">
        <v>81964016.81</v>
      </c>
      <c r="G85" s="42" t="n">
        <f aca="false">+F85/F86</f>
        <v>0.0777240127622448</v>
      </c>
    </row>
    <row r="86" customFormat="false" ht="12.75" hidden="false" customHeight="false" outlineLevel="0" collapsed="false">
      <c r="B86" s="44" t="s">
        <v>39</v>
      </c>
      <c r="C86" s="28"/>
      <c r="D86" s="40"/>
      <c r="E86" s="40"/>
      <c r="F86" s="43" t="n">
        <f aca="false">SUM(F84:F85)</f>
        <v>1054552047.65</v>
      </c>
      <c r="G86" s="45" t="n">
        <f aca="false">+F86/F86</f>
        <v>1</v>
      </c>
    </row>
    <row r="87" customFormat="false" ht="15.75" hidden="false" customHeight="false" outlineLevel="0" collapsed="false">
      <c r="B87" s="4"/>
    </row>
    <row r="88" customFormat="false" ht="12.75" hidden="false" customHeight="false" outlineLevel="0" collapsed="false">
      <c r="B88" s="39" t="s">
        <v>40</v>
      </c>
      <c r="C88" s="28"/>
      <c r="D88" s="40"/>
      <c r="E88" s="40"/>
      <c r="F88" s="29" t="n">
        <v>59861543.33</v>
      </c>
    </row>
    <row r="89" customFormat="false" ht="12.75" hidden="false" customHeight="false" outlineLevel="0" collapsed="false">
      <c r="B89" s="39" t="s">
        <v>41</v>
      </c>
      <c r="C89" s="28"/>
      <c r="D89" s="40"/>
      <c r="E89" s="40"/>
      <c r="F89" s="29" t="n">
        <v>1703105.49</v>
      </c>
    </row>
    <row r="90" customFormat="false" ht="12.75" hidden="false" customHeight="false" outlineLevel="0" collapsed="false">
      <c r="B90" s="39" t="s">
        <v>42</v>
      </c>
      <c r="C90" s="28"/>
      <c r="D90" s="40"/>
      <c r="E90" s="40"/>
      <c r="F90" s="29" t="n">
        <v>171667.35</v>
      </c>
    </row>
    <row r="91" customFormat="false" ht="12.75" hidden="false" customHeight="false" outlineLevel="0" collapsed="false">
      <c r="B91" s="39" t="s">
        <v>43</v>
      </c>
      <c r="C91" s="28"/>
      <c r="D91" s="40"/>
      <c r="E91" s="40"/>
      <c r="F91" s="43" t="n">
        <v>2754904.04</v>
      </c>
    </row>
    <row r="92" customFormat="false" ht="12.75" hidden="false" customHeight="false" outlineLevel="0" collapsed="false">
      <c r="B92" s="44" t="s">
        <v>44</v>
      </c>
      <c r="C92" s="28"/>
      <c r="D92" s="40"/>
      <c r="E92" s="40"/>
      <c r="F92" s="43" t="n">
        <f aca="false">SUM(F88:F91)</f>
        <v>64491220.21</v>
      </c>
      <c r="G92" s="45" t="n">
        <f aca="false">+F92/F86</f>
        <v>0.0611550850939168</v>
      </c>
    </row>
    <row r="93" customFormat="false" ht="15.75" hidden="false" customHeight="false" outlineLevel="0" collapsed="false">
      <c r="B93" s="4"/>
    </row>
    <row r="94" customFormat="false" ht="12.75" hidden="false" customHeight="false" outlineLevel="0" collapsed="false">
      <c r="A94" s="28"/>
      <c r="B94" s="39" t="s">
        <v>45</v>
      </c>
      <c r="C94" s="28"/>
      <c r="D94" s="40"/>
      <c r="E94" s="40"/>
      <c r="F94" s="29" t="n">
        <v>12423.05</v>
      </c>
      <c r="G94" s="39"/>
    </row>
    <row r="95" customFormat="false" ht="12.75" hidden="false" customHeight="false" outlineLevel="0" collapsed="false">
      <c r="A95" s="28"/>
      <c r="B95" s="39" t="s">
        <v>46</v>
      </c>
      <c r="C95" s="28"/>
      <c r="D95" s="40"/>
      <c r="E95" s="40"/>
      <c r="F95" s="29" t="n">
        <f aca="false">22.1-9.19</f>
        <v>12.91</v>
      </c>
      <c r="G95" s="39"/>
    </row>
    <row r="96" customFormat="false" ht="12.75" hidden="false" customHeight="false" outlineLevel="0" collapsed="false">
      <c r="A96" s="28"/>
      <c r="B96" s="39" t="s">
        <v>47</v>
      </c>
      <c r="C96" s="28"/>
      <c r="D96" s="40"/>
      <c r="E96" s="40"/>
      <c r="F96" s="29" t="n">
        <v>4221121.69</v>
      </c>
      <c r="G96" s="39"/>
    </row>
    <row r="97" customFormat="false" ht="12.75" hidden="false" customHeight="false" outlineLevel="0" collapsed="false">
      <c r="A97" s="28"/>
      <c r="B97" s="39" t="s">
        <v>48</v>
      </c>
      <c r="C97" s="28"/>
      <c r="D97" s="40"/>
      <c r="E97" s="40"/>
      <c r="F97" s="29" t="n">
        <v>5615.29</v>
      </c>
      <c r="G97" s="39"/>
    </row>
    <row r="98" customFormat="false" ht="12.75" hidden="false" customHeight="false" outlineLevel="0" collapsed="false">
      <c r="A98" s="28"/>
      <c r="B98" s="39" t="s">
        <v>49</v>
      </c>
      <c r="C98" s="28"/>
      <c r="D98" s="40"/>
      <c r="E98" s="40"/>
      <c r="F98" s="43" t="n">
        <f aca="false">522.23</f>
        <v>522.23</v>
      </c>
      <c r="G98" s="39"/>
    </row>
    <row r="99" customFormat="false" ht="12.75" hidden="false" customHeight="false" outlineLevel="0" collapsed="false">
      <c r="B99" s="13" t="s">
        <v>50</v>
      </c>
      <c r="F99" s="46" t="n">
        <f aca="false">SUM(F94:F98)</f>
        <v>4239695.17</v>
      </c>
      <c r="G99" s="45" t="n">
        <f aca="false">+F99/F86</f>
        <v>0.00402037545652477</v>
      </c>
    </row>
    <row r="100" customFormat="false" ht="12.75" hidden="false" customHeight="false" outlineLevel="0" collapsed="false">
      <c r="B100" s="13"/>
      <c r="F100" s="47"/>
      <c r="G100" s="45"/>
    </row>
    <row r="101" customFormat="false" ht="12.75" hidden="false" customHeight="false" outlineLevel="0" collapsed="false">
      <c r="A101" s="28"/>
      <c r="B101" s="39" t="s">
        <v>51</v>
      </c>
      <c r="C101" s="28"/>
      <c r="D101" s="40"/>
      <c r="E101" s="40"/>
      <c r="F101" s="43" t="n">
        <v>14307312.98</v>
      </c>
      <c r="G101" s="45" t="n">
        <f aca="false">+F101/F86</f>
        <v>0.0135671947267875</v>
      </c>
    </row>
    <row r="102" customFormat="false" ht="15.75" hidden="false" customHeight="false" outlineLevel="0" collapsed="false">
      <c r="B102" s="4"/>
    </row>
    <row r="103" customFormat="false" ht="16.5" hidden="false" customHeight="false" outlineLevel="0" collapsed="false">
      <c r="B103" s="48" t="s">
        <v>52</v>
      </c>
      <c r="C103" s="49"/>
      <c r="D103" s="50"/>
      <c r="E103" s="50"/>
      <c r="F103" s="51" t="n">
        <f aca="false">+F86-F92-F99+F101</f>
        <v>1000128445.25</v>
      </c>
      <c r="G103" s="52" t="n">
        <f aca="false">+F103/F86</f>
        <v>0.948391734176346</v>
      </c>
    </row>
    <row r="104" customFormat="false" ht="15.75" hidden="false" customHeight="false" outlineLevel="0" collapsed="false">
      <c r="B104" s="53"/>
      <c r="C104" s="28"/>
      <c r="D104" s="40"/>
      <c r="E104" s="40"/>
      <c r="F104" s="54"/>
    </row>
    <row r="105" customFormat="false" ht="15.75" hidden="false" customHeight="false" outlineLevel="0" collapsed="false">
      <c r="B105" s="4"/>
    </row>
    <row r="106" customFormat="false" ht="15.75" hidden="false" customHeight="false" outlineLevel="0" collapsed="false">
      <c r="B106" s="53" t="s">
        <v>53</v>
      </c>
      <c r="C106" s="28"/>
      <c r="D106" s="40"/>
      <c r="E106" s="40"/>
      <c r="F106" s="39"/>
    </row>
    <row r="107" customFormat="false" ht="15.75" hidden="false" customHeight="false" outlineLevel="0" collapsed="false">
      <c r="B107" s="53"/>
      <c r="C107" s="28"/>
      <c r="D107" s="40"/>
      <c r="E107" s="40"/>
      <c r="F107" s="39"/>
    </row>
    <row r="108" customFormat="false" ht="12.75" hidden="false" customHeight="false" outlineLevel="0" collapsed="false">
      <c r="A108" s="28"/>
      <c r="B108" s="39" t="s">
        <v>37</v>
      </c>
      <c r="C108" s="28"/>
      <c r="D108" s="40"/>
      <c r="E108" s="40"/>
      <c r="F108" s="41" t="n">
        <v>952742085.5</v>
      </c>
      <c r="G108" s="55" t="n">
        <f aca="false">+F108/F110</f>
        <v>0.920783716757814</v>
      </c>
    </row>
    <row r="109" customFormat="false" ht="12.75" hidden="false" customHeight="false" outlineLevel="0" collapsed="false">
      <c r="B109" s="39" t="s">
        <v>38</v>
      </c>
      <c r="C109" s="28"/>
      <c r="D109" s="40"/>
      <c r="E109" s="40"/>
      <c r="F109" s="43" t="n">
        <v>81965705.44</v>
      </c>
      <c r="G109" s="55" t="n">
        <f aca="false">+F109/F110</f>
        <v>0.0792162832421864</v>
      </c>
    </row>
    <row r="110" customFormat="false" ht="12.75" hidden="false" customHeight="false" outlineLevel="0" collapsed="false">
      <c r="B110" s="44" t="s">
        <v>39</v>
      </c>
      <c r="C110" s="28"/>
      <c r="D110" s="40"/>
      <c r="E110" s="40"/>
      <c r="F110" s="43" t="n">
        <f aca="false">SUM(F108:F109)</f>
        <v>1034707790.94</v>
      </c>
      <c r="G110" s="45" t="n">
        <f aca="false">+F110/F110</f>
        <v>1</v>
      </c>
    </row>
    <row r="111" customFormat="false" ht="15.75" hidden="false" customHeight="false" outlineLevel="0" collapsed="false">
      <c r="B111" s="4"/>
    </row>
    <row r="112" customFormat="false" ht="12.75" hidden="false" customHeight="false" outlineLevel="0" collapsed="false">
      <c r="B112" s="39" t="s">
        <v>54</v>
      </c>
      <c r="C112" s="28"/>
      <c r="D112" s="40"/>
      <c r="E112" s="40"/>
      <c r="F112" s="29" t="n">
        <v>42468820.18</v>
      </c>
    </row>
    <row r="113" customFormat="false" ht="12.75" hidden="false" customHeight="false" outlineLevel="0" collapsed="false">
      <c r="B113" s="39" t="s">
        <v>55</v>
      </c>
      <c r="C113" s="28"/>
      <c r="D113" s="40"/>
      <c r="E113" s="40"/>
      <c r="F113" s="29" t="n">
        <v>3857696.65</v>
      </c>
    </row>
    <row r="114" customFormat="false" ht="12.75" hidden="false" customHeight="false" outlineLevel="0" collapsed="false">
      <c r="B114" s="39" t="s">
        <v>56</v>
      </c>
      <c r="C114" s="28"/>
      <c r="D114" s="40"/>
      <c r="E114" s="40"/>
      <c r="F114" s="43" t="n">
        <v>2755696.19</v>
      </c>
    </row>
    <row r="115" customFormat="false" ht="12.75" hidden="false" customHeight="false" outlineLevel="0" collapsed="false">
      <c r="B115" s="44" t="s">
        <v>57</v>
      </c>
      <c r="C115" s="28"/>
      <c r="D115" s="40"/>
      <c r="E115" s="40"/>
      <c r="F115" s="43" t="n">
        <f aca="false">SUM(F112:F114)</f>
        <v>49082213.02</v>
      </c>
      <c r="G115" s="45" t="n">
        <f aca="false">+F115/F110</f>
        <v>0.0474358204797224</v>
      </c>
    </row>
    <row r="116" customFormat="false" ht="15.75" hidden="false" customHeight="false" outlineLevel="0" collapsed="false">
      <c r="B116" s="4"/>
    </row>
    <row r="117" customFormat="false" ht="12.75" hidden="false" customHeight="false" outlineLevel="0" collapsed="false">
      <c r="B117" s="39" t="s">
        <v>58</v>
      </c>
      <c r="C117" s="28"/>
      <c r="D117" s="40"/>
      <c r="E117" s="40"/>
      <c r="F117" s="47" t="n">
        <f aca="false">945185.16-85589.52</f>
        <v>859595.64</v>
      </c>
    </row>
    <row r="118" customFormat="false" ht="12.75" hidden="false" customHeight="false" outlineLevel="0" collapsed="false">
      <c r="B118" s="39" t="s">
        <v>59</v>
      </c>
      <c r="C118" s="28"/>
      <c r="D118" s="40"/>
      <c r="E118" s="40"/>
      <c r="F118" s="47" t="n">
        <v>1476860.84</v>
      </c>
    </row>
    <row r="119" customFormat="false" ht="12.75" hidden="false" customHeight="false" outlineLevel="0" collapsed="false">
      <c r="B119" s="39" t="s">
        <v>60</v>
      </c>
      <c r="C119" s="28"/>
      <c r="D119" s="40"/>
      <c r="E119" s="40"/>
      <c r="F119" s="47" t="n">
        <v>17369.41</v>
      </c>
    </row>
    <row r="120" customFormat="false" ht="12.75" hidden="false" customHeight="false" outlineLevel="0" collapsed="false">
      <c r="B120" s="39" t="s">
        <v>61</v>
      </c>
      <c r="C120" s="28"/>
      <c r="D120" s="40"/>
      <c r="E120" s="40"/>
      <c r="F120" s="47" t="n">
        <v>12423.05</v>
      </c>
    </row>
    <row r="121" customFormat="false" ht="12.75" hidden="false" customHeight="false" outlineLevel="0" collapsed="false">
      <c r="B121" s="39" t="s">
        <v>62</v>
      </c>
      <c r="C121" s="28"/>
      <c r="D121" s="40"/>
      <c r="E121" s="40"/>
      <c r="F121" s="47" t="n">
        <v>1284.97</v>
      </c>
    </row>
    <row r="122" customFormat="false" ht="12.75" hidden="false" customHeight="false" outlineLevel="0" collapsed="false">
      <c r="B122" s="39" t="s">
        <v>63</v>
      </c>
      <c r="C122" s="28"/>
      <c r="D122" s="40"/>
      <c r="E122" s="40"/>
      <c r="F122" s="47" t="n">
        <v>1655.43</v>
      </c>
    </row>
    <row r="123" customFormat="false" ht="12.75" hidden="false" customHeight="false" outlineLevel="0" collapsed="false">
      <c r="B123" s="39" t="s">
        <v>64</v>
      </c>
      <c r="C123" s="28"/>
      <c r="D123" s="40"/>
      <c r="E123" s="40"/>
      <c r="F123" s="47" t="n">
        <v>4188.11</v>
      </c>
    </row>
    <row r="124" customFormat="false" ht="12.75" hidden="false" customHeight="false" outlineLevel="0" collapsed="false">
      <c r="B124" s="39" t="s">
        <v>65</v>
      </c>
      <c r="C124" s="28"/>
      <c r="D124" s="40"/>
      <c r="E124" s="40"/>
      <c r="F124" s="47" t="n">
        <v>4221121.69</v>
      </c>
    </row>
    <row r="125" customFormat="false" ht="12.75" hidden="false" customHeight="false" outlineLevel="0" collapsed="false">
      <c r="B125" s="39" t="s">
        <v>66</v>
      </c>
      <c r="C125" s="28"/>
      <c r="D125" s="40"/>
      <c r="E125" s="40"/>
      <c r="F125" s="47" t="n">
        <v>1433.91</v>
      </c>
    </row>
    <row r="126" customFormat="false" ht="12.75" hidden="false" customHeight="false" outlineLevel="0" collapsed="false">
      <c r="B126" s="39" t="s">
        <v>67</v>
      </c>
      <c r="C126" s="28"/>
      <c r="D126" s="40"/>
      <c r="E126" s="40"/>
      <c r="F126" s="47" t="n">
        <v>1737.61</v>
      </c>
    </row>
    <row r="127" customFormat="false" ht="12.75" hidden="false" customHeight="false" outlineLevel="0" collapsed="false">
      <c r="B127" s="39" t="s">
        <v>68</v>
      </c>
      <c r="C127" s="28"/>
      <c r="D127" s="40"/>
      <c r="E127" s="40"/>
      <c r="F127" s="46" t="n">
        <v>19892.77</v>
      </c>
    </row>
    <row r="128" customFormat="false" ht="12.75" hidden="false" customHeight="false" outlineLevel="0" collapsed="false">
      <c r="B128" s="13" t="s">
        <v>50</v>
      </c>
      <c r="C128" s="28"/>
      <c r="D128" s="40"/>
      <c r="E128" s="40"/>
      <c r="F128" s="46" t="n">
        <f aca="false">SUM(F117:F127)</f>
        <v>6617563.43</v>
      </c>
      <c r="G128" s="45" t="n">
        <f aca="false">+F128/F110</f>
        <v>0.00639558674240594</v>
      </c>
    </row>
    <row r="129" customFormat="false" ht="15.75" hidden="false" customHeight="false" outlineLevel="0" collapsed="false">
      <c r="B129" s="4"/>
    </row>
    <row r="130" customFormat="false" ht="16.5" hidden="false" customHeight="false" outlineLevel="0" collapsed="false">
      <c r="B130" s="48" t="s">
        <v>69</v>
      </c>
      <c r="C130" s="49"/>
      <c r="D130" s="50"/>
      <c r="E130" s="50"/>
      <c r="F130" s="51" t="n">
        <f aca="false">+F110-F115-F128</f>
        <v>979008014.49</v>
      </c>
      <c r="G130" s="52" t="n">
        <f aca="false">+F130/F110</f>
        <v>0.946168592777872</v>
      </c>
    </row>
    <row r="131" customFormat="false" ht="15.75" hidden="false" customHeight="false" outlineLevel="0" collapsed="false">
      <c r="B131" s="53"/>
      <c r="C131" s="28"/>
      <c r="D131" s="40"/>
      <c r="E131" s="40"/>
      <c r="F131" s="54"/>
      <c r="G131" s="56"/>
    </row>
  </sheetData>
  <printOptions headings="false" gridLines="false" gridLinesSet="true" horizontalCentered="false" verticalCentered="false"/>
  <pageMargins left="0.5" right="0.25" top="0.5" bottom="0.5" header="0.511811023622047" footer="0.5"/>
  <pageSetup paperSize="1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&amp;LCertification June 19, 2001&amp;CPage &amp;P of &amp;N&amp;RTrade Month February 2001</oddFooter>
  </headerFooter>
  <rowBreaks count="2" manualBreakCount="2">
    <brk id="47" man="true" max="16383" min="0"/>
    <brk id="7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IBM</cp:lastModifiedBy>
  <cp:lastPrinted>2001-07-09T19:46:14Z</cp:lastPrinted>
  <dcterms:modified xsi:type="dcterms:W3CDTF">2001-07-09T20:03:38Z</dcterms:modified>
  <cp:revision>0</cp:revision>
  <dc:subject/>
  <dc:title/>
</cp:coreProperties>
</file>