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Debtor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'Dec Debtor'!$A$1:$G$87</definedName>
    <definedName function="false" hidden="false" name="database_dec" vbProcedure="false">#REF!</definedName>
    <definedName function="false" hidden="false" name="database_feb01" vbProcedure="false">'[2]list Feb-01'!$A$4:$G$30</definedName>
    <definedName function="false" hidden="false" name="database_jan01" vbProcedure="false">#REF!</definedName>
    <definedName function="false" hidden="false" name="database_nov" vbProcedure="false">#REF!</definedName>
    <definedName function="false" hidden="false" name="_MARKET_AP" vbProcedure="false">[1]Summary!$F$8</definedName>
    <definedName function="false" hidden="false" name="_MARKET_SHORTFALL" vbProcedure="false">[1]Summary!$F$12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<sst xmlns="http://schemas.openxmlformats.org/spreadsheetml/2006/main" count="79" uniqueCount="63">
  <si>
    <t xml:space="preserve">Certification for Market Settlement June 19, 2001</t>
  </si>
  <si>
    <t xml:space="preserve">For the Trade Month of December 2000</t>
  </si>
  <si>
    <t xml:space="preserve">ISO Creditors to whom amounts are Owed:</t>
  </si>
  <si>
    <t xml:space="preserve"> #</t>
  </si>
  <si>
    <t xml:space="preserve">Customer Name</t>
  </si>
  <si>
    <t xml:space="preserve">Trade Month</t>
  </si>
  <si>
    <t xml:space="preserve">Amount Owed</t>
  </si>
  <si>
    <t xml:space="preserve">% of total owed to Creditors</t>
  </si>
  <si>
    <t xml:space="preserve">Total Due to 49 SCs (Creditors)</t>
  </si>
  <si>
    <t xml:space="preserve">Amounts owed by ISO Debtor that remain unpaid:</t>
  </si>
  <si>
    <t xml:space="preserve">Preliminary and final invoices were provided in March's certification.</t>
  </si>
  <si>
    <t xml:space="preserve">Date</t>
  </si>
  <si>
    <t xml:space="preserve">Inv #</t>
  </si>
  <si>
    <t xml:space="preserve">Type</t>
  </si>
  <si>
    <t xml:space="preserve">Unpaid Balance</t>
  </si>
  <si>
    <t xml:space="preserve">% of total due from Debtors</t>
  </si>
  <si>
    <t xml:space="preserve">California Power Exchange</t>
  </si>
  <si>
    <t xml:space="preserve">Mkt</t>
  </si>
  <si>
    <t xml:space="preserve">Pacific Gas and Electric</t>
  </si>
  <si>
    <t xml:space="preserve">Salt River project</t>
  </si>
  <si>
    <t xml:space="preserve">Southern California Edison</t>
  </si>
  <si>
    <t xml:space="preserve">Strategic Energy</t>
  </si>
  <si>
    <t xml:space="preserve">Total Due From SCs (Debtors)</t>
  </si>
  <si>
    <t xml:space="preserve">Summary of activity for Trade Month of December 2000:</t>
  </si>
  <si>
    <t xml:space="preserve">Due from SCs</t>
  </si>
  <si>
    <t xml:space="preserve">Preliminary Invoices</t>
  </si>
  <si>
    <t xml:space="preserve">Final Invoices</t>
  </si>
  <si>
    <t xml:space="preserve">Total Invoiced</t>
  </si>
  <si>
    <t xml:space="preserve">Collected 3/5/01</t>
  </si>
  <si>
    <t xml:space="preserve">Applied against Nov-00 Market AR 3/5/01</t>
  </si>
  <si>
    <t xml:space="preserve">Collected 3/9/01</t>
  </si>
  <si>
    <t xml:space="preserve">Collected 3/22/01</t>
  </si>
  <si>
    <t xml:space="preserve">Collected 4/20/01</t>
  </si>
  <si>
    <t xml:space="preserve">Total Collected</t>
  </si>
  <si>
    <t xml:space="preserve">Applied against Dec-00 Market AP 3/22/01</t>
  </si>
  <si>
    <t xml:space="preserve">Applied against Jan-01 Market AP 4/9/01</t>
  </si>
  <si>
    <t xml:space="preserve">Applied against Nov-00 Market AP 4/20/01</t>
  </si>
  <si>
    <t xml:space="preserve">Applied against Jan-01 Market AP 4/20/01</t>
  </si>
  <si>
    <t xml:space="preserve">Applied against Jan-01 GMC 4/20/01</t>
  </si>
  <si>
    <t xml:space="preserve">Applied against Jan-01 Market AP 4/27/01</t>
  </si>
  <si>
    <t xml:space="preserve">Applied against Feb-01 Market AP 5/10/01</t>
  </si>
  <si>
    <t xml:space="preserve">Applied against Feb-01 Market AP 5/17/01</t>
  </si>
  <si>
    <t xml:space="preserve">Applied against Mar-01 Market AP 5/31/01</t>
  </si>
  <si>
    <t xml:space="preserve">Applied against Feb-01 Market AP 6/19/01</t>
  </si>
  <si>
    <t xml:space="preserve">Total Adjustments</t>
  </si>
  <si>
    <t xml:space="preserve">Balance Due from SCs</t>
  </si>
  <si>
    <t xml:space="preserve">Due to SCs</t>
  </si>
  <si>
    <t xml:space="preserve">Paid 3/7/01</t>
  </si>
  <si>
    <t xml:space="preserve">Paid 3/97/01</t>
  </si>
  <si>
    <t xml:space="preserve">Paid 3/23/01</t>
  </si>
  <si>
    <t xml:space="preserve">Paid 3/27/01</t>
  </si>
  <si>
    <t xml:space="preserve">Paid 4/23/01</t>
  </si>
  <si>
    <t xml:space="preserve">Total Paid</t>
  </si>
  <si>
    <t xml:space="preserve">Applied against Dec-00 GMC 3/7/01</t>
  </si>
  <si>
    <t xml:space="preserve">Applied against Dec-00 GMC 3/9/01</t>
  </si>
  <si>
    <t xml:space="preserve">Applied against Dec-00 GMC 3/22/01</t>
  </si>
  <si>
    <t xml:space="preserve">Applied against Dec-00 Market AR 3/22/01</t>
  </si>
  <si>
    <t xml:space="preserve">Cancelled invoices 3/22/01</t>
  </si>
  <si>
    <t xml:space="preserve">Applied against Jan-01 Market AR 4/20/01</t>
  </si>
  <si>
    <t xml:space="preserve">Applied against Jan-01 Market AR 5/17/01</t>
  </si>
  <si>
    <t xml:space="preserve">Applied against Mar-01 Market AR 5/31/01</t>
  </si>
  <si>
    <t xml:space="preserve">FERC ordered reduction 5/31/01</t>
  </si>
  <si>
    <t xml:space="preserve">Balance Due to SCs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</si>
</sst>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0%"/>
    <numFmt numFmtId="166" formatCode="_(* #,##0.00_);_(* \(#,##0.00\);_(* \-??_);_(@_)"/>
    <numFmt numFmtId="167" formatCode="_(\$* #,##0.00_);_(\$* \(#,##0.00\);_(\$* \-??_);_(@_)"/>
    <numFmt numFmtId="168" formatCode="0%"/>
    <numFmt numFmtId="169" formatCode="dd\-mmm\-yy"/>
    <numFmt numFmtId="170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/>
      <right/>
      <top/>
      <bottom style="double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losing%20061901%20certificatio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:/MKIverson/Market/PRELIM%20MKT%202-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 Nov-00"/>
      <sheetName val="Cert Nov-00"/>
      <sheetName val="list Dec-00"/>
      <sheetName val="Cert Dec-00"/>
      <sheetName val="list Jan-01"/>
      <sheetName val="Cert Jan-01"/>
      <sheetName val="list Feb-01"/>
      <sheetName val="Cert Feb-01"/>
      <sheetName val="list Mar-01"/>
      <sheetName val="Cert Mar-01"/>
      <sheetName val="Certif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rket_AR"/>
      <sheetName val="GMC_AR"/>
      <sheetName val="Market_AP"/>
      <sheetName val="GMC_AP"/>
      <sheetName val="Accounts"/>
      <sheetName val="NameMap"/>
      <sheetName val="Invoices"/>
      <sheetName val="Wi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2" min="2" style="0" width="37.14"/>
    <col collapsed="false" customWidth="true" hidden="false" outlineLevel="0" max="3" min="3" style="1" width="8.14"/>
    <col collapsed="false" customWidth="true" hidden="false" outlineLevel="0" max="4" min="4" style="2" width="5.41"/>
    <col collapsed="false" customWidth="true" hidden="false" outlineLevel="0" max="5" min="5" style="2" width="4.41"/>
    <col collapsed="false" customWidth="true" hidden="false" outlineLevel="0" max="6" min="6" style="0" width="23.28"/>
    <col collapsed="false" customWidth="true" hidden="false" outlineLevel="0" max="7" min="7" style="3" width="12.28"/>
  </cols>
  <sheetData>
    <row r="1" customFormat="false" ht="15.75" hidden="false" customHeight="false" outlineLevel="0" collapsed="false">
      <c r="B1" s="4" t="s">
        <v>0</v>
      </c>
    </row>
    <row r="2" customFormat="false" ht="15.75" hidden="false" customHeight="false" outlineLevel="0" collapsed="false">
      <c r="B2" s="5"/>
    </row>
    <row r="3" customFormat="false" ht="15.75" hidden="false" customHeight="false" outlineLevel="0" collapsed="false">
      <c r="B3" s="5" t="s">
        <v>1</v>
      </c>
    </row>
    <row r="4" customFormat="false" ht="15.75" hidden="false" customHeight="false" outlineLevel="0" collapsed="false">
      <c r="B4" s="5"/>
    </row>
    <row r="5" customFormat="false" ht="15.75" hidden="false" customHeight="false" outlineLevel="0" collapsed="false">
      <c r="B5" s="5"/>
    </row>
    <row r="6" customFormat="false" ht="15.75" hidden="false" customHeight="false" outlineLevel="0" collapsed="false">
      <c r="B6" s="5"/>
    </row>
    <row r="7" customFormat="false" ht="16.5" hidden="false" customHeight="false" outlineLevel="0" collapsed="false">
      <c r="A7" s="5" t="s">
        <v>2</v>
      </c>
    </row>
    <row r="8" customFormat="false" ht="24" hidden="false" customHeight="false" outlineLevel="0" collapsed="false">
      <c r="A8" s="6" t="s">
        <v>3</v>
      </c>
      <c r="B8" s="6" t="s">
        <v>4</v>
      </c>
      <c r="C8" s="6" t="s">
        <v>5</v>
      </c>
      <c r="D8" s="7"/>
      <c r="E8" s="8"/>
      <c r="F8" s="9" t="s">
        <v>6</v>
      </c>
      <c r="G8" s="10" t="s">
        <v>7</v>
      </c>
    </row>
    <row r="9" customFormat="false" ht="12" hidden="false" customHeight="false" outlineLevel="0" collapsed="false">
      <c r="A9" s="11"/>
      <c r="B9" s="11"/>
      <c r="C9" s="11"/>
      <c r="D9" s="11"/>
      <c r="E9" s="11"/>
      <c r="F9" s="12"/>
      <c r="G9" s="13"/>
    </row>
    <row r="10" customFormat="false" ht="13.5" hidden="false" customHeight="false" outlineLevel="0" collapsed="false">
      <c r="A10" s="14"/>
      <c r="B10" s="15" t="s">
        <v>8</v>
      </c>
      <c r="C10" s="14"/>
      <c r="D10" s="16"/>
      <c r="E10" s="16"/>
      <c r="F10" s="17" t="n">
        <v>1471113049.64</v>
      </c>
      <c r="G10" s="18" t="n">
        <f aca="false">+F10/F$10</f>
        <v>1</v>
      </c>
    </row>
    <row r="11" customFormat="false" ht="16.5" hidden="false" customHeight="false" outlineLevel="0" collapsed="false">
      <c r="B11" s="5"/>
    </row>
    <row r="12" customFormat="false" ht="15.75" hidden="false" customHeight="false" outlineLevel="0" collapsed="false">
      <c r="B12" s="5"/>
    </row>
    <row r="13" customFormat="false" ht="15.75" hidden="false" customHeight="false" outlineLevel="0" collapsed="false">
      <c r="B13" s="5"/>
    </row>
    <row r="14" customFormat="false" ht="15.75" hidden="false" customHeight="false" outlineLevel="0" collapsed="false">
      <c r="B14" s="5"/>
    </row>
    <row r="15" customFormat="false" ht="15.75" hidden="false" customHeight="false" outlineLevel="0" collapsed="false">
      <c r="B15" s="5"/>
    </row>
    <row r="16" customFormat="false" ht="15.75" hidden="false" customHeight="false" outlineLevel="0" collapsed="false">
      <c r="A16" s="5" t="s">
        <v>9</v>
      </c>
    </row>
    <row r="17" customFormat="false" ht="16.5" hidden="false" customHeight="false" outlineLevel="0" collapsed="false">
      <c r="A17" s="5" t="s">
        <v>10</v>
      </c>
    </row>
    <row r="18" customFormat="false" ht="24" hidden="false" customHeight="false" outlineLevel="0" collapsed="false">
      <c r="A18" s="6" t="s">
        <v>3</v>
      </c>
      <c r="B18" s="6" t="s">
        <v>4</v>
      </c>
      <c r="C18" s="6" t="s">
        <v>11</v>
      </c>
      <c r="D18" s="6" t="s">
        <v>12</v>
      </c>
      <c r="E18" s="6" t="s">
        <v>13</v>
      </c>
      <c r="F18" s="19" t="s">
        <v>14</v>
      </c>
      <c r="G18" s="10" t="s">
        <v>15</v>
      </c>
    </row>
    <row r="19" customFormat="false" ht="13.5" hidden="false" customHeight="false" outlineLevel="0" collapsed="false"/>
    <row r="20" customFormat="false" ht="12.75" hidden="false" customHeight="false" outlineLevel="0" collapsed="false">
      <c r="A20" s="20" t="n">
        <v>1243</v>
      </c>
      <c r="B20" s="21" t="s">
        <v>16</v>
      </c>
      <c r="C20" s="22" t="n">
        <v>36949</v>
      </c>
      <c r="D20" s="23" t="n">
        <v>14163</v>
      </c>
      <c r="E20" s="20" t="s">
        <v>17</v>
      </c>
      <c r="F20" s="24" t="n">
        <v>1430114437.65</v>
      </c>
      <c r="G20" s="25" t="n">
        <f aca="false">+F20/$F$29</f>
        <v>0.944337738746179</v>
      </c>
    </row>
    <row r="21" customFormat="false" ht="12.75" hidden="false" customHeight="false" outlineLevel="0" collapsed="false">
      <c r="A21" s="20" t="n">
        <v>1243</v>
      </c>
      <c r="B21" s="21" t="s">
        <v>16</v>
      </c>
      <c r="C21" s="22" t="n">
        <v>36965</v>
      </c>
      <c r="D21" s="23" t="n">
        <v>14323</v>
      </c>
      <c r="E21" s="20" t="s">
        <v>17</v>
      </c>
      <c r="F21" s="26" t="n">
        <v>54594957.95</v>
      </c>
      <c r="G21" s="25" t="n">
        <f aca="false">+F21/$F$29</f>
        <v>0.0360503172194835</v>
      </c>
    </row>
    <row r="22" customFormat="false" ht="12.75" hidden="false" customHeight="false" outlineLevel="0" collapsed="false">
      <c r="A22" s="20" t="n">
        <v>2769</v>
      </c>
      <c r="B22" s="21" t="s">
        <v>16</v>
      </c>
      <c r="C22" s="22" t="n">
        <v>36949</v>
      </c>
      <c r="D22" s="23" t="n">
        <v>14126</v>
      </c>
      <c r="E22" s="20" t="s">
        <v>17</v>
      </c>
      <c r="F22" s="26" t="n">
        <v>12171363.36</v>
      </c>
      <c r="G22" s="25" t="n">
        <f aca="false">+F22/$F$29</f>
        <v>0.00803703357594762</v>
      </c>
    </row>
    <row r="23" customFormat="false" ht="12.75" hidden="false" customHeight="false" outlineLevel="0" collapsed="false">
      <c r="A23" s="20" t="n">
        <v>2769</v>
      </c>
      <c r="B23" s="21" t="s">
        <v>16</v>
      </c>
      <c r="C23" s="22" t="n">
        <v>36965</v>
      </c>
      <c r="D23" s="23" t="n">
        <v>14286</v>
      </c>
      <c r="E23" s="20" t="s">
        <v>17</v>
      </c>
      <c r="F23" s="26" t="n">
        <v>235652.69</v>
      </c>
      <c r="G23" s="25" t="n">
        <f aca="false">+F23/$F$29</f>
        <v>0.000155606937840394</v>
      </c>
    </row>
    <row r="24" customFormat="false" ht="12.75" hidden="false" customHeight="false" outlineLevel="0" collapsed="false">
      <c r="A24" s="20" t="n">
        <v>1011</v>
      </c>
      <c r="B24" s="21" t="s">
        <v>18</v>
      </c>
      <c r="C24" s="22" t="n">
        <v>36949</v>
      </c>
      <c r="D24" s="23" t="n">
        <v>14183</v>
      </c>
      <c r="E24" s="20" t="s">
        <v>17</v>
      </c>
      <c r="F24" s="26" t="n">
        <v>11394577.6</v>
      </c>
      <c r="G24" s="25" t="n">
        <f aca="false">+F24/$F$29</f>
        <v>0.00752410391886785</v>
      </c>
    </row>
    <row r="25" customFormat="false" ht="12.75" hidden="false" customHeight="false" outlineLevel="0" collapsed="false">
      <c r="A25" s="20" t="n">
        <v>1008</v>
      </c>
      <c r="B25" s="21" t="s">
        <v>19</v>
      </c>
      <c r="C25" s="22" t="n">
        <v>36965</v>
      </c>
      <c r="D25" s="23" t="n">
        <v>14345</v>
      </c>
      <c r="E25" s="20" t="s">
        <v>17</v>
      </c>
      <c r="F25" s="26" t="n">
        <v>1738371.48</v>
      </c>
      <c r="G25" s="25" t="n">
        <f aca="false">+F25/$F$29</f>
        <v>0.00114788701470743</v>
      </c>
    </row>
    <row r="26" customFormat="false" ht="12.75" hidden="false" customHeight="false" outlineLevel="0" collapsed="false">
      <c r="A26" s="20" t="n">
        <v>1010</v>
      </c>
      <c r="B26" s="21" t="s">
        <v>20</v>
      </c>
      <c r="C26" s="22" t="n">
        <v>36965</v>
      </c>
      <c r="D26" s="23" t="n">
        <v>14344</v>
      </c>
      <c r="E26" s="20" t="s">
        <v>17</v>
      </c>
      <c r="F26" s="26" t="n">
        <v>3337442.11</v>
      </c>
      <c r="G26" s="25" t="n">
        <f aca="false">+F26/$F$29</f>
        <v>0.00220379044668102</v>
      </c>
    </row>
    <row r="27" customFormat="false" ht="12.75" hidden="false" customHeight="false" outlineLevel="0" collapsed="false">
      <c r="A27" s="20" t="n">
        <v>2465</v>
      </c>
      <c r="B27" s="21" t="s">
        <v>21</v>
      </c>
      <c r="C27" s="22" t="n">
        <v>36965</v>
      </c>
      <c r="D27" s="23" t="n">
        <v>14298</v>
      </c>
      <c r="E27" s="20" t="s">
        <v>17</v>
      </c>
      <c r="F27" s="27" t="n">
        <v>823115.32</v>
      </c>
      <c r="G27" s="28" t="n">
        <f aca="false">+F27/$F$29</f>
        <v>0.000543522140293482</v>
      </c>
    </row>
    <row r="28" customFormat="false" ht="12.75" hidden="false" customHeight="false" outlineLevel="0" collapsed="false">
      <c r="A28" s="29"/>
      <c r="B28" s="30"/>
      <c r="C28" s="31"/>
      <c r="D28" s="29"/>
      <c r="E28" s="32"/>
      <c r="F28" s="33"/>
      <c r="G28" s="34"/>
    </row>
    <row r="29" customFormat="false" ht="13.5" hidden="false" customHeight="false" outlineLevel="0" collapsed="false">
      <c r="B29" s="15" t="s">
        <v>22</v>
      </c>
      <c r="F29" s="17" t="n">
        <f aca="false">SUM(F20:F28)</f>
        <v>1514409918.16</v>
      </c>
      <c r="G29" s="18" t="n">
        <f aca="false">+F29/F29</f>
        <v>1</v>
      </c>
    </row>
    <row r="30" customFormat="false" ht="13.5" hidden="false" customHeight="false" outlineLevel="0" collapsed="false"/>
    <row r="31" customFormat="false" ht="15.75" hidden="false" customHeight="false" outlineLevel="0" collapsed="false">
      <c r="B31" s="5" t="str">
        <f aca="false">+B1</f>
        <v>Certification for Market Settlement June 19, 2001</v>
      </c>
    </row>
    <row r="32" customFormat="false" ht="15.75" hidden="false" customHeight="false" outlineLevel="0" collapsed="false">
      <c r="B32" s="5"/>
    </row>
    <row r="33" customFormat="false" ht="15.75" hidden="false" customHeight="false" outlineLevel="0" collapsed="false">
      <c r="B33" s="5" t="s">
        <v>23</v>
      </c>
    </row>
    <row r="34" customFormat="false" ht="15.75" hidden="false" customHeight="false" outlineLevel="0" collapsed="false">
      <c r="B34" s="5"/>
    </row>
    <row r="35" customFormat="false" ht="15.75" hidden="false" customHeight="false" outlineLevel="0" collapsed="false">
      <c r="B35" s="5" t="s">
        <v>24</v>
      </c>
    </row>
    <row r="36" customFormat="false" ht="15.75" hidden="false" customHeight="false" outlineLevel="0" collapsed="false">
      <c r="B36" s="5"/>
    </row>
    <row r="37" customFormat="false" ht="12.75" hidden="false" customHeight="false" outlineLevel="0" collapsed="false">
      <c r="B37" s="35" t="s">
        <v>25</v>
      </c>
      <c r="C37" s="36"/>
      <c r="D37" s="37"/>
      <c r="E37" s="37"/>
      <c r="F37" s="38" t="n">
        <v>1503186210.21</v>
      </c>
      <c r="G37" s="3" t="n">
        <f aca="false">+F37/F39</f>
        <v>0.953796071500997</v>
      </c>
    </row>
    <row r="38" customFormat="false" ht="12.75" hidden="false" customHeight="false" outlineLevel="0" collapsed="false">
      <c r="B38" s="35" t="s">
        <v>26</v>
      </c>
      <c r="C38" s="36"/>
      <c r="D38" s="37"/>
      <c r="E38" s="37"/>
      <c r="F38" s="39" t="n">
        <v>72817565.78</v>
      </c>
      <c r="G38" s="3" t="n">
        <f aca="false">+F38/F39</f>
        <v>0.0462039284990026</v>
      </c>
    </row>
    <row r="39" customFormat="false" ht="12.75" hidden="false" customHeight="false" outlineLevel="0" collapsed="false">
      <c r="B39" s="40" t="s">
        <v>27</v>
      </c>
      <c r="C39" s="36"/>
      <c r="D39" s="37"/>
      <c r="E39" s="37"/>
      <c r="F39" s="41" t="n">
        <f aca="false">SUM(F37:F38)</f>
        <v>1576003775.99</v>
      </c>
      <c r="G39" s="42" t="n">
        <f aca="false">+F39/F39</f>
        <v>1</v>
      </c>
    </row>
    <row r="40" customFormat="false" ht="15.75" hidden="false" customHeight="false" outlineLevel="0" collapsed="false">
      <c r="B40" s="5"/>
    </row>
    <row r="41" customFormat="false" ht="12.75" hidden="false" customHeight="false" outlineLevel="0" collapsed="false">
      <c r="B41" s="35" t="s">
        <v>28</v>
      </c>
      <c r="C41" s="36"/>
      <c r="D41" s="37"/>
      <c r="E41" s="37"/>
      <c r="F41" s="33" t="n">
        <v>46371366.56</v>
      </c>
    </row>
    <row r="42" customFormat="false" ht="12.75" hidden="false" customHeight="false" outlineLevel="0" collapsed="false">
      <c r="B42" s="35" t="s">
        <v>29</v>
      </c>
      <c r="C42" s="36"/>
      <c r="D42" s="37"/>
      <c r="E42" s="37"/>
      <c r="F42" s="33" t="n">
        <v>-352934.19</v>
      </c>
    </row>
    <row r="43" customFormat="false" ht="12.75" hidden="false" customHeight="false" outlineLevel="0" collapsed="false">
      <c r="B43" s="35" t="s">
        <v>30</v>
      </c>
      <c r="C43" s="36"/>
      <c r="D43" s="37"/>
      <c r="E43" s="37"/>
      <c r="F43" s="33" t="n">
        <v>1095680.05</v>
      </c>
    </row>
    <row r="44" customFormat="false" ht="12.75" hidden="false" customHeight="false" outlineLevel="0" collapsed="false">
      <c r="A44" s="36"/>
      <c r="B44" s="35" t="s">
        <v>31</v>
      </c>
      <c r="C44" s="36"/>
      <c r="D44" s="37"/>
      <c r="E44" s="37"/>
      <c r="F44" s="33" t="n">
        <v>4668657.91</v>
      </c>
      <c r="G44" s="34"/>
    </row>
    <row r="45" customFormat="false" ht="12.75" hidden="false" customHeight="false" outlineLevel="0" collapsed="false">
      <c r="B45" s="35" t="s">
        <v>32</v>
      </c>
      <c r="C45" s="36"/>
      <c r="D45" s="37"/>
      <c r="E45" s="37"/>
      <c r="F45" s="39" t="n">
        <f aca="false">31.56-0.54</f>
        <v>31.02</v>
      </c>
    </row>
    <row r="46" customFormat="false" ht="12.75" hidden="false" customHeight="false" outlineLevel="0" collapsed="false">
      <c r="B46" s="40" t="s">
        <v>33</v>
      </c>
      <c r="C46" s="36"/>
      <c r="D46" s="37"/>
      <c r="E46" s="37"/>
      <c r="F46" s="41" t="n">
        <f aca="false">SUM(F41:F45)</f>
        <v>51782801.35</v>
      </c>
      <c r="G46" s="42" t="n">
        <f aca="false">+F46/F39</f>
        <v>0.0328570287323529</v>
      </c>
    </row>
    <row r="47" customFormat="false" ht="15.75" hidden="false" customHeight="false" outlineLevel="0" collapsed="false">
      <c r="B47" s="5"/>
    </row>
    <row r="48" customFormat="false" ht="12.75" hidden="false" customHeight="false" outlineLevel="0" collapsed="false">
      <c r="A48" s="36"/>
      <c r="B48" s="35" t="s">
        <v>34</v>
      </c>
      <c r="C48" s="36"/>
      <c r="D48" s="37"/>
      <c r="E48" s="37"/>
      <c r="F48" s="33" t="n">
        <f aca="false">6905278.69+1077709.33+147750</f>
        <v>8130738.02</v>
      </c>
      <c r="G48" s="34"/>
    </row>
    <row r="49" customFormat="false" ht="12.75" hidden="false" customHeight="false" outlineLevel="0" collapsed="false">
      <c r="A49" s="36"/>
      <c r="B49" s="35" t="s">
        <v>35</v>
      </c>
      <c r="C49" s="36"/>
      <c r="D49" s="37"/>
      <c r="E49" s="37"/>
      <c r="F49" s="33" t="n">
        <v>21483.12</v>
      </c>
      <c r="G49" s="34"/>
    </row>
    <row r="50" customFormat="false" ht="12.75" hidden="false" customHeight="false" outlineLevel="0" collapsed="false">
      <c r="A50" s="36"/>
      <c r="B50" s="35" t="s">
        <v>36</v>
      </c>
      <c r="C50" s="36"/>
      <c r="D50" s="37"/>
      <c r="E50" s="37"/>
      <c r="F50" s="33" t="n">
        <v>2463.45</v>
      </c>
      <c r="G50" s="34"/>
    </row>
    <row r="51" customFormat="false" ht="12.75" hidden="false" customHeight="false" outlineLevel="0" collapsed="false">
      <c r="A51" s="36"/>
      <c r="B51" s="35" t="s">
        <v>37</v>
      </c>
      <c r="C51" s="36"/>
      <c r="D51" s="37"/>
      <c r="E51" s="37"/>
      <c r="F51" s="33" t="n">
        <v>21.04</v>
      </c>
      <c r="G51" s="34"/>
    </row>
    <row r="52" customFormat="false" ht="12.75" hidden="false" customHeight="false" outlineLevel="0" collapsed="false">
      <c r="A52" s="36"/>
      <c r="B52" s="35" t="s">
        <v>38</v>
      </c>
      <c r="C52" s="36"/>
      <c r="D52" s="37"/>
      <c r="E52" s="37"/>
      <c r="F52" s="33" t="n">
        <f aca="false">792.51+51555.14</f>
        <v>52347.65</v>
      </c>
      <c r="G52" s="34"/>
    </row>
    <row r="53" customFormat="false" ht="12.75" hidden="false" customHeight="false" outlineLevel="0" collapsed="false">
      <c r="A53" s="36"/>
      <c r="B53" s="35" t="s">
        <v>39</v>
      </c>
      <c r="C53" s="36"/>
      <c r="D53" s="37"/>
      <c r="E53" s="37"/>
      <c r="F53" s="33" t="n">
        <v>118120.46</v>
      </c>
      <c r="G53" s="34"/>
    </row>
    <row r="54" customFormat="false" ht="12.75" hidden="false" customHeight="false" outlineLevel="0" collapsed="false">
      <c r="A54" s="36"/>
      <c r="B54" s="35" t="s">
        <v>40</v>
      </c>
      <c r="C54" s="36"/>
      <c r="D54" s="37"/>
      <c r="E54" s="37"/>
      <c r="F54" s="33" t="n">
        <v>1476860.84</v>
      </c>
      <c r="G54" s="34"/>
    </row>
    <row r="55" customFormat="false" ht="12.75" hidden="false" customHeight="false" outlineLevel="0" collapsed="false">
      <c r="A55" s="36"/>
      <c r="B55" s="35" t="s">
        <v>41</v>
      </c>
      <c r="C55" s="36"/>
      <c r="D55" s="37"/>
      <c r="E55" s="37"/>
      <c r="F55" s="33" t="n">
        <v>1284.97</v>
      </c>
      <c r="G55" s="34"/>
    </row>
    <row r="56" customFormat="false" ht="12.75" hidden="false" customHeight="false" outlineLevel="0" collapsed="false">
      <c r="A56" s="36"/>
      <c r="B56" s="35" t="s">
        <v>42</v>
      </c>
      <c r="C56" s="36"/>
      <c r="D56" s="37"/>
      <c r="E56" s="37"/>
      <c r="F56" s="33" t="n">
        <v>1202.39</v>
      </c>
      <c r="G56" s="34"/>
    </row>
    <row r="57" customFormat="false" ht="12.75" hidden="false" customHeight="false" outlineLevel="0" collapsed="false">
      <c r="A57" s="36"/>
      <c r="B57" s="35" t="s">
        <v>43</v>
      </c>
      <c r="C57" s="36"/>
      <c r="D57" s="37"/>
      <c r="E57" s="37"/>
      <c r="F57" s="39" t="n">
        <v>6534.54</v>
      </c>
      <c r="G57" s="34"/>
    </row>
    <row r="58" customFormat="false" ht="12.75" hidden="false" customHeight="false" outlineLevel="0" collapsed="false">
      <c r="B58" s="15" t="s">
        <v>44</v>
      </c>
      <c r="F58" s="43" t="n">
        <f aca="false">SUM(F48:F57)</f>
        <v>9811056.48</v>
      </c>
      <c r="G58" s="42" t="n">
        <f aca="false">+F58/F39</f>
        <v>0.0062252747293305</v>
      </c>
    </row>
    <row r="59" customFormat="false" ht="15.75" hidden="false" customHeight="false" outlineLevel="0" collapsed="false">
      <c r="B59" s="5"/>
    </row>
    <row r="60" customFormat="false" ht="16.5" hidden="false" customHeight="false" outlineLevel="0" collapsed="false">
      <c r="B60" s="44" t="s">
        <v>45</v>
      </c>
      <c r="C60" s="45"/>
      <c r="D60" s="46"/>
      <c r="E60" s="46"/>
      <c r="F60" s="47" t="n">
        <f aca="false">+F39-F46-F58</f>
        <v>1514409918.16</v>
      </c>
      <c r="G60" s="48" t="n">
        <f aca="false">+F60/F39</f>
        <v>0.960917696538317</v>
      </c>
    </row>
    <row r="61" customFormat="false" ht="15.75" hidden="false" customHeight="false" outlineLevel="0" collapsed="false">
      <c r="B61" s="49"/>
      <c r="C61" s="36"/>
      <c r="D61" s="37"/>
      <c r="E61" s="37"/>
      <c r="F61" s="50"/>
    </row>
    <row r="62" customFormat="false" ht="15.75" hidden="false" customHeight="false" outlineLevel="0" collapsed="false">
      <c r="B62" s="49" t="s">
        <v>46</v>
      </c>
      <c r="C62" s="36"/>
      <c r="D62" s="37"/>
      <c r="E62" s="37"/>
      <c r="F62" s="35"/>
    </row>
    <row r="63" customFormat="false" ht="15.75" hidden="false" customHeight="false" outlineLevel="0" collapsed="false">
      <c r="B63" s="49"/>
      <c r="C63" s="36"/>
      <c r="D63" s="37"/>
      <c r="E63" s="37"/>
      <c r="F63" s="35"/>
    </row>
    <row r="64" customFormat="false" ht="12.75" hidden="false" customHeight="false" outlineLevel="0" collapsed="false">
      <c r="A64" s="36"/>
      <c r="B64" s="35" t="s">
        <v>25</v>
      </c>
      <c r="C64" s="36"/>
      <c r="D64" s="37"/>
      <c r="E64" s="37"/>
      <c r="F64" s="38" t="n">
        <f aca="false">1490781469.67</f>
        <v>1490781469.67</v>
      </c>
      <c r="G64" s="3" t="n">
        <f aca="false">+F64/F66</f>
        <v>0.948126119186994</v>
      </c>
    </row>
    <row r="65" customFormat="false" ht="12.75" hidden="false" customHeight="false" outlineLevel="0" collapsed="false">
      <c r="B65" s="35" t="s">
        <v>26</v>
      </c>
      <c r="C65" s="36"/>
      <c r="D65" s="37"/>
      <c r="E65" s="37"/>
      <c r="F65" s="39" t="n">
        <v>81563642.97</v>
      </c>
      <c r="G65" s="3" t="n">
        <f aca="false">+F65/F66</f>
        <v>0.0518738808130061</v>
      </c>
    </row>
    <row r="66" customFormat="false" ht="12.75" hidden="false" customHeight="false" outlineLevel="0" collapsed="false">
      <c r="B66" s="40" t="s">
        <v>27</v>
      </c>
      <c r="C66" s="36"/>
      <c r="D66" s="37"/>
      <c r="E66" s="37"/>
      <c r="F66" s="41" t="n">
        <f aca="false">SUM(F64:F65)</f>
        <v>1572345112.64</v>
      </c>
      <c r="G66" s="42" t="n">
        <f aca="false">+F66/F66</f>
        <v>1</v>
      </c>
    </row>
    <row r="67" customFormat="false" ht="15.75" hidden="false" customHeight="false" outlineLevel="0" collapsed="false">
      <c r="B67" s="5"/>
    </row>
    <row r="68" customFormat="false" ht="12.75" hidden="false" customHeight="false" outlineLevel="0" collapsed="false">
      <c r="B68" s="35" t="s">
        <v>47</v>
      </c>
      <c r="C68" s="36"/>
      <c r="D68" s="37"/>
      <c r="E68" s="37"/>
      <c r="F68" s="33" t="n">
        <v>45426874.33</v>
      </c>
    </row>
    <row r="69" customFormat="false" ht="12.75" hidden="false" customHeight="false" outlineLevel="0" collapsed="false">
      <c r="A69" s="36"/>
      <c r="B69" s="35" t="s">
        <v>48</v>
      </c>
      <c r="C69" s="36"/>
      <c r="D69" s="37"/>
      <c r="E69" s="37"/>
      <c r="F69" s="33" t="n">
        <v>1095680.05</v>
      </c>
      <c r="G69" s="34"/>
    </row>
    <row r="70" customFormat="false" ht="12.75" hidden="false" customHeight="false" outlineLevel="0" collapsed="false">
      <c r="A70" s="36"/>
      <c r="B70" s="35" t="s">
        <v>49</v>
      </c>
      <c r="C70" s="36"/>
      <c r="D70" s="37"/>
      <c r="E70" s="37"/>
      <c r="F70" s="33" t="n">
        <v>4660365.5</v>
      </c>
      <c r="G70" s="34"/>
    </row>
    <row r="71" customFormat="false" ht="12.75" hidden="false" customHeight="false" outlineLevel="0" collapsed="false">
      <c r="A71" s="36"/>
      <c r="B71" s="35" t="s">
        <v>50</v>
      </c>
      <c r="C71" s="36"/>
      <c r="D71" s="37"/>
      <c r="E71" s="37"/>
      <c r="F71" s="33" t="n">
        <v>8292.41</v>
      </c>
      <c r="G71" s="34"/>
    </row>
    <row r="72" customFormat="false" ht="12.75" hidden="false" customHeight="false" outlineLevel="0" collapsed="false">
      <c r="B72" s="35" t="s">
        <v>51</v>
      </c>
      <c r="C72" s="36"/>
      <c r="D72" s="37"/>
      <c r="E72" s="37"/>
      <c r="F72" s="39" t="n">
        <v>1243.61</v>
      </c>
    </row>
    <row r="73" customFormat="false" ht="12.75" hidden="false" customHeight="false" outlineLevel="0" collapsed="false">
      <c r="B73" s="40" t="s">
        <v>52</v>
      </c>
      <c r="C73" s="36"/>
      <c r="D73" s="37"/>
      <c r="E73" s="37"/>
      <c r="F73" s="41" t="n">
        <f aca="false">SUM(F68:F72)</f>
        <v>51192455.9</v>
      </c>
      <c r="G73" s="42" t="n">
        <f aca="false">+F73/F66</f>
        <v>0.0325580278072966</v>
      </c>
    </row>
    <row r="74" customFormat="false" ht="15.75" hidden="false" customHeight="false" outlineLevel="0" collapsed="false">
      <c r="B74" s="5"/>
    </row>
    <row r="75" customFormat="false" ht="12.75" hidden="false" customHeight="false" outlineLevel="0" collapsed="false">
      <c r="B75" s="35" t="s">
        <v>53</v>
      </c>
      <c r="C75" s="36"/>
      <c r="D75" s="37"/>
      <c r="E75" s="37"/>
      <c r="F75" s="51" t="n">
        <v>554063.09</v>
      </c>
    </row>
    <row r="76" customFormat="false" ht="12.75" hidden="false" customHeight="false" outlineLevel="0" collapsed="false">
      <c r="B76" s="35" t="s">
        <v>54</v>
      </c>
      <c r="C76" s="36"/>
      <c r="D76" s="37"/>
      <c r="E76" s="37"/>
      <c r="F76" s="51" t="n">
        <v>1911.84</v>
      </c>
    </row>
    <row r="77" customFormat="false" ht="12.75" hidden="false" customHeight="false" outlineLevel="0" collapsed="false">
      <c r="B77" s="35" t="s">
        <v>55</v>
      </c>
      <c r="C77" s="36"/>
      <c r="D77" s="37"/>
      <c r="E77" s="37"/>
      <c r="F77" s="51" t="n">
        <v>35583.11</v>
      </c>
    </row>
    <row r="78" customFormat="false" ht="12.75" hidden="false" customHeight="false" outlineLevel="0" collapsed="false">
      <c r="B78" s="35" t="s">
        <v>56</v>
      </c>
      <c r="C78" s="36"/>
      <c r="D78" s="37"/>
      <c r="E78" s="37"/>
      <c r="F78" s="51" t="n">
        <f aca="false">6905278.69+1113292.44-35583.11</f>
        <v>7982988.02</v>
      </c>
    </row>
    <row r="79" customFormat="false" ht="12.75" hidden="false" customHeight="false" outlineLevel="0" collapsed="false">
      <c r="A79" s="36"/>
      <c r="B79" s="35" t="s">
        <v>57</v>
      </c>
      <c r="C79" s="36"/>
      <c r="D79" s="37"/>
      <c r="E79" s="37"/>
      <c r="F79" s="51" t="n">
        <f aca="false">28270373.25+147750</f>
        <v>28418123.25</v>
      </c>
      <c r="G79" s="34"/>
    </row>
    <row r="80" customFormat="false" ht="12.75" hidden="false" customHeight="false" outlineLevel="0" collapsed="false">
      <c r="A80" s="36"/>
      <c r="B80" s="35" t="s">
        <v>58</v>
      </c>
      <c r="C80" s="36"/>
      <c r="D80" s="37"/>
      <c r="E80" s="37"/>
      <c r="F80" s="51" t="n">
        <f aca="false">4703426.9+3872000+13.44</f>
        <v>8575440.34</v>
      </c>
      <c r="G80" s="34"/>
    </row>
    <row r="81" customFormat="false" ht="12.75" hidden="false" customHeight="false" outlineLevel="0" collapsed="false">
      <c r="A81" s="36"/>
      <c r="B81" s="35" t="s">
        <v>59</v>
      </c>
      <c r="C81" s="36"/>
      <c r="D81" s="37"/>
      <c r="E81" s="37"/>
      <c r="F81" s="51" t="n">
        <v>217315.41</v>
      </c>
      <c r="G81" s="34"/>
    </row>
    <row r="82" customFormat="false" ht="12.75" hidden="false" customHeight="false" outlineLevel="0" collapsed="false">
      <c r="A82" s="36"/>
      <c r="B82" s="52" t="s">
        <v>60</v>
      </c>
      <c r="C82" s="36"/>
      <c r="D82" s="37"/>
      <c r="E82" s="37"/>
      <c r="F82" s="51" t="n">
        <v>2962776.9</v>
      </c>
      <c r="G82" s="34"/>
    </row>
    <row r="83" customFormat="false" ht="12.75" hidden="false" customHeight="false" outlineLevel="0" collapsed="false">
      <c r="A83" s="36"/>
      <c r="B83" s="52" t="s">
        <v>61</v>
      </c>
      <c r="C83" s="36"/>
      <c r="D83" s="37"/>
      <c r="E83" s="37"/>
      <c r="F83" s="53" t="n">
        <v>1291405.14</v>
      </c>
      <c r="G83" s="34"/>
    </row>
    <row r="84" customFormat="false" ht="12.75" hidden="false" customHeight="false" outlineLevel="0" collapsed="false">
      <c r="B84" s="15" t="s">
        <v>44</v>
      </c>
      <c r="C84" s="36"/>
      <c r="D84" s="37"/>
      <c r="E84" s="37"/>
      <c r="F84" s="43" t="n">
        <f aca="false">SUM(F75:F83)</f>
        <v>50039607.1</v>
      </c>
      <c r="G84" s="42" t="n">
        <f aca="false">+F84/F66</f>
        <v>0.0318248243962055</v>
      </c>
    </row>
    <row r="85" customFormat="false" ht="15.75" hidden="false" customHeight="false" outlineLevel="0" collapsed="false">
      <c r="B85" s="5"/>
    </row>
    <row r="86" customFormat="false" ht="16.5" hidden="false" customHeight="false" outlineLevel="0" collapsed="false">
      <c r="B86" s="44" t="s">
        <v>62</v>
      </c>
      <c r="C86" s="45"/>
      <c r="D86" s="46"/>
      <c r="E86" s="46"/>
      <c r="F86" s="47" t="n">
        <f aca="false">+F66-F73-F84</f>
        <v>1471113049.64</v>
      </c>
      <c r="G86" s="48" t="n">
        <f aca="false">+F86/F66</f>
        <v>0.935617147796498</v>
      </c>
    </row>
    <row r="87" customFormat="false" ht="15.75" hidden="false" customHeight="false" outlineLevel="0" collapsed="false">
      <c r="B87" s="5"/>
    </row>
  </sheetData>
  <printOptions headings="false" gridLines="false" gridLinesSet="true" horizontalCentered="false" verticalCentered="false"/>
  <pageMargins left="0.5" right="0.25" top="0.984027777777778" bottom="0.5" header="0.511811023622047" footer="0.5"/>
  <pageSetup paperSize="1" scale="8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&amp;LCertification June 19, 2001&amp;CPage &amp;P of &amp;N&amp;RTrade Month December 2000</oddFooter>
  </headerFooter>
  <rowBreaks count="1" manualBreakCount="1">
    <brk id="3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1998-02-16T23:11:47Z</dcterms:created>
  <dc:creator>Brown and Caldwell</dc:creator>
  <dc:description/>
  <dc:language>en-US</dc:language>
  <cp:lastModifiedBy>IBM</cp:lastModifiedBy>
  <cp:lastPrinted>2001-07-09T19:46:14Z</cp:lastPrinted>
  <dcterms:modified xsi:type="dcterms:W3CDTF">2001-07-09T19:53:31Z</dcterms:modified>
  <cp:revision>0</cp:revision>
  <dc:subject/>
  <dc:title/>
</cp:coreProperties>
</file>